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1 - PŘÍPRAVA STAVENIŠ..." sheetId="2" r:id="rId2"/>
    <sheet name="SO 03 - KOMUNIKACE A ZPEV..." sheetId="3" r:id="rId3"/>
    <sheet name="SO 04 - NOVÁ BUDOVA" sheetId="4" r:id="rId4"/>
    <sheet name="SO 04 01 - KLIMATIZACE" sheetId="5" r:id="rId5"/>
    <sheet name="SO 04 02 - MaR" sheetId="6" r:id="rId6"/>
    <sheet name="LPS - Uzemnění a hromosvod" sheetId="7" r:id="rId7"/>
    <sheet name="KT - Kabelové trasy" sheetId="8" r:id="rId8"/>
    <sheet name="SP - Silnoproudé instalace" sheetId="9" r:id="rId9"/>
    <sheet name="SV - Svítidla" sheetId="10" r:id="rId10"/>
    <sheet name="RM13 - Rozvaděč RM13" sheetId="11" r:id="rId11"/>
    <sheet name="RM15 - Rozvaděč RM15" sheetId="12" r:id="rId12"/>
    <sheet name="RM31 - Rozvaděč RM31" sheetId="13" r:id="rId13"/>
    <sheet name="RM23 - Rozvaděč RM23" sheetId="14" r:id="rId14"/>
    <sheet name="RP117 - Rozvaděč RP117" sheetId="15" r:id="rId15"/>
    <sheet name="RP118 - Rozvaděč RP118" sheetId="16" r:id="rId16"/>
    <sheet name="RP202-204 - Rozvaděč RP20..." sheetId="17" r:id="rId17"/>
    <sheet name="KT - Kabelové trasy_01" sheetId="18" r:id="rId18"/>
    <sheet name="SK - Strukturovaná kabeláž" sheetId="19" r:id="rId19"/>
    <sheet name="PZTS - Poplachový zabezpe..." sheetId="20" r:id="rId20"/>
    <sheet name="DT - Domácí telefon" sheetId="21" r:id="rId21"/>
    <sheet name="STA - Společná televizní ..." sheetId="22" r:id="rId22"/>
    <sheet name="MR - Místní (školní) rozhlas" sheetId="23" r:id="rId23"/>
    <sheet name="JC - Jednotný čas" sheetId="24" r:id="rId24"/>
    <sheet name="AV - Audio video technika" sheetId="25" r:id="rId25"/>
    <sheet name="SO 04 05 - VYTÁPĚNÍ" sheetId="26" r:id="rId26"/>
    <sheet name="SO 04 06 - VZDUCHOTECHNIKA" sheetId="27" r:id="rId27"/>
    <sheet name="SO 04 07 - ZDRAVOTNĚ TECH..." sheetId="28" r:id="rId28"/>
    <sheet name="SO 05 - REKONSTRUKCE A DO..." sheetId="29" r:id="rId29"/>
    <sheet name="SO 05 01 - KLIMATIZACE" sheetId="30" r:id="rId30"/>
    <sheet name="SO 05 02 - MaR" sheetId="31" r:id="rId31"/>
    <sheet name="LPS - Uzemnění a hromosvod_01" sheetId="32" r:id="rId32"/>
    <sheet name="KT - Kabelové trasy_02" sheetId="33" r:id="rId33"/>
    <sheet name="SP - Silnoproudé instalace_01" sheetId="34" r:id="rId34"/>
    <sheet name="SV - Svítidla_01" sheetId="35" r:id="rId35"/>
    <sheet name="RH RE - Rozvaděč RH_RE" sheetId="36" r:id="rId36"/>
    <sheet name="RM 01 - Rozvaděč RM01" sheetId="37" r:id="rId37"/>
    <sheet name="RM 02 - Rozvaděč RM02" sheetId="38" r:id="rId38"/>
    <sheet name="RM 11 - Rozvaděč RM11" sheetId="39" r:id="rId39"/>
    <sheet name="RM 12 - Rozvaděč RM12" sheetId="40" r:id="rId40"/>
    <sheet name="RM 21 - Rozvaděč RM21" sheetId="41" r:id="rId41"/>
    <sheet name="RM 22 - Rozvaděč RM22" sheetId="42" r:id="rId42"/>
    <sheet name="RP 224 - Rozvaděč RP224" sheetId="43" r:id="rId43"/>
    <sheet name="RP 132 - Rozvaděč RP132" sheetId="44" r:id="rId44"/>
    <sheet name="RP 133 - Rozvaděč RP133" sheetId="45" r:id="rId45"/>
    <sheet name="RPx - Rozvaděč RPx" sheetId="46" r:id="rId46"/>
    <sheet name="KT - Kabelové trasy_03" sheetId="47" r:id="rId47"/>
    <sheet name="SK - Strukturovaná kabeláž_01" sheetId="48" r:id="rId48"/>
    <sheet name="PZTS - Poplachový zabezpe..._01" sheetId="49" r:id="rId49"/>
    <sheet name="STA - Společná televizní ..._01" sheetId="50" r:id="rId50"/>
    <sheet name="MR - Místní (školní) rozhlas_01" sheetId="51" r:id="rId51"/>
    <sheet name="JC - Jednotný čas_01" sheetId="52" r:id="rId52"/>
    <sheet name="AV - Audio video technika_01" sheetId="53" r:id="rId53"/>
    <sheet name="SO 05 05 - VYTÁPĚNÍ" sheetId="54" r:id="rId54"/>
    <sheet name="SO 05 06 - VZDUCHOTECHNIKA" sheetId="55" r:id="rId55"/>
    <sheet name="SO 05 07 - ZDRAVOTNĚ TECH..." sheetId="56" r:id="rId56"/>
    <sheet name="SO 06 - TĚLOCVIČNA" sheetId="57" r:id="rId57"/>
    <sheet name="LPS - Uzemnění a hromosvod_02" sheetId="58" r:id="rId58"/>
    <sheet name="KT - Kabelové trasy_04" sheetId="59" r:id="rId59"/>
    <sheet name="SP - Silnoproudé instalace_02" sheetId="60" r:id="rId60"/>
    <sheet name="SV - Svítidla_02" sheetId="61" r:id="rId61"/>
    <sheet name="RM 14 - Rozvaděč RM14" sheetId="62" r:id="rId62"/>
    <sheet name="KT - Kabelové trasy_05" sheetId="63" r:id="rId63"/>
    <sheet name="SK - Strukturovaná kabeláž_02" sheetId="64" r:id="rId64"/>
    <sheet name="MR - Místní (školní) rozhlas_02" sheetId="65" r:id="rId65"/>
    <sheet name="JC - Jednotný čas_02" sheetId="66" r:id="rId66"/>
    <sheet name="AV - Audio video technika_02" sheetId="67" r:id="rId67"/>
    <sheet name="SO 06 03 - VYTÁPĚNÍ" sheetId="68" r:id="rId68"/>
    <sheet name="SO 06 04 - VZDUCHOTECHNIKA" sheetId="69" r:id="rId69"/>
    <sheet name="SO 06 05 - ZDRAVOTNĚ TECH..." sheetId="70" r:id="rId70"/>
    <sheet name="SO 07 - ČTU A SADOVÉ ÚPRAVY" sheetId="71" r:id="rId71"/>
    <sheet name="IO 01 LPS - Uzemnění a hr..." sheetId="72" r:id="rId72"/>
    <sheet name="IO 01 KT - Kabelové trasy" sheetId="73" r:id="rId73"/>
    <sheet name="IO 01 SV - Svítidla" sheetId="74" r:id="rId74"/>
    <sheet name="IO 02 VP - Vodovodní příp..." sheetId="75" r:id="rId75"/>
    <sheet name="IO 02 KP - Kanalizace deš..." sheetId="76" r:id="rId76"/>
    <sheet name="PS 01 - FVE" sheetId="77" r:id="rId77"/>
    <sheet name="PS 02 - AZS" sheetId="78" r:id="rId78"/>
    <sheet name="Seznam figur" sheetId="79" r:id="rId79"/>
  </sheets>
  <definedNames>
    <definedName name="_xlnm.Print_Area" localSheetId="0">'Rekapitulace stavby'!$D$4:$AO$76,'Rekapitulace stavby'!$C$82:$AQ$183</definedName>
    <definedName name="_xlnm.Print_Titles" localSheetId="0">'Rekapitulace stavby'!$92:$92</definedName>
    <definedName name="_xlnm._FilterDatabase" localSheetId="1" hidden="1">'SO 01 - PŘÍPRAVA STAVENIŠ...'!$C$121:$K$165</definedName>
    <definedName name="_xlnm.Print_Area" localSheetId="1">'SO 01 - PŘÍPRAVA STAVENIŠ...'!$C$4:$J$76,'SO 01 - PŘÍPRAVA STAVENIŠ...'!$C$82:$J$103,'SO 01 - PŘÍPRAVA STAVENIŠ...'!$C$109:$K$165</definedName>
    <definedName name="_xlnm.Print_Titles" localSheetId="1">'SO 01 - PŘÍPRAVA STAVENIŠ...'!$121:$121</definedName>
    <definedName name="_xlnm._FilterDatabase" localSheetId="2" hidden="1">'SO 03 - KOMUNIKACE A ZPEV...'!$C$121:$K$188</definedName>
    <definedName name="_xlnm.Print_Area" localSheetId="2">'SO 03 - KOMUNIKACE A ZPEV...'!$C$4:$J$76,'SO 03 - KOMUNIKACE A ZPEV...'!$C$82:$J$103,'SO 03 - KOMUNIKACE A ZPEV...'!$C$109:$K$188</definedName>
    <definedName name="_xlnm.Print_Titles" localSheetId="2">'SO 03 - KOMUNIKACE A ZPEV...'!$121:$121</definedName>
    <definedName name="_xlnm._FilterDatabase" localSheetId="3" hidden="1">'SO 04 - NOVÁ BUDOVA'!$C$140:$K$1773</definedName>
    <definedName name="_xlnm.Print_Area" localSheetId="3">'SO 04 - NOVÁ BUDOVA'!$C$4:$J$76,'SO 04 - NOVÁ BUDOVA'!$C$82:$J$122,'SO 04 - NOVÁ BUDOVA'!$C$128:$K$1773</definedName>
    <definedName name="_xlnm.Print_Titles" localSheetId="3">'SO 04 - NOVÁ BUDOVA'!$140:$140</definedName>
    <definedName name="_xlnm._FilterDatabase" localSheetId="4" hidden="1">'SO 04 01 - KLIMATIZACE'!$C$120:$K$131</definedName>
    <definedName name="_xlnm.Print_Area" localSheetId="4">'SO 04 01 - KLIMATIZACE'!$C$4:$J$76,'SO 04 01 - KLIMATIZACE'!$C$82:$J$100,'SO 04 01 - KLIMATIZACE'!$C$106:$K$131</definedName>
    <definedName name="_xlnm.Print_Titles" localSheetId="4">'SO 04 01 - KLIMATIZACE'!$120:$120</definedName>
    <definedName name="_xlnm._FilterDatabase" localSheetId="5" hidden="1">'SO 04 02 - MaR'!$C$121:$K$142</definedName>
    <definedName name="_xlnm.Print_Area" localSheetId="5">'SO 04 02 - MaR'!$C$4:$J$76,'SO 04 02 - MaR'!$C$82:$J$101,'SO 04 02 - MaR'!$C$107:$K$142</definedName>
    <definedName name="_xlnm.Print_Titles" localSheetId="5">'SO 04 02 - MaR'!$121:$121</definedName>
    <definedName name="_xlnm._FilterDatabase" localSheetId="6" hidden="1">'LPS - Uzemnění a hromosvod'!$C$125:$K$136</definedName>
    <definedName name="_xlnm.Print_Area" localSheetId="6">'LPS - Uzemnění a hromosvod'!$C$4:$J$76,'LPS - Uzemnění a hromosvod'!$C$82:$J$103,'LPS - Uzemnění a hromosvod'!$C$109:$K$136</definedName>
    <definedName name="_xlnm.Print_Titles" localSheetId="6">'LPS - Uzemnění a hromosvod'!$125:$125</definedName>
    <definedName name="_xlnm._FilterDatabase" localSheetId="7" hidden="1">'KT - Kabelové trasy'!$C$127:$K$194</definedName>
    <definedName name="_xlnm.Print_Area" localSheetId="7">'KT - Kabelové trasy'!$C$4:$J$76,'KT - Kabelové trasy'!$C$82:$J$105,'KT - Kabelové trasy'!$C$111:$K$194</definedName>
    <definedName name="_xlnm.Print_Titles" localSheetId="7">'KT - Kabelové trasy'!$127:$127</definedName>
    <definedName name="_xlnm._FilterDatabase" localSheetId="8" hidden="1">'SP - Silnoproudé instalace'!$C$125:$K$174</definedName>
    <definedName name="_xlnm.Print_Area" localSheetId="8">'SP - Silnoproudé instalace'!$C$4:$J$76,'SP - Silnoproudé instalace'!$C$82:$J$103,'SP - Silnoproudé instalace'!$C$109:$K$174</definedName>
    <definedName name="_xlnm.Print_Titles" localSheetId="8">'SP - Silnoproudé instalace'!$125:$125</definedName>
    <definedName name="_xlnm._FilterDatabase" localSheetId="9" hidden="1">'SV - Svítidla'!$C$125:$K$156</definedName>
    <definedName name="_xlnm.Print_Area" localSheetId="9">'SV - Svítidla'!$C$4:$J$76,'SV - Svítidla'!$C$82:$J$103,'SV - Svítidla'!$C$109:$K$156</definedName>
    <definedName name="_xlnm.Print_Titles" localSheetId="9">'SV - Svítidla'!$125:$125</definedName>
    <definedName name="_xlnm._FilterDatabase" localSheetId="10" hidden="1">'RM13 - Rozvaděč RM13'!$C$125:$K$143</definedName>
    <definedName name="_xlnm.Print_Area" localSheetId="10">'RM13 - Rozvaděč RM13'!$C$4:$J$76,'RM13 - Rozvaděč RM13'!$C$82:$J$103,'RM13 - Rozvaděč RM13'!$C$109:$K$143</definedName>
    <definedName name="_xlnm.Print_Titles" localSheetId="10">'RM13 - Rozvaděč RM13'!$125:$125</definedName>
    <definedName name="_xlnm._FilterDatabase" localSheetId="11" hidden="1">'RM15 - Rozvaděč RM15'!$C$125:$K$144</definedName>
    <definedName name="_xlnm.Print_Area" localSheetId="11">'RM15 - Rozvaděč RM15'!$C$4:$J$76,'RM15 - Rozvaděč RM15'!$C$82:$J$103,'RM15 - Rozvaděč RM15'!$C$109:$K$144</definedName>
    <definedName name="_xlnm.Print_Titles" localSheetId="11">'RM15 - Rozvaděč RM15'!$125:$125</definedName>
    <definedName name="_xlnm._FilterDatabase" localSheetId="12" hidden="1">'RM31 - Rozvaděč RM31'!$C$125:$K$140</definedName>
    <definedName name="_xlnm.Print_Area" localSheetId="12">'RM31 - Rozvaděč RM31'!$C$4:$J$76,'RM31 - Rozvaděč RM31'!$C$82:$J$103,'RM31 - Rozvaděč RM31'!$C$109:$K$140</definedName>
    <definedName name="_xlnm.Print_Titles" localSheetId="12">'RM31 - Rozvaděč RM31'!$125:$125</definedName>
    <definedName name="_xlnm._FilterDatabase" localSheetId="13" hidden="1">'RM23 - Rozvaděč RM23'!$C$125:$K$138</definedName>
    <definedName name="_xlnm.Print_Area" localSheetId="13">'RM23 - Rozvaděč RM23'!$C$4:$J$76,'RM23 - Rozvaděč RM23'!$C$82:$J$103,'RM23 - Rozvaděč RM23'!$C$109:$K$138</definedName>
    <definedName name="_xlnm.Print_Titles" localSheetId="13">'RM23 - Rozvaděč RM23'!$125:$125</definedName>
    <definedName name="_xlnm._FilterDatabase" localSheetId="14" hidden="1">'RP117 - Rozvaděč RP117'!$C$125:$K$136</definedName>
    <definedName name="_xlnm.Print_Area" localSheetId="14">'RP117 - Rozvaděč RP117'!$C$4:$J$76,'RP117 - Rozvaděč RP117'!$C$82:$J$103,'RP117 - Rozvaděč RP117'!$C$109:$K$136</definedName>
    <definedName name="_xlnm.Print_Titles" localSheetId="14">'RP117 - Rozvaděč RP117'!$125:$125</definedName>
    <definedName name="_xlnm._FilterDatabase" localSheetId="15" hidden="1">'RP118 - Rozvaděč RP118'!$C$125:$K$137</definedName>
    <definedName name="_xlnm.Print_Area" localSheetId="15">'RP118 - Rozvaděč RP118'!$C$4:$J$76,'RP118 - Rozvaděč RP118'!$C$82:$J$103,'RP118 - Rozvaděč RP118'!$C$109:$K$137</definedName>
    <definedName name="_xlnm.Print_Titles" localSheetId="15">'RP118 - Rozvaděč RP118'!$125:$125</definedName>
    <definedName name="_xlnm._FilterDatabase" localSheetId="16" hidden="1">'RP202-204 - Rozvaděč RP20...'!$C$125:$K$142</definedName>
    <definedName name="_xlnm.Print_Area" localSheetId="16">'RP202-204 - Rozvaděč RP20...'!$C$4:$J$76,'RP202-204 - Rozvaděč RP20...'!$C$82:$J$103,'RP202-204 - Rozvaděč RP20...'!$C$109:$K$142</definedName>
    <definedName name="_xlnm.Print_Titles" localSheetId="16">'RP202-204 - Rozvaděč RP20...'!$125:$125</definedName>
    <definedName name="_xlnm._FilterDatabase" localSheetId="17" hidden="1">'KT - Kabelové trasy_01'!$C$127:$K$162</definedName>
    <definedName name="_xlnm.Print_Area" localSheetId="17">'KT - Kabelové trasy_01'!$C$4:$J$76,'KT - Kabelové trasy_01'!$C$82:$J$105,'KT - Kabelové trasy_01'!$C$111:$K$162</definedName>
    <definedName name="_xlnm.Print_Titles" localSheetId="17">'KT - Kabelové trasy_01'!$127:$127</definedName>
    <definedName name="_xlnm._FilterDatabase" localSheetId="18" hidden="1">'SK - Strukturovaná kabeláž'!$C$127:$K$145</definedName>
    <definedName name="_xlnm.Print_Area" localSheetId="18">'SK - Strukturovaná kabeláž'!$C$4:$J$76,'SK - Strukturovaná kabeláž'!$C$82:$J$105,'SK - Strukturovaná kabeláž'!$C$111:$K$145</definedName>
    <definedName name="_xlnm.Print_Titles" localSheetId="18">'SK - Strukturovaná kabeláž'!$127:$127</definedName>
    <definedName name="_xlnm._FilterDatabase" localSheetId="19" hidden="1">'PZTS - Poplachový zabezpe...'!$C$126:$K$144</definedName>
    <definedName name="_xlnm.Print_Area" localSheetId="19">'PZTS - Poplachový zabezpe...'!$C$4:$J$76,'PZTS - Poplachový zabezpe...'!$C$82:$J$104,'PZTS - Poplachový zabezpe...'!$C$110:$K$144</definedName>
    <definedName name="_xlnm.Print_Titles" localSheetId="19">'PZTS - Poplachový zabezpe...'!$126:$126</definedName>
    <definedName name="_xlnm._FilterDatabase" localSheetId="20" hidden="1">'DT - Domácí telefon'!$C$125:$K$153</definedName>
    <definedName name="_xlnm.Print_Area" localSheetId="20">'DT - Domácí telefon'!$C$4:$J$76,'DT - Domácí telefon'!$C$82:$J$103,'DT - Domácí telefon'!$C$109:$K$153</definedName>
    <definedName name="_xlnm.Print_Titles" localSheetId="20">'DT - Domácí telefon'!$125:$125</definedName>
    <definedName name="_xlnm._FilterDatabase" localSheetId="21" hidden="1">'STA - Společná televizní ...'!$C$125:$K$135</definedName>
    <definedName name="_xlnm.Print_Area" localSheetId="21">'STA - Společná televizní ...'!$C$4:$J$76,'STA - Společná televizní ...'!$C$82:$J$103,'STA - Společná televizní ...'!$C$109:$K$135</definedName>
    <definedName name="_xlnm.Print_Titles" localSheetId="21">'STA - Společná televizní ...'!$125:$125</definedName>
    <definedName name="_xlnm._FilterDatabase" localSheetId="22" hidden="1">'MR - Místní (školní) rozhlas'!$C$125:$K$135</definedName>
    <definedName name="_xlnm.Print_Area" localSheetId="22">'MR - Místní (školní) rozhlas'!$C$4:$J$76,'MR - Místní (školní) rozhlas'!$C$82:$J$103,'MR - Místní (školní) rozhlas'!$C$109:$K$135</definedName>
    <definedName name="_xlnm.Print_Titles" localSheetId="22">'MR - Místní (školní) rozhlas'!$125:$125</definedName>
    <definedName name="_xlnm._FilterDatabase" localSheetId="23" hidden="1">'JC - Jednotný čas'!$C$125:$K$137</definedName>
    <definedName name="_xlnm.Print_Area" localSheetId="23">'JC - Jednotný čas'!$C$4:$J$76,'JC - Jednotný čas'!$C$82:$J$103,'JC - Jednotný čas'!$C$109:$K$137</definedName>
    <definedName name="_xlnm.Print_Titles" localSheetId="23">'JC - Jednotný čas'!$125:$125</definedName>
    <definedName name="_xlnm._FilterDatabase" localSheetId="24" hidden="1">'AV - Audio video technika'!$C$125:$K$146</definedName>
    <definedName name="_xlnm.Print_Area" localSheetId="24">'AV - Audio video technika'!$C$4:$J$76,'AV - Audio video technika'!$C$82:$J$103,'AV - Audio video technika'!$C$109:$K$146</definedName>
    <definedName name="_xlnm.Print_Titles" localSheetId="24">'AV - Audio video technika'!$125:$125</definedName>
    <definedName name="_xlnm._FilterDatabase" localSheetId="25" hidden="1">'SO 04 05 - VYTÁPĚNÍ'!$C$130:$K$200</definedName>
    <definedName name="_xlnm.Print_Area" localSheetId="25">'SO 04 05 - VYTÁPĚNÍ'!$C$4:$J$76,'SO 04 05 - VYTÁPĚNÍ'!$C$82:$J$110,'SO 04 05 - VYTÁPĚNÍ'!$C$116:$K$200</definedName>
    <definedName name="_xlnm.Print_Titles" localSheetId="25">'SO 04 05 - VYTÁPĚNÍ'!$130:$130</definedName>
    <definedName name="_xlnm._FilterDatabase" localSheetId="26" hidden="1">'SO 04 06 - VZDUCHOTECHNIKA'!$C$122:$K$216</definedName>
    <definedName name="_xlnm.Print_Area" localSheetId="26">'SO 04 06 - VZDUCHOTECHNIKA'!$C$4:$J$76,'SO 04 06 - VZDUCHOTECHNIKA'!$C$82:$J$102,'SO 04 06 - VZDUCHOTECHNIKA'!$C$108:$K$216</definedName>
    <definedName name="_xlnm.Print_Titles" localSheetId="26">'SO 04 06 - VZDUCHOTECHNIKA'!$122:$122</definedName>
    <definedName name="_xlnm._FilterDatabase" localSheetId="27" hidden="1">'SO 04 07 - ZDRAVOTNĚ TECH...'!$C$130:$K$306</definedName>
    <definedName name="_xlnm.Print_Area" localSheetId="27">'SO 04 07 - ZDRAVOTNĚ TECH...'!$C$4:$J$76,'SO 04 07 - ZDRAVOTNĚ TECH...'!$C$82:$J$110,'SO 04 07 - ZDRAVOTNĚ TECH...'!$C$116:$K$306</definedName>
    <definedName name="_xlnm.Print_Titles" localSheetId="27">'SO 04 07 - ZDRAVOTNĚ TECH...'!$130:$130</definedName>
    <definedName name="_xlnm._FilterDatabase" localSheetId="28" hidden="1">'SO 05 - REKONSTRUKCE A DO...'!$C$140:$K$980</definedName>
    <definedName name="_xlnm.Print_Area" localSheetId="28">'SO 05 - REKONSTRUKCE A DO...'!$C$4:$J$76,'SO 05 - REKONSTRUKCE A DO...'!$C$82:$J$122,'SO 05 - REKONSTRUKCE A DO...'!$C$128:$K$980</definedName>
    <definedName name="_xlnm.Print_Titles" localSheetId="28">'SO 05 - REKONSTRUKCE A DO...'!$140:$140</definedName>
    <definedName name="_xlnm._FilterDatabase" localSheetId="29" hidden="1">'SO 05 01 - KLIMATIZACE'!$C$120:$K$129</definedName>
    <definedName name="_xlnm.Print_Area" localSheetId="29">'SO 05 01 - KLIMATIZACE'!$C$4:$J$76,'SO 05 01 - KLIMATIZACE'!$C$82:$J$100,'SO 05 01 - KLIMATIZACE'!$C$106:$K$129</definedName>
    <definedName name="_xlnm.Print_Titles" localSheetId="29">'SO 05 01 - KLIMATIZACE'!$120:$120</definedName>
    <definedName name="_xlnm._FilterDatabase" localSheetId="30" hidden="1">'SO 05 02 - MaR'!$C$121:$K$155</definedName>
    <definedName name="_xlnm.Print_Area" localSheetId="30">'SO 05 02 - MaR'!$C$4:$J$76,'SO 05 02 - MaR'!$C$82:$J$101,'SO 05 02 - MaR'!$C$107:$K$155</definedName>
    <definedName name="_xlnm.Print_Titles" localSheetId="30">'SO 05 02 - MaR'!$121:$121</definedName>
    <definedName name="_xlnm._FilterDatabase" localSheetId="31" hidden="1">'LPS - Uzemnění a hromosvod_01'!$C$125:$K$163</definedName>
    <definedName name="_xlnm.Print_Area" localSheetId="31">'LPS - Uzemnění a hromosvod_01'!$C$4:$J$76,'LPS - Uzemnění a hromosvod_01'!$C$82:$J$103,'LPS - Uzemnění a hromosvod_01'!$C$109:$K$163</definedName>
    <definedName name="_xlnm.Print_Titles" localSheetId="31">'LPS - Uzemnění a hromosvod_01'!$125:$125</definedName>
    <definedName name="_xlnm._FilterDatabase" localSheetId="32" hidden="1">'KT - Kabelové trasy_02'!$C$127:$K$194</definedName>
    <definedName name="_xlnm.Print_Area" localSheetId="32">'KT - Kabelové trasy_02'!$C$4:$J$76,'KT - Kabelové trasy_02'!$C$82:$J$105,'KT - Kabelové trasy_02'!$C$111:$K$194</definedName>
    <definedName name="_xlnm.Print_Titles" localSheetId="32">'KT - Kabelové trasy_02'!$127:$127</definedName>
    <definedName name="_xlnm._FilterDatabase" localSheetId="33" hidden="1">'SP - Silnoproudé instalace_01'!$C$125:$K$160</definedName>
    <definedName name="_xlnm.Print_Area" localSheetId="33">'SP - Silnoproudé instalace_01'!$C$4:$J$76,'SP - Silnoproudé instalace_01'!$C$82:$J$103,'SP - Silnoproudé instalace_01'!$C$109:$K$160</definedName>
    <definedName name="_xlnm.Print_Titles" localSheetId="33">'SP - Silnoproudé instalace_01'!$125:$125</definedName>
    <definedName name="_xlnm._FilterDatabase" localSheetId="34" hidden="1">'SV - Svítidla_01'!$C$125:$K$150</definedName>
    <definedName name="_xlnm.Print_Area" localSheetId="34">'SV - Svítidla_01'!$C$4:$J$76,'SV - Svítidla_01'!$C$82:$J$103,'SV - Svítidla_01'!$C$109:$K$150</definedName>
    <definedName name="_xlnm.Print_Titles" localSheetId="34">'SV - Svítidla_01'!$125:$125</definedName>
    <definedName name="_xlnm._FilterDatabase" localSheetId="35" hidden="1">'RH RE - Rozvaděč RH_RE'!$C$125:$K$153</definedName>
    <definedName name="_xlnm.Print_Area" localSheetId="35">'RH RE - Rozvaděč RH_RE'!$C$4:$J$76,'RH RE - Rozvaděč RH_RE'!$C$82:$J$103,'RH RE - Rozvaděč RH_RE'!$C$109:$K$153</definedName>
    <definedName name="_xlnm.Print_Titles" localSheetId="35">'RH RE - Rozvaděč RH_RE'!$125:$125</definedName>
    <definedName name="_xlnm._FilterDatabase" localSheetId="36" hidden="1">'RM 01 - Rozvaděč RM01'!$C$125:$K$143</definedName>
    <definedName name="_xlnm.Print_Area" localSheetId="36">'RM 01 - Rozvaděč RM01'!$C$4:$J$76,'RM 01 - Rozvaděč RM01'!$C$82:$J$103,'RM 01 - Rozvaděč RM01'!$C$109:$K$143</definedName>
    <definedName name="_xlnm.Print_Titles" localSheetId="36">'RM 01 - Rozvaděč RM01'!$125:$125</definedName>
    <definedName name="_xlnm._FilterDatabase" localSheetId="37" hidden="1">'RM 02 - Rozvaděč RM02'!$C$125:$K$142</definedName>
    <definedName name="_xlnm.Print_Area" localSheetId="37">'RM 02 - Rozvaděč RM02'!$C$4:$J$76,'RM 02 - Rozvaděč RM02'!$C$82:$J$103,'RM 02 - Rozvaděč RM02'!$C$109:$K$142</definedName>
    <definedName name="_xlnm.Print_Titles" localSheetId="37">'RM 02 - Rozvaděč RM02'!$125:$125</definedName>
    <definedName name="_xlnm._FilterDatabase" localSheetId="38" hidden="1">'RM 11 - Rozvaděč RM11'!$C$125:$K$144</definedName>
    <definedName name="_xlnm.Print_Area" localSheetId="38">'RM 11 - Rozvaděč RM11'!$C$4:$J$76,'RM 11 - Rozvaděč RM11'!$C$82:$J$103,'RM 11 - Rozvaděč RM11'!$C$109:$K$144</definedName>
    <definedName name="_xlnm.Print_Titles" localSheetId="38">'RM 11 - Rozvaděč RM11'!$125:$125</definedName>
    <definedName name="_xlnm._FilterDatabase" localSheetId="39" hidden="1">'RM 12 - Rozvaděč RM12'!$C$125:$K$142</definedName>
    <definedName name="_xlnm.Print_Area" localSheetId="39">'RM 12 - Rozvaděč RM12'!$C$4:$J$76,'RM 12 - Rozvaděč RM12'!$C$82:$J$103,'RM 12 - Rozvaděč RM12'!$C$109:$K$142</definedName>
    <definedName name="_xlnm.Print_Titles" localSheetId="39">'RM 12 - Rozvaděč RM12'!$125:$125</definedName>
    <definedName name="_xlnm._FilterDatabase" localSheetId="40" hidden="1">'RM 21 - Rozvaděč RM21'!$C$125:$K$141</definedName>
    <definedName name="_xlnm.Print_Area" localSheetId="40">'RM 21 - Rozvaděč RM21'!$C$4:$J$76,'RM 21 - Rozvaděč RM21'!$C$82:$J$103,'RM 21 - Rozvaděč RM21'!$C$109:$K$141</definedName>
    <definedName name="_xlnm.Print_Titles" localSheetId="40">'RM 21 - Rozvaděč RM21'!$125:$125</definedName>
    <definedName name="_xlnm._FilterDatabase" localSheetId="41" hidden="1">'RM 22 - Rozvaděč RM22'!$C$125:$K$141</definedName>
    <definedName name="_xlnm.Print_Area" localSheetId="41">'RM 22 - Rozvaděč RM22'!$C$4:$J$76,'RM 22 - Rozvaděč RM22'!$C$82:$J$103,'RM 22 - Rozvaděč RM22'!$C$109:$K$141</definedName>
    <definedName name="_xlnm.Print_Titles" localSheetId="41">'RM 22 - Rozvaděč RM22'!$125:$125</definedName>
    <definedName name="_xlnm._FilterDatabase" localSheetId="42" hidden="1">'RP 224 - Rozvaděč RP224'!$C$125:$K$137</definedName>
    <definedName name="_xlnm.Print_Area" localSheetId="42">'RP 224 - Rozvaděč RP224'!$C$4:$J$76,'RP 224 - Rozvaděč RP224'!$C$82:$J$103,'RP 224 - Rozvaděč RP224'!$C$109:$K$137</definedName>
    <definedName name="_xlnm.Print_Titles" localSheetId="42">'RP 224 - Rozvaděč RP224'!$125:$125</definedName>
    <definedName name="_xlnm._FilterDatabase" localSheetId="43" hidden="1">'RP 132 - Rozvaděč RP132'!$C$125:$K$137</definedName>
    <definedName name="_xlnm.Print_Area" localSheetId="43">'RP 132 - Rozvaděč RP132'!$C$4:$J$76,'RP 132 - Rozvaděč RP132'!$C$82:$J$103,'RP 132 - Rozvaděč RP132'!$C$109:$K$137</definedName>
    <definedName name="_xlnm.Print_Titles" localSheetId="43">'RP 132 - Rozvaděč RP132'!$125:$125</definedName>
    <definedName name="_xlnm._FilterDatabase" localSheetId="44" hidden="1">'RP 133 - Rozvaděč RP133'!$C$125:$K$136</definedName>
    <definedName name="_xlnm.Print_Area" localSheetId="44">'RP 133 - Rozvaděč RP133'!$C$4:$J$76,'RP 133 - Rozvaděč RP133'!$C$82:$J$103,'RP 133 - Rozvaděč RP133'!$C$109:$K$136</definedName>
    <definedName name="_xlnm.Print_Titles" localSheetId="44">'RP 133 - Rozvaděč RP133'!$125:$125</definedName>
    <definedName name="_xlnm._FilterDatabase" localSheetId="45" hidden="1">'RPx - Rozvaděč RPx'!$C$125:$K$136</definedName>
    <definedName name="_xlnm.Print_Area" localSheetId="45">'RPx - Rozvaděč RPx'!$C$4:$J$76,'RPx - Rozvaděč RPx'!$C$82:$J$103,'RPx - Rozvaděč RPx'!$C$109:$K$136</definedName>
    <definedName name="_xlnm.Print_Titles" localSheetId="45">'RPx - Rozvaděč RPx'!$125:$125</definedName>
    <definedName name="_xlnm._FilterDatabase" localSheetId="46" hidden="1">'KT - Kabelové trasy_03'!$C$126:$K$163</definedName>
    <definedName name="_xlnm.Print_Area" localSheetId="46">'KT - Kabelové trasy_03'!$C$4:$J$76,'KT - Kabelové trasy_03'!$C$82:$J$104,'KT - Kabelové trasy_03'!$C$110:$K$163</definedName>
    <definedName name="_xlnm.Print_Titles" localSheetId="46">'KT - Kabelové trasy_03'!$126:$126</definedName>
    <definedName name="_xlnm._FilterDatabase" localSheetId="47" hidden="1">'SK - Strukturovaná kabeláž_01'!$C$128:$K$162</definedName>
    <definedName name="_xlnm.Print_Area" localSheetId="47">'SK - Strukturovaná kabeláž_01'!$C$4:$J$76,'SK - Strukturovaná kabeláž_01'!$C$82:$J$106,'SK - Strukturovaná kabeláž_01'!$C$112:$K$162</definedName>
    <definedName name="_xlnm.Print_Titles" localSheetId="47">'SK - Strukturovaná kabeláž_01'!$128:$128</definedName>
    <definedName name="_xlnm._FilterDatabase" localSheetId="48" hidden="1">'PZTS - Poplachový zabezpe..._01'!$C$126:$K$143</definedName>
    <definedName name="_xlnm.Print_Area" localSheetId="48">'PZTS - Poplachový zabezpe..._01'!$C$4:$J$76,'PZTS - Poplachový zabezpe..._01'!$C$82:$J$104,'PZTS - Poplachový zabezpe..._01'!$C$110:$K$143</definedName>
    <definedName name="_xlnm.Print_Titles" localSheetId="48">'PZTS - Poplachový zabezpe..._01'!$126:$126</definedName>
    <definedName name="_xlnm._FilterDatabase" localSheetId="49" hidden="1">'STA - Společná televizní ..._01'!$C$125:$K$134</definedName>
    <definedName name="_xlnm.Print_Area" localSheetId="49">'STA - Společná televizní ..._01'!$C$4:$J$76,'STA - Společná televizní ..._01'!$C$82:$J$103,'STA - Společná televizní ..._01'!$C$109:$K$134</definedName>
    <definedName name="_xlnm.Print_Titles" localSheetId="49">'STA - Společná televizní ..._01'!$125:$125</definedName>
    <definedName name="_xlnm._FilterDatabase" localSheetId="50" hidden="1">'MR - Místní (školní) rozhlas_01'!$C$125:$K$139</definedName>
    <definedName name="_xlnm.Print_Area" localSheetId="50">'MR - Místní (školní) rozhlas_01'!$C$4:$J$76,'MR - Místní (školní) rozhlas_01'!$C$82:$J$103,'MR - Místní (školní) rozhlas_01'!$C$109:$K$139</definedName>
    <definedName name="_xlnm.Print_Titles" localSheetId="50">'MR - Místní (školní) rozhlas_01'!$125:$125</definedName>
    <definedName name="_xlnm._FilterDatabase" localSheetId="51" hidden="1">'JC - Jednotný čas_01'!$C$125:$K$139</definedName>
    <definedName name="_xlnm.Print_Area" localSheetId="51">'JC - Jednotný čas_01'!$C$4:$J$76,'JC - Jednotný čas_01'!$C$82:$J$103,'JC - Jednotný čas_01'!$C$109:$K$139</definedName>
    <definedName name="_xlnm.Print_Titles" localSheetId="51">'JC - Jednotný čas_01'!$125:$125</definedName>
    <definedName name="_xlnm._FilterDatabase" localSheetId="52" hidden="1">'AV - Audio video technika_01'!$C$125:$K$140</definedName>
    <definedName name="_xlnm.Print_Area" localSheetId="52">'AV - Audio video technika_01'!$C$4:$J$76,'AV - Audio video technika_01'!$C$82:$J$103,'AV - Audio video technika_01'!$C$109:$K$140</definedName>
    <definedName name="_xlnm.Print_Titles" localSheetId="52">'AV - Audio video technika_01'!$125:$125</definedName>
    <definedName name="_xlnm._FilterDatabase" localSheetId="53" hidden="1">'SO 05 05 - VYTÁPĚNÍ'!$C$132:$K$261</definedName>
    <definedName name="_xlnm.Print_Area" localSheetId="53">'SO 05 05 - VYTÁPĚNÍ'!$C$4:$J$76,'SO 05 05 - VYTÁPĚNÍ'!$C$82:$J$112,'SO 05 05 - VYTÁPĚNÍ'!$C$118:$K$261</definedName>
    <definedName name="_xlnm.Print_Titles" localSheetId="53">'SO 05 05 - VYTÁPĚNÍ'!$132:$132</definedName>
    <definedName name="_xlnm._FilterDatabase" localSheetId="54" hidden="1">'SO 05 06 - VZDUCHOTECHNIKA'!$C$122:$K$186</definedName>
    <definedName name="_xlnm.Print_Area" localSheetId="54">'SO 05 06 - VZDUCHOTECHNIKA'!$C$4:$J$76,'SO 05 06 - VZDUCHOTECHNIKA'!$C$82:$J$102,'SO 05 06 - VZDUCHOTECHNIKA'!$C$108:$K$186</definedName>
    <definedName name="_xlnm.Print_Titles" localSheetId="54">'SO 05 06 - VZDUCHOTECHNIKA'!$122:$122</definedName>
    <definedName name="_xlnm._FilterDatabase" localSheetId="55" hidden="1">'SO 05 07 - ZDRAVOTNĚ TECH...'!$C$127:$K$239</definedName>
    <definedName name="_xlnm.Print_Area" localSheetId="55">'SO 05 07 - ZDRAVOTNĚ TECH...'!$C$4:$J$76,'SO 05 07 - ZDRAVOTNĚ TECH...'!$C$82:$J$107,'SO 05 07 - ZDRAVOTNĚ TECH...'!$C$113:$K$239</definedName>
    <definedName name="_xlnm.Print_Titles" localSheetId="55">'SO 05 07 - ZDRAVOTNĚ TECH...'!$127:$127</definedName>
    <definedName name="_xlnm._FilterDatabase" localSheetId="56" hidden="1">'SO 06 - TĚLOCVIČNA'!$C$136:$K$549</definedName>
    <definedName name="_xlnm.Print_Area" localSheetId="56">'SO 06 - TĚLOCVIČNA'!$C$4:$J$76,'SO 06 - TĚLOCVIČNA'!$C$82:$J$118,'SO 06 - TĚLOCVIČNA'!$C$124:$K$549</definedName>
    <definedName name="_xlnm.Print_Titles" localSheetId="56">'SO 06 - TĚLOCVIČNA'!$136:$136</definedName>
    <definedName name="_xlnm._FilterDatabase" localSheetId="57" hidden="1">'LPS - Uzemnění a hromosvod_02'!$C$125:$K$162</definedName>
    <definedName name="_xlnm.Print_Area" localSheetId="57">'LPS - Uzemnění a hromosvod_02'!$C$4:$J$76,'LPS - Uzemnění a hromosvod_02'!$C$82:$J$103,'LPS - Uzemnění a hromosvod_02'!$C$109:$K$162</definedName>
    <definedName name="_xlnm.Print_Titles" localSheetId="57">'LPS - Uzemnění a hromosvod_02'!$125:$125</definedName>
    <definedName name="_xlnm._FilterDatabase" localSheetId="58" hidden="1">'KT - Kabelové trasy_04'!$C$127:$K$159</definedName>
    <definedName name="_xlnm.Print_Area" localSheetId="58">'KT - Kabelové trasy_04'!$C$4:$J$76,'KT - Kabelové trasy_04'!$C$82:$J$105,'KT - Kabelové trasy_04'!$C$111:$K$159</definedName>
    <definedName name="_xlnm.Print_Titles" localSheetId="58">'KT - Kabelové trasy_04'!$127:$127</definedName>
    <definedName name="_xlnm._FilterDatabase" localSheetId="59" hidden="1">'SP - Silnoproudé instalace_02'!$C$125:$K$143</definedName>
    <definedName name="_xlnm.Print_Area" localSheetId="59">'SP - Silnoproudé instalace_02'!$C$4:$J$76,'SP - Silnoproudé instalace_02'!$C$82:$J$103,'SP - Silnoproudé instalace_02'!$C$109:$K$143</definedName>
    <definedName name="_xlnm.Print_Titles" localSheetId="59">'SP - Silnoproudé instalace_02'!$125:$125</definedName>
    <definedName name="_xlnm._FilterDatabase" localSheetId="60" hidden="1">'SV - Svítidla_02'!$C$125:$K$142</definedName>
    <definedName name="_xlnm.Print_Area" localSheetId="60">'SV - Svítidla_02'!$C$4:$J$76,'SV - Svítidla_02'!$C$82:$J$103,'SV - Svítidla_02'!$C$109:$K$142</definedName>
    <definedName name="_xlnm.Print_Titles" localSheetId="60">'SV - Svítidla_02'!$125:$125</definedName>
    <definedName name="_xlnm._FilterDatabase" localSheetId="61" hidden="1">'RM 14 - Rozvaděč RM14'!$C$125:$K$139</definedName>
    <definedName name="_xlnm.Print_Area" localSheetId="61">'RM 14 - Rozvaděč RM14'!$C$4:$J$76,'RM 14 - Rozvaděč RM14'!$C$82:$J$103,'RM 14 - Rozvaděč RM14'!$C$109:$K$139</definedName>
    <definedName name="_xlnm.Print_Titles" localSheetId="61">'RM 14 - Rozvaděč RM14'!$125:$125</definedName>
    <definedName name="_xlnm._FilterDatabase" localSheetId="62" hidden="1">'KT - Kabelové trasy_05'!$C$126:$K$148</definedName>
    <definedName name="_xlnm.Print_Area" localSheetId="62">'KT - Kabelové trasy_05'!$C$4:$J$76,'KT - Kabelové trasy_05'!$C$82:$J$104,'KT - Kabelové trasy_05'!$C$110:$K$148</definedName>
    <definedName name="_xlnm.Print_Titles" localSheetId="62">'KT - Kabelové trasy_05'!$126:$126</definedName>
    <definedName name="_xlnm._FilterDatabase" localSheetId="63" hidden="1">'SK - Strukturovaná kabeláž_02'!$C$126:$K$139</definedName>
    <definedName name="_xlnm.Print_Area" localSheetId="63">'SK - Strukturovaná kabeláž_02'!$C$4:$J$76,'SK - Strukturovaná kabeláž_02'!$C$82:$J$104,'SK - Strukturovaná kabeláž_02'!$C$110:$K$139</definedName>
    <definedName name="_xlnm.Print_Titles" localSheetId="63">'SK - Strukturovaná kabeláž_02'!$126:$126</definedName>
    <definedName name="_xlnm._FilterDatabase" localSheetId="64" hidden="1">'MR - Místní (školní) rozhlas_02'!$C$125:$K$134</definedName>
    <definedName name="_xlnm.Print_Area" localSheetId="64">'MR - Místní (školní) rozhlas_02'!$C$4:$J$76,'MR - Místní (školní) rozhlas_02'!$C$82:$J$103,'MR - Místní (školní) rozhlas_02'!$C$109:$K$134</definedName>
    <definedName name="_xlnm.Print_Titles" localSheetId="64">'MR - Místní (školní) rozhlas_02'!$125:$125</definedName>
    <definedName name="_xlnm._FilterDatabase" localSheetId="65" hidden="1">'JC - Jednotný čas_02'!$C$125:$K$134</definedName>
    <definedName name="_xlnm.Print_Area" localSheetId="65">'JC - Jednotný čas_02'!$C$4:$J$76,'JC - Jednotný čas_02'!$C$82:$J$103,'JC - Jednotný čas_02'!$C$109:$K$134</definedName>
    <definedName name="_xlnm.Print_Titles" localSheetId="65">'JC - Jednotný čas_02'!$125:$125</definedName>
    <definedName name="_xlnm._FilterDatabase" localSheetId="66" hidden="1">'AV - Audio video technika_02'!$C$125:$K$145</definedName>
    <definedName name="_xlnm.Print_Area" localSheetId="66">'AV - Audio video technika_02'!$C$4:$J$76,'AV - Audio video technika_02'!$C$82:$J$103,'AV - Audio video technika_02'!$C$109:$K$145</definedName>
    <definedName name="_xlnm.Print_Titles" localSheetId="66">'AV - Audio video technika_02'!$125:$125</definedName>
    <definedName name="_xlnm._FilterDatabase" localSheetId="67" hidden="1">'SO 06 03 - VYTÁPĚNÍ'!$C$121:$K$127</definedName>
    <definedName name="_xlnm.Print_Area" localSheetId="67">'SO 06 03 - VYTÁPĚNÍ'!$C$4:$J$76,'SO 06 03 - VYTÁPĚNÍ'!$C$82:$J$101,'SO 06 03 - VYTÁPĚNÍ'!$C$107:$K$127</definedName>
    <definedName name="_xlnm.Print_Titles" localSheetId="67">'SO 06 03 - VYTÁPĚNÍ'!$121:$121</definedName>
    <definedName name="_xlnm._FilterDatabase" localSheetId="68" hidden="1">'SO 06 04 - VZDUCHOTECHNIKA'!$C$121:$K$136</definedName>
    <definedName name="_xlnm.Print_Area" localSheetId="68">'SO 06 04 - VZDUCHOTECHNIKA'!$C$4:$J$76,'SO 06 04 - VZDUCHOTECHNIKA'!$C$82:$J$101,'SO 06 04 - VZDUCHOTECHNIKA'!$C$107:$K$136</definedName>
    <definedName name="_xlnm.Print_Titles" localSheetId="68">'SO 06 04 - VZDUCHOTECHNIKA'!$121:$121</definedName>
    <definedName name="_xlnm._FilterDatabase" localSheetId="69" hidden="1">'SO 06 05 - ZDRAVOTNĚ TECH...'!$C$126:$K$169</definedName>
    <definedName name="_xlnm.Print_Area" localSheetId="69">'SO 06 05 - ZDRAVOTNĚ TECH...'!$C$4:$J$76,'SO 06 05 - ZDRAVOTNĚ TECH...'!$C$82:$J$106,'SO 06 05 - ZDRAVOTNĚ TECH...'!$C$112:$K$169</definedName>
    <definedName name="_xlnm.Print_Titles" localSheetId="69">'SO 06 05 - ZDRAVOTNĚ TECH...'!$126:$126</definedName>
    <definedName name="_xlnm._FilterDatabase" localSheetId="70" hidden="1">'SO 07 - ČTU A SADOVÉ ÚPRAVY'!$C$117:$K$194</definedName>
    <definedName name="_xlnm.Print_Area" localSheetId="70">'SO 07 - ČTU A SADOVÉ ÚPRAVY'!$C$4:$J$76,'SO 07 - ČTU A SADOVÉ ÚPRAVY'!$C$82:$J$99,'SO 07 - ČTU A SADOVÉ ÚPRAVY'!$C$105:$K$194</definedName>
    <definedName name="_xlnm.Print_Titles" localSheetId="70">'SO 07 - ČTU A SADOVÉ ÚPRAVY'!$117:$117</definedName>
    <definedName name="_xlnm._FilterDatabase" localSheetId="71" hidden="1">'IO 01 LPS - Uzemnění a hr...'!$C$121:$K$129</definedName>
    <definedName name="_xlnm.Print_Area" localSheetId="71">'IO 01 LPS - Uzemnění a hr...'!$C$4:$J$76,'IO 01 LPS - Uzemnění a hr...'!$C$82:$J$101,'IO 01 LPS - Uzemnění a hr...'!$C$107:$K$129</definedName>
    <definedName name="_xlnm.Print_Titles" localSheetId="71">'IO 01 LPS - Uzemnění a hr...'!$121:$121</definedName>
    <definedName name="_xlnm._FilterDatabase" localSheetId="72" hidden="1">'IO 01 KT - Kabelové trasy'!$C$123:$K$141</definedName>
    <definedName name="_xlnm.Print_Area" localSheetId="72">'IO 01 KT - Kabelové trasy'!$C$4:$J$76,'IO 01 KT - Kabelové trasy'!$C$82:$J$103,'IO 01 KT - Kabelové trasy'!$C$109:$K$141</definedName>
    <definedName name="_xlnm.Print_Titles" localSheetId="72">'IO 01 KT - Kabelové trasy'!$123:$123</definedName>
    <definedName name="_xlnm._FilterDatabase" localSheetId="73" hidden="1">'IO 01 SV - Svítidla'!$C$121:$K$132</definedName>
    <definedName name="_xlnm.Print_Area" localSheetId="73">'IO 01 SV - Svítidla'!$C$4:$J$76,'IO 01 SV - Svítidla'!$C$82:$J$101,'IO 01 SV - Svítidla'!$C$107:$K$132</definedName>
    <definedName name="_xlnm.Print_Titles" localSheetId="73">'IO 01 SV - Svítidla'!$121:$121</definedName>
    <definedName name="_xlnm._FilterDatabase" localSheetId="74" hidden="1">'IO 02 VP - Vodovodní příp...'!$C$125:$K$186</definedName>
    <definedName name="_xlnm.Print_Area" localSheetId="74">'IO 02 VP - Vodovodní příp...'!$C$4:$J$76,'IO 02 VP - Vodovodní příp...'!$C$82:$J$105,'IO 02 VP - Vodovodní příp...'!$C$111:$K$186</definedName>
    <definedName name="_xlnm.Print_Titles" localSheetId="74">'IO 02 VP - Vodovodní příp...'!$125:$125</definedName>
    <definedName name="_xlnm._FilterDatabase" localSheetId="75" hidden="1">'IO 02 KP - Kanalizace deš...'!$C$126:$K$192</definedName>
    <definedName name="_xlnm.Print_Area" localSheetId="75">'IO 02 KP - Kanalizace deš...'!$C$4:$J$76,'IO 02 KP - Kanalizace deš...'!$C$82:$J$106,'IO 02 KP - Kanalizace deš...'!$C$112:$K$192</definedName>
    <definedName name="_xlnm.Print_Titles" localSheetId="75">'IO 02 KP - Kanalizace deš...'!$126:$126</definedName>
    <definedName name="_xlnm._FilterDatabase" localSheetId="76" hidden="1">'PS 01 - FVE'!$C$127:$K$219</definedName>
    <definedName name="_xlnm.Print_Area" localSheetId="76">'PS 01 - FVE'!$C$4:$J$76,'PS 01 - FVE'!$C$82:$J$107,'PS 01 - FVE'!$C$113:$K$219</definedName>
    <definedName name="_xlnm.Print_Titles" localSheetId="76">'PS 01 - FVE'!$127:$127</definedName>
    <definedName name="_xlnm._FilterDatabase" localSheetId="77" hidden="1">'PS 02 - AZS'!$C$123:$K$164</definedName>
    <definedName name="_xlnm.Print_Area" localSheetId="77">'PS 02 - AZS'!$C$4:$J$76,'PS 02 - AZS'!$C$82:$J$103,'PS 02 - AZS'!$C$109:$K$164</definedName>
    <definedName name="_xlnm.Print_Titles" localSheetId="77">'PS 02 - AZS'!$123:$123</definedName>
    <definedName name="_xlnm.Print_Area" localSheetId="78">'Seznam figur'!$C$4:$G$159</definedName>
    <definedName name="_xlnm.Print_Titles" localSheetId="78">'Seznam figur'!$9:$9</definedName>
  </definedNames>
  <calcPr/>
</workbook>
</file>

<file path=xl/calcChain.xml><?xml version="1.0" encoding="utf-8"?>
<calcChain xmlns="http://schemas.openxmlformats.org/spreadsheetml/2006/main">
  <c i="79" l="1" r="D7"/>
  <c i="78" r="R126"/>
  <c r="J39"/>
  <c r="J38"/>
  <c i="1" r="AY182"/>
  <c i="78" r="J37"/>
  <c i="1" r="AX182"/>
  <c i="78"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T133"/>
  <c r="R134"/>
  <c r="R133"/>
  <c r="P134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J120"/>
  <c r="F120"/>
  <c r="F118"/>
  <c r="E116"/>
  <c r="J93"/>
  <c r="F93"/>
  <c r="F91"/>
  <c r="E89"/>
  <c r="J26"/>
  <c r="E26"/>
  <c r="J121"/>
  <c r="J25"/>
  <c r="J20"/>
  <c r="E20"/>
  <c r="F94"/>
  <c r="J19"/>
  <c r="J14"/>
  <c r="J91"/>
  <c r="E7"/>
  <c r="E85"/>
  <c i="77" r="P202"/>
  <c r="J39"/>
  <c r="J38"/>
  <c i="1" r="AY181"/>
  <c i="77" r="J37"/>
  <c i="1" r="AX181"/>
  <c i="77"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3"/>
  <c r="F93"/>
  <c r="F91"/>
  <c r="E89"/>
  <c r="J26"/>
  <c r="E26"/>
  <c r="J125"/>
  <c r="J25"/>
  <c r="J20"/>
  <c r="E20"/>
  <c r="F94"/>
  <c r="J19"/>
  <c r="J14"/>
  <c r="J122"/>
  <c r="E7"/>
  <c r="E85"/>
  <c i="76" r="J39"/>
  <c r="J38"/>
  <c i="1" r="AY179"/>
  <c i="76" r="J37"/>
  <c i="1" r="AX179"/>
  <c i="76"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6"/>
  <c r="BH186"/>
  <c r="BG186"/>
  <c r="BF186"/>
  <c r="T186"/>
  <c r="R186"/>
  <c r="P186"/>
  <c r="BI184"/>
  <c r="BH184"/>
  <c r="BG184"/>
  <c r="BF184"/>
  <c r="T184"/>
  <c r="T183"/>
  <c r="R184"/>
  <c r="R183"/>
  <c r="P184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T153"/>
  <c r="R154"/>
  <c r="R153"/>
  <c r="P154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3"/>
  <c r="F93"/>
  <c r="F91"/>
  <c r="E89"/>
  <c r="J26"/>
  <c r="E26"/>
  <c r="J124"/>
  <c r="J25"/>
  <c r="J20"/>
  <c r="E20"/>
  <c r="F124"/>
  <c r="J19"/>
  <c r="J14"/>
  <c r="J121"/>
  <c r="E7"/>
  <c r="E85"/>
  <c i="75" r="J39"/>
  <c r="J38"/>
  <c i="1" r="AY178"/>
  <c i="75" r="J37"/>
  <c i="1" r="AX178"/>
  <c i="75"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T174"/>
  <c r="R175"/>
  <c r="R174"/>
  <c r="P175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6"/>
  <c r="BH156"/>
  <c r="BG156"/>
  <c r="BF156"/>
  <c r="T156"/>
  <c r="T155"/>
  <c r="R156"/>
  <c r="R155"/>
  <c r="P156"/>
  <c r="P155"/>
  <c r="BI154"/>
  <c r="BH154"/>
  <c r="BG154"/>
  <c r="BF154"/>
  <c r="T154"/>
  <c r="R154"/>
  <c r="P154"/>
  <c r="BI153"/>
  <c r="BH153"/>
  <c r="BG153"/>
  <c r="BF153"/>
  <c r="T153"/>
  <c r="R153"/>
  <c r="P153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3"/>
  <c r="F93"/>
  <c r="F91"/>
  <c r="E89"/>
  <c r="J26"/>
  <c r="E26"/>
  <c r="J123"/>
  <c r="J25"/>
  <c r="J20"/>
  <c r="E20"/>
  <c r="F94"/>
  <c r="J19"/>
  <c r="J14"/>
  <c r="J120"/>
  <c r="E7"/>
  <c r="E114"/>
  <c i="74" r="J39"/>
  <c r="J38"/>
  <c i="1" r="AY177"/>
  <c i="74" r="J37"/>
  <c i="1" r="AX177"/>
  <c i="74"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85"/>
  <c i="73" r="J39"/>
  <c r="J38"/>
  <c i="1" r="AY176"/>
  <c i="73" r="J37"/>
  <c i="1" r="AX176"/>
  <c i="73"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T125"/>
  <c r="R126"/>
  <c r="R125"/>
  <c r="P126"/>
  <c r="P125"/>
  <c r="J120"/>
  <c r="F120"/>
  <c r="F118"/>
  <c r="E116"/>
  <c r="J93"/>
  <c r="F93"/>
  <c r="F91"/>
  <c r="E89"/>
  <c r="J26"/>
  <c r="E26"/>
  <c r="J121"/>
  <c r="J25"/>
  <c r="J20"/>
  <c r="E20"/>
  <c r="F94"/>
  <c r="J19"/>
  <c r="J14"/>
  <c r="J91"/>
  <c r="E7"/>
  <c r="E85"/>
  <c i="72" r="J39"/>
  <c r="J38"/>
  <c i="1" r="AY175"/>
  <c i="72" r="J37"/>
  <c i="1" r="AX175"/>
  <c i="72"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94"/>
  <c r="J25"/>
  <c r="J20"/>
  <c r="E20"/>
  <c r="F94"/>
  <c r="J19"/>
  <c r="J14"/>
  <c r="J116"/>
  <c r="E7"/>
  <c r="E85"/>
  <c i="71" r="J37"/>
  <c r="J36"/>
  <c i="1" r="AY173"/>
  <c i="71" r="J35"/>
  <c i="1" r="AX173"/>
  <c i="71" r="BI194"/>
  <c r="BH194"/>
  <c r="BG194"/>
  <c r="BF194"/>
  <c r="T194"/>
  <c r="T193"/>
  <c r="R194"/>
  <c r="R193"/>
  <c r="P194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T119"/>
  <c r="T118"/>
  <c r="R120"/>
  <c r="R119"/>
  <c r="R118"/>
  <c r="P120"/>
  <c r="P119"/>
  <c r="P118"/>
  <c i="1" r="AU173"/>
  <c i="71" r="J114"/>
  <c r="F114"/>
  <c r="F112"/>
  <c r="E110"/>
  <c r="J91"/>
  <c r="F91"/>
  <c r="F89"/>
  <c r="E87"/>
  <c r="J24"/>
  <c r="E24"/>
  <c r="J115"/>
  <c r="J23"/>
  <c r="J18"/>
  <c r="E18"/>
  <c r="F115"/>
  <c r="J17"/>
  <c r="J12"/>
  <c r="J89"/>
  <c r="E7"/>
  <c r="E108"/>
  <c i="70" r="J39"/>
  <c r="J38"/>
  <c i="1" r="AY172"/>
  <c i="70" r="J37"/>
  <c i="1" r="AX172"/>
  <c i="70"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T150"/>
  <c r="R151"/>
  <c r="R150"/>
  <c r="P151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T145"/>
  <c r="R146"/>
  <c r="R145"/>
  <c r="P146"/>
  <c r="P145"/>
  <c r="BI142"/>
  <c r="BH142"/>
  <c r="BG142"/>
  <c r="BF142"/>
  <c r="T142"/>
  <c r="R142"/>
  <c r="P142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J123"/>
  <c r="F123"/>
  <c r="F121"/>
  <c r="E119"/>
  <c r="J93"/>
  <c r="F93"/>
  <c r="F91"/>
  <c r="E89"/>
  <c r="J26"/>
  <c r="E26"/>
  <c r="J94"/>
  <c r="J25"/>
  <c r="J20"/>
  <c r="E20"/>
  <c r="F124"/>
  <c r="J19"/>
  <c r="J14"/>
  <c r="J121"/>
  <c r="E7"/>
  <c r="E115"/>
  <c i="69" r="J39"/>
  <c r="J38"/>
  <c i="1" r="AY171"/>
  <c i="69" r="J37"/>
  <c i="1" r="AX171"/>
  <c i="69"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110"/>
  <c i="68" r="J39"/>
  <c r="J38"/>
  <c i="1" r="AY170"/>
  <c i="68" r="J37"/>
  <c i="1" r="AX170"/>
  <c i="68" r="BI127"/>
  <c r="BH127"/>
  <c r="BG127"/>
  <c r="BF127"/>
  <c r="T127"/>
  <c r="T126"/>
  <c r="R127"/>
  <c r="R126"/>
  <c r="P127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85"/>
  <c i="67" r="J41"/>
  <c r="J40"/>
  <c i="1" r="AY169"/>
  <c i="67" r="J39"/>
  <c i="1" r="AX169"/>
  <c i="67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85"/>
  <c i="66" r="J41"/>
  <c r="J40"/>
  <c i="1" r="AY168"/>
  <c i="66" r="J39"/>
  <c i="1" r="AX168"/>
  <c i="66"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85"/>
  <c i="65" r="J41"/>
  <c r="J40"/>
  <c i="1" r="AY167"/>
  <c i="65" r="J39"/>
  <c i="1" r="AX167"/>
  <c i="65"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93"/>
  <c r="E7"/>
  <c r="E85"/>
  <c i="64" r="J41"/>
  <c r="J40"/>
  <c i="1" r="AY166"/>
  <c i="64" r="J39"/>
  <c i="1" r="AX166"/>
  <c i="64"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T133"/>
  <c r="R134"/>
  <c r="R133"/>
  <c r="P134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124"/>
  <c r="J27"/>
  <c r="J22"/>
  <c r="E22"/>
  <c r="F96"/>
  <c r="J21"/>
  <c r="J16"/>
  <c r="J121"/>
  <c r="E7"/>
  <c r="E113"/>
  <c i="63" r="J41"/>
  <c r="J40"/>
  <c i="1" r="AY165"/>
  <c i="63" r="J39"/>
  <c i="1" r="AX165"/>
  <c i="63"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96"/>
  <c r="J27"/>
  <c r="J22"/>
  <c r="E22"/>
  <c r="F96"/>
  <c r="J21"/>
  <c r="J16"/>
  <c r="J121"/>
  <c r="E7"/>
  <c r="E113"/>
  <c i="62" r="J41"/>
  <c r="J40"/>
  <c i="1" r="AY163"/>
  <c i="62" r="J39"/>
  <c i="1" r="AX163"/>
  <c i="62" r="BI139"/>
  <c r="BH139"/>
  <c r="BG139"/>
  <c r="BF139"/>
  <c r="T139"/>
  <c r="T138"/>
  <c r="R139"/>
  <c r="R138"/>
  <c r="P139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61" r="J41"/>
  <c r="J40"/>
  <c i="1" r="AY162"/>
  <c i="61" r="J39"/>
  <c i="1" r="AX162"/>
  <c i="61"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60" r="J41"/>
  <c r="J40"/>
  <c i="1" r="AY161"/>
  <c i="60" r="J39"/>
  <c i="1" r="AX161"/>
  <c i="60"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120"/>
  <c r="E7"/>
  <c r="E85"/>
  <c i="59" r="J41"/>
  <c r="J40"/>
  <c i="1" r="AY160"/>
  <c i="59" r="J39"/>
  <c i="1" r="AX160"/>
  <c i="59"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125"/>
  <c r="J27"/>
  <c r="J22"/>
  <c r="E22"/>
  <c r="F96"/>
  <c r="J21"/>
  <c r="J16"/>
  <c r="J122"/>
  <c r="E7"/>
  <c r="E114"/>
  <c i="58" r="J41"/>
  <c r="J40"/>
  <c i="1" r="AY159"/>
  <c i="58" r="J39"/>
  <c i="1" r="AX159"/>
  <c i="58"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112"/>
  <c i="57" r="J37"/>
  <c r="J36"/>
  <c i="1" r="AY157"/>
  <c i="57" r="J35"/>
  <c i="1" r="AX157"/>
  <c i="57" r="BI549"/>
  <c r="BH549"/>
  <c r="BG549"/>
  <c r="BF549"/>
  <c r="T549"/>
  <c r="R549"/>
  <c r="P549"/>
  <c r="BI548"/>
  <c r="BH548"/>
  <c r="BG548"/>
  <c r="BF548"/>
  <c r="T548"/>
  <c r="R548"/>
  <c r="P548"/>
  <c r="BI547"/>
  <c r="BH547"/>
  <c r="BG547"/>
  <c r="BF547"/>
  <c r="T547"/>
  <c r="R547"/>
  <c r="P547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3"/>
  <c r="BH543"/>
  <c r="BG543"/>
  <c r="BF543"/>
  <c r="T543"/>
  <c r="R543"/>
  <c r="P543"/>
  <c r="BI542"/>
  <c r="BH542"/>
  <c r="BG542"/>
  <c r="BF542"/>
  <c r="T542"/>
  <c r="R542"/>
  <c r="P542"/>
  <c r="BI541"/>
  <c r="BH541"/>
  <c r="BG541"/>
  <c r="BF541"/>
  <c r="T541"/>
  <c r="R541"/>
  <c r="P541"/>
  <c r="BI540"/>
  <c r="BH540"/>
  <c r="BG540"/>
  <c r="BF540"/>
  <c r="T540"/>
  <c r="R540"/>
  <c r="P540"/>
  <c r="BI539"/>
  <c r="BH539"/>
  <c r="BG539"/>
  <c r="BF539"/>
  <c r="T539"/>
  <c r="R539"/>
  <c r="P539"/>
  <c r="BI538"/>
  <c r="BH538"/>
  <c r="BG538"/>
  <c r="BF538"/>
  <c r="T538"/>
  <c r="R538"/>
  <c r="P538"/>
  <c r="BI537"/>
  <c r="BH537"/>
  <c r="BG537"/>
  <c r="BF537"/>
  <c r="T537"/>
  <c r="R537"/>
  <c r="P537"/>
  <c r="BI536"/>
  <c r="BH536"/>
  <c r="BG536"/>
  <c r="BF536"/>
  <c r="T536"/>
  <c r="R536"/>
  <c r="P536"/>
  <c r="BI535"/>
  <c r="BH535"/>
  <c r="BG535"/>
  <c r="BF535"/>
  <c r="T535"/>
  <c r="R535"/>
  <c r="P535"/>
  <c r="BI533"/>
  <c r="BH533"/>
  <c r="BG533"/>
  <c r="BF533"/>
  <c r="T533"/>
  <c r="T532"/>
  <c r="R533"/>
  <c r="R532"/>
  <c r="P533"/>
  <c r="P532"/>
  <c r="BI528"/>
  <c r="BH528"/>
  <c r="BG528"/>
  <c r="BF528"/>
  <c r="T528"/>
  <c r="T527"/>
  <c r="R528"/>
  <c r="R527"/>
  <c r="P528"/>
  <c r="P527"/>
  <c r="BI525"/>
  <c r="BH525"/>
  <c r="BG525"/>
  <c r="BF525"/>
  <c r="T525"/>
  <c r="R525"/>
  <c r="P525"/>
  <c r="BI523"/>
  <c r="BH523"/>
  <c r="BG523"/>
  <c r="BF523"/>
  <c r="T523"/>
  <c r="R523"/>
  <c r="P523"/>
  <c r="BI521"/>
  <c r="BH521"/>
  <c r="BG521"/>
  <c r="BF521"/>
  <c r="T521"/>
  <c r="R521"/>
  <c r="P521"/>
  <c r="BI520"/>
  <c r="BH520"/>
  <c r="BG520"/>
  <c r="BF520"/>
  <c r="T520"/>
  <c r="R520"/>
  <c r="P520"/>
  <c r="BI519"/>
  <c r="BH519"/>
  <c r="BG519"/>
  <c r="BF519"/>
  <c r="T519"/>
  <c r="R519"/>
  <c r="P519"/>
  <c r="BI518"/>
  <c r="BH518"/>
  <c r="BG518"/>
  <c r="BF518"/>
  <c r="T518"/>
  <c r="R518"/>
  <c r="P518"/>
  <c r="BI517"/>
  <c r="BH517"/>
  <c r="BG517"/>
  <c r="BF517"/>
  <c r="T517"/>
  <c r="R517"/>
  <c r="P517"/>
  <c r="BI516"/>
  <c r="BH516"/>
  <c r="BG516"/>
  <c r="BF516"/>
  <c r="T516"/>
  <c r="R516"/>
  <c r="P516"/>
  <c r="BI514"/>
  <c r="BH514"/>
  <c r="BG514"/>
  <c r="BF514"/>
  <c r="T514"/>
  <c r="R514"/>
  <c r="P514"/>
  <c r="BI510"/>
  <c r="BH510"/>
  <c r="BG510"/>
  <c r="BF510"/>
  <c r="T510"/>
  <c r="R510"/>
  <c r="P510"/>
  <c r="BI509"/>
  <c r="BH509"/>
  <c r="BG509"/>
  <c r="BF509"/>
  <c r="T509"/>
  <c r="R509"/>
  <c r="P509"/>
  <c r="BI508"/>
  <c r="BH508"/>
  <c r="BG508"/>
  <c r="BF508"/>
  <c r="T508"/>
  <c r="R508"/>
  <c r="P508"/>
  <c r="BI507"/>
  <c r="BH507"/>
  <c r="BG507"/>
  <c r="BF507"/>
  <c r="T507"/>
  <c r="R507"/>
  <c r="P507"/>
  <c r="BI505"/>
  <c r="BH505"/>
  <c r="BG505"/>
  <c r="BF505"/>
  <c r="T505"/>
  <c r="R505"/>
  <c r="P505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499"/>
  <c r="BH499"/>
  <c r="BG499"/>
  <c r="BF499"/>
  <c r="T499"/>
  <c r="R499"/>
  <c r="P499"/>
  <c r="BI497"/>
  <c r="BH497"/>
  <c r="BG497"/>
  <c r="BF497"/>
  <c r="T497"/>
  <c r="R497"/>
  <c r="P497"/>
  <c r="BI494"/>
  <c r="BH494"/>
  <c r="BG494"/>
  <c r="BF494"/>
  <c r="T494"/>
  <c r="R494"/>
  <c r="P494"/>
  <c r="BI492"/>
  <c r="BH492"/>
  <c r="BG492"/>
  <c r="BF492"/>
  <c r="T492"/>
  <c r="R492"/>
  <c r="P492"/>
  <c r="BI483"/>
  <c r="BH483"/>
  <c r="BG483"/>
  <c r="BF483"/>
  <c r="T483"/>
  <c r="R483"/>
  <c r="P483"/>
  <c r="BI480"/>
  <c r="BH480"/>
  <c r="BG480"/>
  <c r="BF480"/>
  <c r="T480"/>
  <c r="R480"/>
  <c r="P480"/>
  <c r="BI479"/>
  <c r="BH479"/>
  <c r="BG479"/>
  <c r="BF479"/>
  <c r="T479"/>
  <c r="R479"/>
  <c r="P479"/>
  <c r="BI477"/>
  <c r="BH477"/>
  <c r="BG477"/>
  <c r="BF477"/>
  <c r="T477"/>
  <c r="R477"/>
  <c r="P477"/>
  <c r="BI475"/>
  <c r="BH475"/>
  <c r="BG475"/>
  <c r="BF475"/>
  <c r="T475"/>
  <c r="R475"/>
  <c r="P475"/>
  <c r="BI471"/>
  <c r="BH471"/>
  <c r="BG471"/>
  <c r="BF471"/>
  <c r="T471"/>
  <c r="R471"/>
  <c r="P471"/>
  <c r="BI469"/>
  <c r="BH469"/>
  <c r="BG469"/>
  <c r="BF469"/>
  <c r="T469"/>
  <c r="R469"/>
  <c r="P469"/>
  <c r="BI467"/>
  <c r="BH467"/>
  <c r="BG467"/>
  <c r="BF467"/>
  <c r="T467"/>
  <c r="R467"/>
  <c r="P467"/>
  <c r="BI465"/>
  <c r="BH465"/>
  <c r="BG465"/>
  <c r="BF465"/>
  <c r="T465"/>
  <c r="R465"/>
  <c r="P465"/>
  <c r="BI461"/>
  <c r="BH461"/>
  <c r="BG461"/>
  <c r="BF461"/>
  <c r="T461"/>
  <c r="R461"/>
  <c r="P461"/>
  <c r="BI459"/>
  <c r="BH459"/>
  <c r="BG459"/>
  <c r="BF459"/>
  <c r="T459"/>
  <c r="R459"/>
  <c r="P459"/>
  <c r="BI458"/>
  <c r="BH458"/>
  <c r="BG458"/>
  <c r="BF458"/>
  <c r="T458"/>
  <c r="R458"/>
  <c r="P458"/>
  <c r="BI456"/>
  <c r="BH456"/>
  <c r="BG456"/>
  <c r="BF456"/>
  <c r="T456"/>
  <c r="R456"/>
  <c r="P456"/>
  <c r="BI454"/>
  <c r="BH454"/>
  <c r="BG454"/>
  <c r="BF454"/>
  <c r="T454"/>
  <c r="R454"/>
  <c r="P454"/>
  <c r="BI452"/>
  <c r="BH452"/>
  <c r="BG452"/>
  <c r="BF452"/>
  <c r="T452"/>
  <c r="R452"/>
  <c r="P452"/>
  <c r="BI450"/>
  <c r="BH450"/>
  <c r="BG450"/>
  <c r="BF450"/>
  <c r="T450"/>
  <c r="R450"/>
  <c r="P450"/>
  <c r="BI448"/>
  <c r="BH448"/>
  <c r="BG448"/>
  <c r="BF448"/>
  <c r="T448"/>
  <c r="R448"/>
  <c r="P448"/>
  <c r="BI445"/>
  <c r="BH445"/>
  <c r="BG445"/>
  <c r="BF445"/>
  <c r="T445"/>
  <c r="R445"/>
  <c r="P445"/>
  <c r="BI442"/>
  <c r="BH442"/>
  <c r="BG442"/>
  <c r="BF442"/>
  <c r="T442"/>
  <c r="R442"/>
  <c r="P442"/>
  <c r="BI440"/>
  <c r="BH440"/>
  <c r="BG440"/>
  <c r="BF440"/>
  <c r="T440"/>
  <c r="R440"/>
  <c r="P440"/>
  <c r="BI438"/>
  <c r="BH438"/>
  <c r="BG438"/>
  <c r="BF438"/>
  <c r="T438"/>
  <c r="R438"/>
  <c r="P438"/>
  <c r="BI437"/>
  <c r="BH437"/>
  <c r="BG437"/>
  <c r="BF437"/>
  <c r="T437"/>
  <c r="R437"/>
  <c r="P437"/>
  <c r="BI435"/>
  <c r="BH435"/>
  <c r="BG435"/>
  <c r="BF435"/>
  <c r="T435"/>
  <c r="R435"/>
  <c r="P435"/>
  <c r="BI431"/>
  <c r="BH431"/>
  <c r="BG431"/>
  <c r="BF431"/>
  <c r="T431"/>
  <c r="R431"/>
  <c r="P431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3"/>
  <c r="BH423"/>
  <c r="BG423"/>
  <c r="BF423"/>
  <c r="T423"/>
  <c r="R423"/>
  <c r="P423"/>
  <c r="BI420"/>
  <c r="BH420"/>
  <c r="BG420"/>
  <c r="BF420"/>
  <c r="T420"/>
  <c r="R420"/>
  <c r="P420"/>
  <c r="BI418"/>
  <c r="BH418"/>
  <c r="BG418"/>
  <c r="BF418"/>
  <c r="T418"/>
  <c r="R418"/>
  <c r="P418"/>
  <c r="BI415"/>
  <c r="BH415"/>
  <c r="BG415"/>
  <c r="BF415"/>
  <c r="T415"/>
  <c r="R415"/>
  <c r="P415"/>
  <c r="BI413"/>
  <c r="BH413"/>
  <c r="BG413"/>
  <c r="BF413"/>
  <c r="T413"/>
  <c r="R413"/>
  <c r="P413"/>
  <c r="BI410"/>
  <c r="BH410"/>
  <c r="BG410"/>
  <c r="BF410"/>
  <c r="T410"/>
  <c r="R410"/>
  <c r="P410"/>
  <c r="BI408"/>
  <c r="BH408"/>
  <c r="BG408"/>
  <c r="BF408"/>
  <c r="T408"/>
  <c r="R408"/>
  <c r="P408"/>
  <c r="BI405"/>
  <c r="BH405"/>
  <c r="BG405"/>
  <c r="BF405"/>
  <c r="T405"/>
  <c r="R405"/>
  <c r="P405"/>
  <c r="BI403"/>
  <c r="BH403"/>
  <c r="BG403"/>
  <c r="BF403"/>
  <c r="T403"/>
  <c r="R403"/>
  <c r="P403"/>
  <c r="BI401"/>
  <c r="BH401"/>
  <c r="BG401"/>
  <c r="BF401"/>
  <c r="T401"/>
  <c r="R401"/>
  <c r="P401"/>
  <c r="BI398"/>
  <c r="BH398"/>
  <c r="BG398"/>
  <c r="BF398"/>
  <c r="T398"/>
  <c r="R398"/>
  <c r="P398"/>
  <c r="BI396"/>
  <c r="BH396"/>
  <c r="BG396"/>
  <c r="BF396"/>
  <c r="T396"/>
  <c r="R396"/>
  <c r="P396"/>
  <c r="BI393"/>
  <c r="BH393"/>
  <c r="BG393"/>
  <c r="BF393"/>
  <c r="T393"/>
  <c r="R393"/>
  <c r="P393"/>
  <c r="BI391"/>
  <c r="BH391"/>
  <c r="BG391"/>
  <c r="BF391"/>
  <c r="T391"/>
  <c r="R391"/>
  <c r="P391"/>
  <c r="BI388"/>
  <c r="BH388"/>
  <c r="BG388"/>
  <c r="BF388"/>
  <c r="T388"/>
  <c r="R388"/>
  <c r="P388"/>
  <c r="BI386"/>
  <c r="BH386"/>
  <c r="BG386"/>
  <c r="BF386"/>
  <c r="T386"/>
  <c r="R386"/>
  <c r="P386"/>
  <c r="BI383"/>
  <c r="BH383"/>
  <c r="BG383"/>
  <c r="BF383"/>
  <c r="T383"/>
  <c r="R383"/>
  <c r="P383"/>
  <c r="BI379"/>
  <c r="BH379"/>
  <c r="BG379"/>
  <c r="BF379"/>
  <c r="T379"/>
  <c r="T378"/>
  <c r="R379"/>
  <c r="R378"/>
  <c r="P379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3"/>
  <c r="BH363"/>
  <c r="BG363"/>
  <c r="BF363"/>
  <c r="T363"/>
  <c r="R363"/>
  <c r="P363"/>
  <c r="BI360"/>
  <c r="BH360"/>
  <c r="BG360"/>
  <c r="BF360"/>
  <c r="T360"/>
  <c r="R360"/>
  <c r="P360"/>
  <c r="BI358"/>
  <c r="BH358"/>
  <c r="BG358"/>
  <c r="BF358"/>
  <c r="T358"/>
  <c r="R358"/>
  <c r="P358"/>
  <c r="BI355"/>
  <c r="BH355"/>
  <c r="BG355"/>
  <c r="BF355"/>
  <c r="T355"/>
  <c r="R355"/>
  <c r="P355"/>
  <c r="BI353"/>
  <c r="BH353"/>
  <c r="BG353"/>
  <c r="BF353"/>
  <c r="T353"/>
  <c r="R353"/>
  <c r="P353"/>
  <c r="BI350"/>
  <c r="BH350"/>
  <c r="BG350"/>
  <c r="BF350"/>
  <c r="T350"/>
  <c r="R350"/>
  <c r="P350"/>
  <c r="BI348"/>
  <c r="BH348"/>
  <c r="BG348"/>
  <c r="BF348"/>
  <c r="T348"/>
  <c r="R348"/>
  <c r="P348"/>
  <c r="BI345"/>
  <c r="BH345"/>
  <c r="BG345"/>
  <c r="BF345"/>
  <c r="T345"/>
  <c r="R345"/>
  <c r="P345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39"/>
  <c r="BH339"/>
  <c r="BG339"/>
  <c r="BF339"/>
  <c r="T339"/>
  <c r="R339"/>
  <c r="P339"/>
  <c r="BI338"/>
  <c r="BH338"/>
  <c r="BG338"/>
  <c r="BF338"/>
  <c r="T338"/>
  <c r="R338"/>
  <c r="P338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R322"/>
  <c r="P322"/>
  <c r="BI319"/>
  <c r="BH319"/>
  <c r="BG319"/>
  <c r="BF319"/>
  <c r="T319"/>
  <c r="R319"/>
  <c r="P319"/>
  <c r="BI314"/>
  <c r="BH314"/>
  <c r="BG314"/>
  <c r="BF314"/>
  <c r="T314"/>
  <c r="R314"/>
  <c r="P314"/>
  <c r="BI311"/>
  <c r="BH311"/>
  <c r="BG311"/>
  <c r="BF311"/>
  <c r="T311"/>
  <c r="R311"/>
  <c r="P311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0"/>
  <c r="BH290"/>
  <c r="BG290"/>
  <c r="BF290"/>
  <c r="T290"/>
  <c r="R290"/>
  <c r="P290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2"/>
  <c r="BH272"/>
  <c r="BG272"/>
  <c r="BF272"/>
  <c r="T272"/>
  <c r="R272"/>
  <c r="P272"/>
  <c r="BI262"/>
  <c r="BH262"/>
  <c r="BG262"/>
  <c r="BF262"/>
  <c r="T262"/>
  <c r="R262"/>
  <c r="P262"/>
  <c r="BI256"/>
  <c r="BH256"/>
  <c r="BG256"/>
  <c r="BF256"/>
  <c r="T256"/>
  <c r="R256"/>
  <c r="P256"/>
  <c r="BI249"/>
  <c r="BH249"/>
  <c r="BG249"/>
  <c r="BF249"/>
  <c r="T249"/>
  <c r="R249"/>
  <c r="P249"/>
  <c r="BI247"/>
  <c r="BH247"/>
  <c r="BG247"/>
  <c r="BF247"/>
  <c r="T247"/>
  <c r="R247"/>
  <c r="P247"/>
  <c r="BI238"/>
  <c r="BH238"/>
  <c r="BG238"/>
  <c r="BF238"/>
  <c r="T238"/>
  <c r="R238"/>
  <c r="P238"/>
  <c r="BI236"/>
  <c r="BH236"/>
  <c r="BG236"/>
  <c r="BF236"/>
  <c r="T236"/>
  <c r="R236"/>
  <c r="P236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20"/>
  <c r="BH220"/>
  <c r="BG220"/>
  <c r="BF220"/>
  <c r="T220"/>
  <c r="R220"/>
  <c r="P220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1"/>
  <c r="BH211"/>
  <c r="BG211"/>
  <c r="BF211"/>
  <c r="T211"/>
  <c r="R211"/>
  <c r="P211"/>
  <c r="BI209"/>
  <c r="BH209"/>
  <c r="BG209"/>
  <c r="BF209"/>
  <c r="T209"/>
  <c r="R209"/>
  <c r="P209"/>
  <c r="BI200"/>
  <c r="BH200"/>
  <c r="BG200"/>
  <c r="BF200"/>
  <c r="T200"/>
  <c r="R200"/>
  <c r="P200"/>
  <c r="BI191"/>
  <c r="BH191"/>
  <c r="BG191"/>
  <c r="BF191"/>
  <c r="T191"/>
  <c r="R191"/>
  <c r="P191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J133"/>
  <c r="F133"/>
  <c r="F131"/>
  <c r="E129"/>
  <c r="J91"/>
  <c r="F91"/>
  <c r="F89"/>
  <c r="E87"/>
  <c r="J24"/>
  <c r="E24"/>
  <c r="J134"/>
  <c r="J23"/>
  <c r="J18"/>
  <c r="E18"/>
  <c r="F134"/>
  <c r="J17"/>
  <c r="J12"/>
  <c r="J89"/>
  <c r="E7"/>
  <c r="E127"/>
  <c i="56" r="J39"/>
  <c r="J38"/>
  <c i="1" r="AY155"/>
  <c i="56" r="J37"/>
  <c i="1" r="AX155"/>
  <c i="56"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3"/>
  <c r="F93"/>
  <c r="F91"/>
  <c r="E89"/>
  <c r="J26"/>
  <c r="E26"/>
  <c r="J94"/>
  <c r="J25"/>
  <c r="J20"/>
  <c r="E20"/>
  <c r="F125"/>
  <c r="J19"/>
  <c r="J14"/>
  <c r="J122"/>
  <c r="E7"/>
  <c r="E116"/>
  <c i="55" r="J39"/>
  <c r="J38"/>
  <c i="1" r="AY154"/>
  <c i="55" r="J37"/>
  <c i="1" r="AX154"/>
  <c i="55"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9"/>
  <c r="F119"/>
  <c r="F117"/>
  <c r="E115"/>
  <c r="J93"/>
  <c r="F93"/>
  <c r="F91"/>
  <c r="E89"/>
  <c r="J26"/>
  <c r="E26"/>
  <c r="J120"/>
  <c r="J25"/>
  <c r="J20"/>
  <c r="E20"/>
  <c r="F120"/>
  <c r="J19"/>
  <c r="J14"/>
  <c r="J91"/>
  <c r="E7"/>
  <c r="E85"/>
  <c i="54" r="J39"/>
  <c r="J38"/>
  <c i="1" r="AY153"/>
  <c i="54" r="J37"/>
  <c i="1" r="AX153"/>
  <c i="54"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J129"/>
  <c r="F129"/>
  <c r="F127"/>
  <c r="E125"/>
  <c r="J93"/>
  <c r="F93"/>
  <c r="F91"/>
  <c r="E89"/>
  <c r="J26"/>
  <c r="E26"/>
  <c r="J130"/>
  <c r="J25"/>
  <c r="J20"/>
  <c r="E20"/>
  <c r="F130"/>
  <c r="J19"/>
  <c r="J14"/>
  <c r="J127"/>
  <c r="E7"/>
  <c r="E85"/>
  <c i="53" r="J41"/>
  <c r="J40"/>
  <c i="1" r="AY152"/>
  <c i="53" r="J39"/>
  <c i="1" r="AX152"/>
  <c i="53"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52" r="J41"/>
  <c r="J40"/>
  <c i="1" r="AY151"/>
  <c i="52" r="J39"/>
  <c i="1" r="AX151"/>
  <c i="52"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93"/>
  <c r="E7"/>
  <c r="E112"/>
  <c i="51" r="J41"/>
  <c r="J40"/>
  <c i="1" r="AY150"/>
  <c i="51" r="J39"/>
  <c i="1" r="AX150"/>
  <c i="51"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85"/>
  <c i="50" r="J41"/>
  <c r="J40"/>
  <c i="1" r="AY149"/>
  <c i="50" r="J39"/>
  <c i="1" r="AX149"/>
  <c i="50"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49" r="J41"/>
  <c r="J40"/>
  <c i="1" r="AY148"/>
  <c i="49" r="J39"/>
  <c i="1" r="AX148"/>
  <c i="49"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124"/>
  <c r="J27"/>
  <c r="J22"/>
  <c r="E22"/>
  <c r="F96"/>
  <c r="J21"/>
  <c r="J16"/>
  <c r="J121"/>
  <c r="E7"/>
  <c r="E113"/>
  <c i="48" r="J41"/>
  <c r="J40"/>
  <c i="1" r="AY147"/>
  <c i="48" r="J39"/>
  <c i="1" r="AX147"/>
  <c i="48"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J125"/>
  <c r="F125"/>
  <c r="F123"/>
  <c r="E121"/>
  <c r="J95"/>
  <c r="F95"/>
  <c r="F93"/>
  <c r="E91"/>
  <c r="J28"/>
  <c r="E28"/>
  <c r="J96"/>
  <c r="J27"/>
  <c r="J22"/>
  <c r="E22"/>
  <c r="F96"/>
  <c r="J21"/>
  <c r="J16"/>
  <c r="J123"/>
  <c r="E7"/>
  <c r="E85"/>
  <c i="47" r="J41"/>
  <c r="J40"/>
  <c i="1" r="AY146"/>
  <c i="47" r="J39"/>
  <c i="1" r="AX146"/>
  <c i="47"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96"/>
  <c r="J27"/>
  <c r="J22"/>
  <c r="E22"/>
  <c r="F124"/>
  <c r="J21"/>
  <c r="J16"/>
  <c r="J121"/>
  <c r="E7"/>
  <c r="E113"/>
  <c i="46" r="J41"/>
  <c r="J40"/>
  <c i="1" r="AY144"/>
  <c i="46" r="J39"/>
  <c i="1" r="AX144"/>
  <c i="46"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85"/>
  <c i="45" r="J41"/>
  <c r="J40"/>
  <c i="1" r="AY143"/>
  <c i="45" r="J39"/>
  <c i="1" r="AX143"/>
  <c i="45"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93"/>
  <c r="E7"/>
  <c r="E85"/>
  <c i="44" r="J41"/>
  <c r="J40"/>
  <c i="1" r="AY142"/>
  <c i="44" r="J39"/>
  <c i="1" r="AX142"/>
  <c i="44" r="BI137"/>
  <c r="BH137"/>
  <c r="BG137"/>
  <c r="BF137"/>
  <c r="T137"/>
  <c r="T136"/>
  <c r="R137"/>
  <c r="R136"/>
  <c r="P137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85"/>
  <c i="43" r="J41"/>
  <c r="J40"/>
  <c i="1" r="AY141"/>
  <c i="43" r="J39"/>
  <c i="1" r="AX141"/>
  <c i="43" r="BI137"/>
  <c r="BH137"/>
  <c r="BG137"/>
  <c r="BF137"/>
  <c r="T137"/>
  <c r="T136"/>
  <c r="R137"/>
  <c r="R136"/>
  <c r="P137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93"/>
  <c r="E7"/>
  <c r="E85"/>
  <c i="42" r="J41"/>
  <c r="J40"/>
  <c i="1" r="AY140"/>
  <c i="42" r="J39"/>
  <c i="1" r="AX140"/>
  <c i="42" r="BI141"/>
  <c r="BH141"/>
  <c r="BG141"/>
  <c r="BF141"/>
  <c r="T141"/>
  <c r="T140"/>
  <c r="R141"/>
  <c r="R140"/>
  <c r="P141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112"/>
  <c i="41" r="J41"/>
  <c r="J40"/>
  <c i="1" r="AY139"/>
  <c i="41" r="J39"/>
  <c i="1" r="AX139"/>
  <c i="41" r="BI141"/>
  <c r="BH141"/>
  <c r="BG141"/>
  <c r="BF141"/>
  <c r="T141"/>
  <c r="T140"/>
  <c r="R141"/>
  <c r="R140"/>
  <c r="P141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40" r="J41"/>
  <c r="J40"/>
  <c i="1" r="AY138"/>
  <c i="40" r="J39"/>
  <c i="1" r="AX138"/>
  <c i="40" r="BI142"/>
  <c r="BH142"/>
  <c r="BG142"/>
  <c r="BF142"/>
  <c r="T142"/>
  <c r="T141"/>
  <c r="R142"/>
  <c r="R141"/>
  <c r="P142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39" r="J41"/>
  <c r="J40"/>
  <c i="1" r="AY137"/>
  <c i="39" r="J39"/>
  <c i="1" r="AX137"/>
  <c i="39" r="BI144"/>
  <c r="BH144"/>
  <c r="BG144"/>
  <c r="BF144"/>
  <c r="T144"/>
  <c r="T143"/>
  <c r="R144"/>
  <c r="R143"/>
  <c r="P144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93"/>
  <c r="E7"/>
  <c r="E85"/>
  <c i="38" r="J41"/>
  <c r="J40"/>
  <c i="1" r="AY136"/>
  <c i="38" r="J39"/>
  <c i="1" r="AX136"/>
  <c i="38" r="BI142"/>
  <c r="BH142"/>
  <c r="BG142"/>
  <c r="BF142"/>
  <c r="T142"/>
  <c r="T141"/>
  <c r="R142"/>
  <c r="R141"/>
  <c r="P142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85"/>
  <c i="37" r="J41"/>
  <c r="J40"/>
  <c i="1" r="AY135"/>
  <c i="37" r="J39"/>
  <c i="1" r="AX135"/>
  <c i="37" r="BI143"/>
  <c r="BH143"/>
  <c r="BG143"/>
  <c r="BF143"/>
  <c r="T143"/>
  <c r="T142"/>
  <c r="R143"/>
  <c r="R142"/>
  <c r="P143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85"/>
  <c i="36" r="J41"/>
  <c r="J40"/>
  <c i="1" r="AY134"/>
  <c i="36" r="J39"/>
  <c i="1" r="AX134"/>
  <c i="36" r="BI153"/>
  <c r="BH153"/>
  <c r="BG153"/>
  <c r="BF153"/>
  <c r="T153"/>
  <c r="T152"/>
  <c r="R153"/>
  <c r="R152"/>
  <c r="P153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120"/>
  <c r="E7"/>
  <c r="E112"/>
  <c i="35" r="J41"/>
  <c r="J40"/>
  <c i="1" r="AY133"/>
  <c i="35" r="J39"/>
  <c i="1" r="AX133"/>
  <c i="35"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85"/>
  <c i="34" r="J41"/>
  <c r="J40"/>
  <c i="1" r="AY132"/>
  <c i="34" r="J39"/>
  <c i="1" r="AX132"/>
  <c i="34"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85"/>
  <c i="33" r="J41"/>
  <c r="J40"/>
  <c i="1" r="AY131"/>
  <c i="33" r="J39"/>
  <c i="1" r="AX131"/>
  <c i="33"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125"/>
  <c r="J27"/>
  <c r="J22"/>
  <c r="E22"/>
  <c r="F96"/>
  <c r="J21"/>
  <c r="J16"/>
  <c r="J93"/>
  <c r="E7"/>
  <c r="E114"/>
  <c i="32" r="J41"/>
  <c r="J40"/>
  <c i="1" r="AY130"/>
  <c i="32" r="J39"/>
  <c i="1" r="AX130"/>
  <c i="32"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31" r="J39"/>
  <c r="J38"/>
  <c i="1" r="AY128"/>
  <c i="31" r="J37"/>
  <c i="1" r="AX128"/>
  <c i="31"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119"/>
  <c r="J25"/>
  <c r="J20"/>
  <c r="E20"/>
  <c r="F94"/>
  <c r="J19"/>
  <c r="J14"/>
  <c r="J116"/>
  <c r="E7"/>
  <c r="E85"/>
  <c i="30" r="J39"/>
  <c r="J38"/>
  <c i="1" r="AY127"/>
  <c i="30" r="J37"/>
  <c i="1" r="AX127"/>
  <c i="30"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J117"/>
  <c r="F117"/>
  <c r="F115"/>
  <c r="E113"/>
  <c r="J93"/>
  <c r="F93"/>
  <c r="F91"/>
  <c r="E89"/>
  <c r="J26"/>
  <c r="E26"/>
  <c r="J94"/>
  <c r="J25"/>
  <c r="J20"/>
  <c r="E20"/>
  <c r="F118"/>
  <c r="J19"/>
  <c r="J14"/>
  <c r="J115"/>
  <c r="E7"/>
  <c r="E109"/>
  <c i="29" r="J37"/>
  <c r="J36"/>
  <c i="1" r="AY126"/>
  <c i="29" r="J35"/>
  <c i="1" r="AX126"/>
  <c i="29" r="BI980"/>
  <c r="BH980"/>
  <c r="BG980"/>
  <c r="BF980"/>
  <c r="T980"/>
  <c r="R980"/>
  <c r="P980"/>
  <c r="BI979"/>
  <c r="BH979"/>
  <c r="BG979"/>
  <c r="BF979"/>
  <c r="T979"/>
  <c r="R979"/>
  <c r="P979"/>
  <c r="BI978"/>
  <c r="BH978"/>
  <c r="BG978"/>
  <c r="BF978"/>
  <c r="T978"/>
  <c r="R978"/>
  <c r="P978"/>
  <c r="BI977"/>
  <c r="BH977"/>
  <c r="BG977"/>
  <c r="BF977"/>
  <c r="T977"/>
  <c r="R977"/>
  <c r="P977"/>
  <c r="BI976"/>
  <c r="BH976"/>
  <c r="BG976"/>
  <c r="BF976"/>
  <c r="T976"/>
  <c r="R976"/>
  <c r="P976"/>
  <c r="BI975"/>
  <c r="BH975"/>
  <c r="BG975"/>
  <c r="BF975"/>
  <c r="T975"/>
  <c r="R975"/>
  <c r="P975"/>
  <c r="BI974"/>
  <c r="BH974"/>
  <c r="BG974"/>
  <c r="BF974"/>
  <c r="T974"/>
  <c r="R974"/>
  <c r="P974"/>
  <c r="BI926"/>
  <c r="BH926"/>
  <c r="BG926"/>
  <c r="BF926"/>
  <c r="T926"/>
  <c r="T925"/>
  <c r="R926"/>
  <c r="R925"/>
  <c r="P926"/>
  <c r="P925"/>
  <c r="BI922"/>
  <c r="BH922"/>
  <c r="BG922"/>
  <c r="BF922"/>
  <c r="T922"/>
  <c r="T921"/>
  <c r="R922"/>
  <c r="R921"/>
  <c r="P922"/>
  <c r="P921"/>
  <c r="BI919"/>
  <c r="BH919"/>
  <c r="BG919"/>
  <c r="BF919"/>
  <c r="T919"/>
  <c r="R919"/>
  <c r="P919"/>
  <c r="BI918"/>
  <c r="BH918"/>
  <c r="BG918"/>
  <c r="BF918"/>
  <c r="T918"/>
  <c r="R918"/>
  <c r="P918"/>
  <c r="BI917"/>
  <c r="BH917"/>
  <c r="BG917"/>
  <c r="BF917"/>
  <c r="T917"/>
  <c r="R917"/>
  <c r="P917"/>
  <c r="BI916"/>
  <c r="BH916"/>
  <c r="BG916"/>
  <c r="BF916"/>
  <c r="T916"/>
  <c r="R916"/>
  <c r="P916"/>
  <c r="BI914"/>
  <c r="BH914"/>
  <c r="BG914"/>
  <c r="BF914"/>
  <c r="T914"/>
  <c r="R914"/>
  <c r="P914"/>
  <c r="BI904"/>
  <c r="BH904"/>
  <c r="BG904"/>
  <c r="BF904"/>
  <c r="T904"/>
  <c r="R904"/>
  <c r="P904"/>
  <c r="BI901"/>
  <c r="BH901"/>
  <c r="BG901"/>
  <c r="BF901"/>
  <c r="T901"/>
  <c r="R901"/>
  <c r="P901"/>
  <c r="BI899"/>
  <c r="BH899"/>
  <c r="BG899"/>
  <c r="BF899"/>
  <c r="T899"/>
  <c r="R899"/>
  <c r="P899"/>
  <c r="BI896"/>
  <c r="BH896"/>
  <c r="BG896"/>
  <c r="BF896"/>
  <c r="T896"/>
  <c r="R896"/>
  <c r="P896"/>
  <c r="BI894"/>
  <c r="BH894"/>
  <c r="BG894"/>
  <c r="BF894"/>
  <c r="T894"/>
  <c r="R894"/>
  <c r="P894"/>
  <c r="BI870"/>
  <c r="BH870"/>
  <c r="BG870"/>
  <c r="BF870"/>
  <c r="T870"/>
  <c r="R870"/>
  <c r="P870"/>
  <c r="BI868"/>
  <c r="BH868"/>
  <c r="BG868"/>
  <c r="BF868"/>
  <c r="T868"/>
  <c r="R868"/>
  <c r="P868"/>
  <c r="BI863"/>
  <c r="BH863"/>
  <c r="BG863"/>
  <c r="BF863"/>
  <c r="T863"/>
  <c r="R863"/>
  <c r="P863"/>
  <c r="BI861"/>
  <c r="BH861"/>
  <c r="BG861"/>
  <c r="BF861"/>
  <c r="T861"/>
  <c r="R861"/>
  <c r="P861"/>
  <c r="BI858"/>
  <c r="BH858"/>
  <c r="BG858"/>
  <c r="BF858"/>
  <c r="T858"/>
  <c r="R858"/>
  <c r="P858"/>
  <c r="BI857"/>
  <c r="BH857"/>
  <c r="BG857"/>
  <c r="BF857"/>
  <c r="T857"/>
  <c r="R857"/>
  <c r="P857"/>
  <c r="BI856"/>
  <c r="BH856"/>
  <c r="BG856"/>
  <c r="BF856"/>
  <c r="T856"/>
  <c r="R856"/>
  <c r="P856"/>
  <c r="BI852"/>
  <c r="BH852"/>
  <c r="BG852"/>
  <c r="BF852"/>
  <c r="T852"/>
  <c r="R852"/>
  <c r="P852"/>
  <c r="BI850"/>
  <c r="BH850"/>
  <c r="BG850"/>
  <c r="BF850"/>
  <c r="T850"/>
  <c r="R850"/>
  <c r="P850"/>
  <c r="BI849"/>
  <c r="BH849"/>
  <c r="BG849"/>
  <c r="BF849"/>
  <c r="T849"/>
  <c r="R849"/>
  <c r="P849"/>
  <c r="BI848"/>
  <c r="BH848"/>
  <c r="BG848"/>
  <c r="BF848"/>
  <c r="T848"/>
  <c r="R848"/>
  <c r="P848"/>
  <c r="BI847"/>
  <c r="BH847"/>
  <c r="BG847"/>
  <c r="BF847"/>
  <c r="T847"/>
  <c r="R847"/>
  <c r="P847"/>
  <c r="BI846"/>
  <c r="BH846"/>
  <c r="BG846"/>
  <c r="BF846"/>
  <c r="T846"/>
  <c r="R846"/>
  <c r="P846"/>
  <c r="BI845"/>
  <c r="BH845"/>
  <c r="BG845"/>
  <c r="BF845"/>
  <c r="T845"/>
  <c r="R845"/>
  <c r="P845"/>
  <c r="BI844"/>
  <c r="BH844"/>
  <c r="BG844"/>
  <c r="BF844"/>
  <c r="T844"/>
  <c r="R844"/>
  <c r="P844"/>
  <c r="BI843"/>
  <c r="BH843"/>
  <c r="BG843"/>
  <c r="BF843"/>
  <c r="T843"/>
  <c r="R843"/>
  <c r="P843"/>
  <c r="BI842"/>
  <c r="BH842"/>
  <c r="BG842"/>
  <c r="BF842"/>
  <c r="T842"/>
  <c r="R842"/>
  <c r="P842"/>
  <c r="BI841"/>
  <c r="BH841"/>
  <c r="BG841"/>
  <c r="BF841"/>
  <c r="T841"/>
  <c r="R841"/>
  <c r="P841"/>
  <c r="BI840"/>
  <c r="BH840"/>
  <c r="BG840"/>
  <c r="BF840"/>
  <c r="T840"/>
  <c r="R840"/>
  <c r="P840"/>
  <c r="BI839"/>
  <c r="BH839"/>
  <c r="BG839"/>
  <c r="BF839"/>
  <c r="T839"/>
  <c r="R839"/>
  <c r="P839"/>
  <c r="BI838"/>
  <c r="BH838"/>
  <c r="BG838"/>
  <c r="BF838"/>
  <c r="T838"/>
  <c r="R838"/>
  <c r="P838"/>
  <c r="BI837"/>
  <c r="BH837"/>
  <c r="BG837"/>
  <c r="BF837"/>
  <c r="T837"/>
  <c r="R837"/>
  <c r="P837"/>
  <c r="BI836"/>
  <c r="BH836"/>
  <c r="BG836"/>
  <c r="BF836"/>
  <c r="T836"/>
  <c r="R836"/>
  <c r="P836"/>
  <c r="BI835"/>
  <c r="BH835"/>
  <c r="BG835"/>
  <c r="BF835"/>
  <c r="T835"/>
  <c r="R835"/>
  <c r="P835"/>
  <c r="BI834"/>
  <c r="BH834"/>
  <c r="BG834"/>
  <c r="BF834"/>
  <c r="T834"/>
  <c r="R834"/>
  <c r="P834"/>
  <c r="BI833"/>
  <c r="BH833"/>
  <c r="BG833"/>
  <c r="BF833"/>
  <c r="T833"/>
  <c r="R833"/>
  <c r="P833"/>
  <c r="BI832"/>
  <c r="BH832"/>
  <c r="BG832"/>
  <c r="BF832"/>
  <c r="T832"/>
  <c r="R832"/>
  <c r="P832"/>
  <c r="BI831"/>
  <c r="BH831"/>
  <c r="BG831"/>
  <c r="BF831"/>
  <c r="T831"/>
  <c r="R831"/>
  <c r="P831"/>
  <c r="BI830"/>
  <c r="BH830"/>
  <c r="BG830"/>
  <c r="BF830"/>
  <c r="T830"/>
  <c r="R830"/>
  <c r="P830"/>
  <c r="BI829"/>
  <c r="BH829"/>
  <c r="BG829"/>
  <c r="BF829"/>
  <c r="T829"/>
  <c r="R829"/>
  <c r="P829"/>
  <c r="BI828"/>
  <c r="BH828"/>
  <c r="BG828"/>
  <c r="BF828"/>
  <c r="T828"/>
  <c r="R828"/>
  <c r="P828"/>
  <c r="BI827"/>
  <c r="BH827"/>
  <c r="BG827"/>
  <c r="BF827"/>
  <c r="T827"/>
  <c r="R827"/>
  <c r="P827"/>
  <c r="BI826"/>
  <c r="BH826"/>
  <c r="BG826"/>
  <c r="BF826"/>
  <c r="T826"/>
  <c r="R826"/>
  <c r="P826"/>
  <c r="BI825"/>
  <c r="BH825"/>
  <c r="BG825"/>
  <c r="BF825"/>
  <c r="T825"/>
  <c r="R825"/>
  <c r="P825"/>
  <c r="BI824"/>
  <c r="BH824"/>
  <c r="BG824"/>
  <c r="BF824"/>
  <c r="T824"/>
  <c r="R824"/>
  <c r="P824"/>
  <c r="BI823"/>
  <c r="BH823"/>
  <c r="BG823"/>
  <c r="BF823"/>
  <c r="T823"/>
  <c r="R823"/>
  <c r="P823"/>
  <c r="BI822"/>
  <c r="BH822"/>
  <c r="BG822"/>
  <c r="BF822"/>
  <c r="T822"/>
  <c r="R822"/>
  <c r="P822"/>
  <c r="BI821"/>
  <c r="BH821"/>
  <c r="BG821"/>
  <c r="BF821"/>
  <c r="T821"/>
  <c r="R821"/>
  <c r="P821"/>
  <c r="BI820"/>
  <c r="BH820"/>
  <c r="BG820"/>
  <c r="BF820"/>
  <c r="T820"/>
  <c r="R820"/>
  <c r="P820"/>
  <c r="BI819"/>
  <c r="BH819"/>
  <c r="BG819"/>
  <c r="BF819"/>
  <c r="T819"/>
  <c r="R819"/>
  <c r="P819"/>
  <c r="BI818"/>
  <c r="BH818"/>
  <c r="BG818"/>
  <c r="BF818"/>
  <c r="T818"/>
  <c r="R818"/>
  <c r="P818"/>
  <c r="BI817"/>
  <c r="BH817"/>
  <c r="BG817"/>
  <c r="BF817"/>
  <c r="T817"/>
  <c r="R817"/>
  <c r="P817"/>
  <c r="BI815"/>
  <c r="BH815"/>
  <c r="BG815"/>
  <c r="BF815"/>
  <c r="T815"/>
  <c r="R815"/>
  <c r="P815"/>
  <c r="BI811"/>
  <c r="BH811"/>
  <c r="BG811"/>
  <c r="BF811"/>
  <c r="T811"/>
  <c r="R811"/>
  <c r="P811"/>
  <c r="BI810"/>
  <c r="BH810"/>
  <c r="BG810"/>
  <c r="BF810"/>
  <c r="T810"/>
  <c r="R810"/>
  <c r="P810"/>
  <c r="BI809"/>
  <c r="BH809"/>
  <c r="BG809"/>
  <c r="BF809"/>
  <c r="T809"/>
  <c r="R809"/>
  <c r="P809"/>
  <c r="BI808"/>
  <c r="BH808"/>
  <c r="BG808"/>
  <c r="BF808"/>
  <c r="T808"/>
  <c r="R808"/>
  <c r="P808"/>
  <c r="BI807"/>
  <c r="BH807"/>
  <c r="BG807"/>
  <c r="BF807"/>
  <c r="T807"/>
  <c r="R807"/>
  <c r="P807"/>
  <c r="BI806"/>
  <c r="BH806"/>
  <c r="BG806"/>
  <c r="BF806"/>
  <c r="T806"/>
  <c r="R806"/>
  <c r="P806"/>
  <c r="BI805"/>
  <c r="BH805"/>
  <c r="BG805"/>
  <c r="BF805"/>
  <c r="T805"/>
  <c r="R805"/>
  <c r="P805"/>
  <c r="BI804"/>
  <c r="BH804"/>
  <c r="BG804"/>
  <c r="BF804"/>
  <c r="T804"/>
  <c r="R804"/>
  <c r="P804"/>
  <c r="BI803"/>
  <c r="BH803"/>
  <c r="BG803"/>
  <c r="BF803"/>
  <c r="T803"/>
  <c r="R803"/>
  <c r="P803"/>
  <c r="BI802"/>
  <c r="BH802"/>
  <c r="BG802"/>
  <c r="BF802"/>
  <c r="T802"/>
  <c r="R802"/>
  <c r="P802"/>
  <c r="BI801"/>
  <c r="BH801"/>
  <c r="BG801"/>
  <c r="BF801"/>
  <c r="T801"/>
  <c r="R801"/>
  <c r="P801"/>
  <c r="BI800"/>
  <c r="BH800"/>
  <c r="BG800"/>
  <c r="BF800"/>
  <c r="T800"/>
  <c r="R800"/>
  <c r="P800"/>
  <c r="BI799"/>
  <c r="BH799"/>
  <c r="BG799"/>
  <c r="BF799"/>
  <c r="T799"/>
  <c r="R799"/>
  <c r="P799"/>
  <c r="BI798"/>
  <c r="BH798"/>
  <c r="BG798"/>
  <c r="BF798"/>
  <c r="T798"/>
  <c r="R798"/>
  <c r="P798"/>
  <c r="BI797"/>
  <c r="BH797"/>
  <c r="BG797"/>
  <c r="BF797"/>
  <c r="T797"/>
  <c r="R797"/>
  <c r="P797"/>
  <c r="BI796"/>
  <c r="BH796"/>
  <c r="BG796"/>
  <c r="BF796"/>
  <c r="T796"/>
  <c r="R796"/>
  <c r="P796"/>
  <c r="BI795"/>
  <c r="BH795"/>
  <c r="BG795"/>
  <c r="BF795"/>
  <c r="T795"/>
  <c r="R795"/>
  <c r="P795"/>
  <c r="BI794"/>
  <c r="BH794"/>
  <c r="BG794"/>
  <c r="BF794"/>
  <c r="T794"/>
  <c r="R794"/>
  <c r="P794"/>
  <c r="BI792"/>
  <c r="BH792"/>
  <c r="BG792"/>
  <c r="BF792"/>
  <c r="T792"/>
  <c r="R792"/>
  <c r="P792"/>
  <c r="BI791"/>
  <c r="BH791"/>
  <c r="BG791"/>
  <c r="BF791"/>
  <c r="T791"/>
  <c r="R791"/>
  <c r="P791"/>
  <c r="BI790"/>
  <c r="BH790"/>
  <c r="BG790"/>
  <c r="BF790"/>
  <c r="T790"/>
  <c r="R790"/>
  <c r="P790"/>
  <c r="BI789"/>
  <c r="BH789"/>
  <c r="BG789"/>
  <c r="BF789"/>
  <c r="T789"/>
  <c r="R789"/>
  <c r="P789"/>
  <c r="BI788"/>
  <c r="BH788"/>
  <c r="BG788"/>
  <c r="BF788"/>
  <c r="T788"/>
  <c r="R788"/>
  <c r="P788"/>
  <c r="BI787"/>
  <c r="BH787"/>
  <c r="BG787"/>
  <c r="BF787"/>
  <c r="T787"/>
  <c r="R787"/>
  <c r="P787"/>
  <c r="BI786"/>
  <c r="BH786"/>
  <c r="BG786"/>
  <c r="BF786"/>
  <c r="T786"/>
  <c r="R786"/>
  <c r="P786"/>
  <c r="BI785"/>
  <c r="BH785"/>
  <c r="BG785"/>
  <c r="BF785"/>
  <c r="T785"/>
  <c r="R785"/>
  <c r="P785"/>
  <c r="BI784"/>
  <c r="BH784"/>
  <c r="BG784"/>
  <c r="BF784"/>
  <c r="T784"/>
  <c r="R784"/>
  <c r="P784"/>
  <c r="BI783"/>
  <c r="BH783"/>
  <c r="BG783"/>
  <c r="BF783"/>
  <c r="T783"/>
  <c r="R783"/>
  <c r="P783"/>
  <c r="BI782"/>
  <c r="BH782"/>
  <c r="BG782"/>
  <c r="BF782"/>
  <c r="T782"/>
  <c r="R782"/>
  <c r="P782"/>
  <c r="BI781"/>
  <c r="BH781"/>
  <c r="BG781"/>
  <c r="BF781"/>
  <c r="T781"/>
  <c r="R781"/>
  <c r="P781"/>
  <c r="BI780"/>
  <c r="BH780"/>
  <c r="BG780"/>
  <c r="BF780"/>
  <c r="T780"/>
  <c r="R780"/>
  <c r="P780"/>
  <c r="BI779"/>
  <c r="BH779"/>
  <c r="BG779"/>
  <c r="BF779"/>
  <c r="T779"/>
  <c r="R779"/>
  <c r="P779"/>
  <c r="BI778"/>
  <c r="BH778"/>
  <c r="BG778"/>
  <c r="BF778"/>
  <c r="T778"/>
  <c r="R778"/>
  <c r="P778"/>
  <c r="BI777"/>
  <c r="BH777"/>
  <c r="BG777"/>
  <c r="BF777"/>
  <c r="T777"/>
  <c r="R777"/>
  <c r="P777"/>
  <c r="BI774"/>
  <c r="BH774"/>
  <c r="BG774"/>
  <c r="BF774"/>
  <c r="T774"/>
  <c r="R774"/>
  <c r="P774"/>
  <c r="BI765"/>
  <c r="BH765"/>
  <c r="BG765"/>
  <c r="BF765"/>
  <c r="T765"/>
  <c r="R765"/>
  <c r="P765"/>
  <c r="BI764"/>
  <c r="BH764"/>
  <c r="BG764"/>
  <c r="BF764"/>
  <c r="T764"/>
  <c r="R764"/>
  <c r="P764"/>
  <c r="BI759"/>
  <c r="BH759"/>
  <c r="BG759"/>
  <c r="BF759"/>
  <c r="T759"/>
  <c r="R759"/>
  <c r="P759"/>
  <c r="BI756"/>
  <c r="BH756"/>
  <c r="BG756"/>
  <c r="BF756"/>
  <c r="T756"/>
  <c r="R756"/>
  <c r="P756"/>
  <c r="BI739"/>
  <c r="BH739"/>
  <c r="BG739"/>
  <c r="BF739"/>
  <c r="T739"/>
  <c r="R739"/>
  <c r="P739"/>
  <c r="BI734"/>
  <c r="BH734"/>
  <c r="BG734"/>
  <c r="BF734"/>
  <c r="T734"/>
  <c r="R734"/>
  <c r="P734"/>
  <c r="BI716"/>
  <c r="BH716"/>
  <c r="BG716"/>
  <c r="BF716"/>
  <c r="T716"/>
  <c r="R716"/>
  <c r="P716"/>
  <c r="BI700"/>
  <c r="BH700"/>
  <c r="BG700"/>
  <c r="BF700"/>
  <c r="T700"/>
  <c r="R700"/>
  <c r="P700"/>
  <c r="BI693"/>
  <c r="BH693"/>
  <c r="BG693"/>
  <c r="BF693"/>
  <c r="T693"/>
  <c r="R693"/>
  <c r="P693"/>
  <c r="BI690"/>
  <c r="BH690"/>
  <c r="BG690"/>
  <c r="BF690"/>
  <c r="T690"/>
  <c r="R690"/>
  <c r="P690"/>
  <c r="BI688"/>
  <c r="BH688"/>
  <c r="BG688"/>
  <c r="BF688"/>
  <c r="T688"/>
  <c r="R688"/>
  <c r="P688"/>
  <c r="BI686"/>
  <c r="BH686"/>
  <c r="BG686"/>
  <c r="BF686"/>
  <c r="T686"/>
  <c r="R686"/>
  <c r="P686"/>
  <c r="BI681"/>
  <c r="BH681"/>
  <c r="BG681"/>
  <c r="BF681"/>
  <c r="T681"/>
  <c r="R681"/>
  <c r="P681"/>
  <c r="BI679"/>
  <c r="BH679"/>
  <c r="BG679"/>
  <c r="BF679"/>
  <c r="T679"/>
  <c r="R679"/>
  <c r="P679"/>
  <c r="BI677"/>
  <c r="BH677"/>
  <c r="BG677"/>
  <c r="BF677"/>
  <c r="T677"/>
  <c r="R677"/>
  <c r="P677"/>
  <c r="BI674"/>
  <c r="BH674"/>
  <c r="BG674"/>
  <c r="BF674"/>
  <c r="T674"/>
  <c r="R674"/>
  <c r="P674"/>
  <c r="BI667"/>
  <c r="BH667"/>
  <c r="BG667"/>
  <c r="BF667"/>
  <c r="T667"/>
  <c r="R667"/>
  <c r="P667"/>
  <c r="BI665"/>
  <c r="BH665"/>
  <c r="BG665"/>
  <c r="BF665"/>
  <c r="T665"/>
  <c r="R665"/>
  <c r="P665"/>
  <c r="BI663"/>
  <c r="BH663"/>
  <c r="BG663"/>
  <c r="BF663"/>
  <c r="T663"/>
  <c r="R663"/>
  <c r="P663"/>
  <c r="BI661"/>
  <c r="BH661"/>
  <c r="BG661"/>
  <c r="BF661"/>
  <c r="T661"/>
  <c r="R661"/>
  <c r="P661"/>
  <c r="BI659"/>
  <c r="BH659"/>
  <c r="BG659"/>
  <c r="BF659"/>
  <c r="T659"/>
  <c r="R659"/>
  <c r="P659"/>
  <c r="BI657"/>
  <c r="BH657"/>
  <c r="BG657"/>
  <c r="BF657"/>
  <c r="T657"/>
  <c r="R657"/>
  <c r="P657"/>
  <c r="BI654"/>
  <c r="BH654"/>
  <c r="BG654"/>
  <c r="BF654"/>
  <c r="T654"/>
  <c r="R654"/>
  <c r="P654"/>
  <c r="BI653"/>
  <c r="BH653"/>
  <c r="BG653"/>
  <c r="BF653"/>
  <c r="T653"/>
  <c r="R653"/>
  <c r="P653"/>
  <c r="BI652"/>
  <c r="BH652"/>
  <c r="BG652"/>
  <c r="BF652"/>
  <c r="T652"/>
  <c r="R652"/>
  <c r="P652"/>
  <c r="BI650"/>
  <c r="BH650"/>
  <c r="BG650"/>
  <c r="BF650"/>
  <c r="T650"/>
  <c r="R650"/>
  <c r="P650"/>
  <c r="BI648"/>
  <c r="BH648"/>
  <c r="BG648"/>
  <c r="BF648"/>
  <c r="T648"/>
  <c r="R648"/>
  <c r="P648"/>
  <c r="BI645"/>
  <c r="BH645"/>
  <c r="BG645"/>
  <c r="BF645"/>
  <c r="T645"/>
  <c r="R645"/>
  <c r="P645"/>
  <c r="BI642"/>
  <c r="BH642"/>
  <c r="BG642"/>
  <c r="BF642"/>
  <c r="T642"/>
  <c r="R642"/>
  <c r="P642"/>
  <c r="BI640"/>
  <c r="BH640"/>
  <c r="BG640"/>
  <c r="BF640"/>
  <c r="T640"/>
  <c r="R640"/>
  <c r="P640"/>
  <c r="BI635"/>
  <c r="BH635"/>
  <c r="BG635"/>
  <c r="BF635"/>
  <c r="T635"/>
  <c r="R635"/>
  <c r="P635"/>
  <c r="BI634"/>
  <c r="BH634"/>
  <c r="BG634"/>
  <c r="BF634"/>
  <c r="T634"/>
  <c r="R634"/>
  <c r="P634"/>
  <c r="BI632"/>
  <c r="BH632"/>
  <c r="BG632"/>
  <c r="BF632"/>
  <c r="T632"/>
  <c r="R632"/>
  <c r="P632"/>
  <c r="BI626"/>
  <c r="BH626"/>
  <c r="BG626"/>
  <c r="BF626"/>
  <c r="T626"/>
  <c r="R626"/>
  <c r="P626"/>
  <c r="BI624"/>
  <c r="BH624"/>
  <c r="BG624"/>
  <c r="BF624"/>
  <c r="T624"/>
  <c r="R624"/>
  <c r="P624"/>
  <c r="BI622"/>
  <c r="BH622"/>
  <c r="BG622"/>
  <c r="BF622"/>
  <c r="T622"/>
  <c r="R622"/>
  <c r="P622"/>
  <c r="BI620"/>
  <c r="BH620"/>
  <c r="BG620"/>
  <c r="BF620"/>
  <c r="T620"/>
  <c r="R620"/>
  <c r="P620"/>
  <c r="BI618"/>
  <c r="BH618"/>
  <c r="BG618"/>
  <c r="BF618"/>
  <c r="T618"/>
  <c r="R618"/>
  <c r="P618"/>
  <c r="BI616"/>
  <c r="BH616"/>
  <c r="BG616"/>
  <c r="BF616"/>
  <c r="T616"/>
  <c r="R616"/>
  <c r="P616"/>
  <c r="BI606"/>
  <c r="BH606"/>
  <c r="BG606"/>
  <c r="BF606"/>
  <c r="T606"/>
  <c r="R606"/>
  <c r="P606"/>
  <c r="BI603"/>
  <c r="BH603"/>
  <c r="BG603"/>
  <c r="BF603"/>
  <c r="T603"/>
  <c r="R603"/>
  <c r="P603"/>
  <c r="BI601"/>
  <c r="BH601"/>
  <c r="BG601"/>
  <c r="BF601"/>
  <c r="T601"/>
  <c r="R601"/>
  <c r="P601"/>
  <c r="BI599"/>
  <c r="BH599"/>
  <c r="BG599"/>
  <c r="BF599"/>
  <c r="T599"/>
  <c r="R599"/>
  <c r="P599"/>
  <c r="BI597"/>
  <c r="BH597"/>
  <c r="BG597"/>
  <c r="BF597"/>
  <c r="T597"/>
  <c r="R597"/>
  <c r="P597"/>
  <c r="BI595"/>
  <c r="BH595"/>
  <c r="BG595"/>
  <c r="BF595"/>
  <c r="T595"/>
  <c r="R595"/>
  <c r="P595"/>
  <c r="BI593"/>
  <c r="BH593"/>
  <c r="BG593"/>
  <c r="BF593"/>
  <c r="T593"/>
  <c r="R593"/>
  <c r="P593"/>
  <c r="BI591"/>
  <c r="BH591"/>
  <c r="BG591"/>
  <c r="BF591"/>
  <c r="T591"/>
  <c r="R591"/>
  <c r="P591"/>
  <c r="BI589"/>
  <c r="BH589"/>
  <c r="BG589"/>
  <c r="BF589"/>
  <c r="T589"/>
  <c r="R589"/>
  <c r="P589"/>
  <c r="BI586"/>
  <c r="BH586"/>
  <c r="BG586"/>
  <c r="BF586"/>
  <c r="T586"/>
  <c r="R586"/>
  <c r="P586"/>
  <c r="BI582"/>
  <c r="BH582"/>
  <c r="BG582"/>
  <c r="BF582"/>
  <c r="T582"/>
  <c r="T581"/>
  <c r="R582"/>
  <c r="R581"/>
  <c r="P582"/>
  <c r="P581"/>
  <c r="BI579"/>
  <c r="BH579"/>
  <c r="BG579"/>
  <c r="BF579"/>
  <c r="T579"/>
  <c r="R579"/>
  <c r="P579"/>
  <c r="BI577"/>
  <c r="BH577"/>
  <c r="BG577"/>
  <c r="BF577"/>
  <c r="T577"/>
  <c r="R577"/>
  <c r="P577"/>
  <c r="BI575"/>
  <c r="BH575"/>
  <c r="BG575"/>
  <c r="BF575"/>
  <c r="T575"/>
  <c r="R575"/>
  <c r="P575"/>
  <c r="BI573"/>
  <c r="BH573"/>
  <c r="BG573"/>
  <c r="BF573"/>
  <c r="T573"/>
  <c r="R573"/>
  <c r="P573"/>
  <c r="BI571"/>
  <c r="BH571"/>
  <c r="BG571"/>
  <c r="BF571"/>
  <c r="T571"/>
  <c r="R571"/>
  <c r="P571"/>
  <c r="BI570"/>
  <c r="BH570"/>
  <c r="BG570"/>
  <c r="BF570"/>
  <c r="T570"/>
  <c r="R570"/>
  <c r="P570"/>
  <c r="BI569"/>
  <c r="BH569"/>
  <c r="BG569"/>
  <c r="BF569"/>
  <c r="T569"/>
  <c r="R569"/>
  <c r="P569"/>
  <c r="BI568"/>
  <c r="BH568"/>
  <c r="BG568"/>
  <c r="BF568"/>
  <c r="T568"/>
  <c r="R568"/>
  <c r="P568"/>
  <c r="BI567"/>
  <c r="BH567"/>
  <c r="BG567"/>
  <c r="BF567"/>
  <c r="T567"/>
  <c r="R567"/>
  <c r="P567"/>
  <c r="BI565"/>
  <c r="BH565"/>
  <c r="BG565"/>
  <c r="BF565"/>
  <c r="T565"/>
  <c r="R565"/>
  <c r="P565"/>
  <c r="BI560"/>
  <c r="BH560"/>
  <c r="BG560"/>
  <c r="BF560"/>
  <c r="T560"/>
  <c r="R560"/>
  <c r="P560"/>
  <c r="BI559"/>
  <c r="BH559"/>
  <c r="BG559"/>
  <c r="BF559"/>
  <c r="T559"/>
  <c r="R559"/>
  <c r="P559"/>
  <c r="BI557"/>
  <c r="BH557"/>
  <c r="BG557"/>
  <c r="BF557"/>
  <c r="T557"/>
  <c r="R557"/>
  <c r="P557"/>
  <c r="BI555"/>
  <c r="BH555"/>
  <c r="BG555"/>
  <c r="BF555"/>
  <c r="T555"/>
  <c r="R555"/>
  <c r="P555"/>
  <c r="BI537"/>
  <c r="BH537"/>
  <c r="BG537"/>
  <c r="BF537"/>
  <c r="T537"/>
  <c r="R537"/>
  <c r="P537"/>
  <c r="BI534"/>
  <c r="BH534"/>
  <c r="BG534"/>
  <c r="BF534"/>
  <c r="T534"/>
  <c r="R534"/>
  <c r="P534"/>
  <c r="BI530"/>
  <c r="BH530"/>
  <c r="BG530"/>
  <c r="BF530"/>
  <c r="T530"/>
  <c r="R530"/>
  <c r="P530"/>
  <c r="BI526"/>
  <c r="BH526"/>
  <c r="BG526"/>
  <c r="BF526"/>
  <c r="T526"/>
  <c r="R526"/>
  <c r="P526"/>
  <c r="BI522"/>
  <c r="BH522"/>
  <c r="BG522"/>
  <c r="BF522"/>
  <c r="T522"/>
  <c r="R522"/>
  <c r="P522"/>
  <c r="BI519"/>
  <c r="BH519"/>
  <c r="BG519"/>
  <c r="BF519"/>
  <c r="T519"/>
  <c r="R519"/>
  <c r="P519"/>
  <c r="BI511"/>
  <c r="BH511"/>
  <c r="BG511"/>
  <c r="BF511"/>
  <c r="T511"/>
  <c r="R511"/>
  <c r="P511"/>
  <c r="BI505"/>
  <c r="BH505"/>
  <c r="BG505"/>
  <c r="BF505"/>
  <c r="T505"/>
  <c r="R505"/>
  <c r="P505"/>
  <c r="BI498"/>
  <c r="BH498"/>
  <c r="BG498"/>
  <c r="BF498"/>
  <c r="T498"/>
  <c r="R498"/>
  <c r="P498"/>
  <c r="BI491"/>
  <c r="BH491"/>
  <c r="BG491"/>
  <c r="BF491"/>
  <c r="T491"/>
  <c r="R491"/>
  <c r="P491"/>
  <c r="BI488"/>
  <c r="BH488"/>
  <c r="BG488"/>
  <c r="BF488"/>
  <c r="T488"/>
  <c r="R488"/>
  <c r="P488"/>
  <c r="BI480"/>
  <c r="BH480"/>
  <c r="BG480"/>
  <c r="BF480"/>
  <c r="T480"/>
  <c r="R480"/>
  <c r="P480"/>
  <c r="BI469"/>
  <c r="BH469"/>
  <c r="BG469"/>
  <c r="BF469"/>
  <c r="T469"/>
  <c r="R469"/>
  <c r="P469"/>
  <c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6"/>
  <c r="BH456"/>
  <c r="BG456"/>
  <c r="BF456"/>
  <c r="T456"/>
  <c r="R456"/>
  <c r="P456"/>
  <c r="BI454"/>
  <c r="BH454"/>
  <c r="BG454"/>
  <c r="BF454"/>
  <c r="T454"/>
  <c r="R454"/>
  <c r="P454"/>
  <c r="BI452"/>
  <c r="BH452"/>
  <c r="BG452"/>
  <c r="BF452"/>
  <c r="T452"/>
  <c r="R452"/>
  <c r="P452"/>
  <c r="BI449"/>
  <c r="BH449"/>
  <c r="BG449"/>
  <c r="BF449"/>
  <c r="T449"/>
  <c r="R449"/>
  <c r="P449"/>
  <c r="BI442"/>
  <c r="BH442"/>
  <c r="BG442"/>
  <c r="BF442"/>
  <c r="T442"/>
  <c r="R442"/>
  <c r="P442"/>
  <c r="BI440"/>
  <c r="BH440"/>
  <c r="BG440"/>
  <c r="BF440"/>
  <c r="T440"/>
  <c r="R440"/>
  <c r="P440"/>
  <c r="BI439"/>
  <c r="BH439"/>
  <c r="BG439"/>
  <c r="BF439"/>
  <c r="T439"/>
  <c r="R439"/>
  <c r="P439"/>
  <c r="BI438"/>
  <c r="BH438"/>
  <c r="BG438"/>
  <c r="BF438"/>
  <c r="T438"/>
  <c r="R438"/>
  <c r="P438"/>
  <c r="BI437"/>
  <c r="BH437"/>
  <c r="BG437"/>
  <c r="BF437"/>
  <c r="T437"/>
  <c r="R437"/>
  <c r="P437"/>
  <c r="BI436"/>
  <c r="BH436"/>
  <c r="BG436"/>
  <c r="BF436"/>
  <c r="T436"/>
  <c r="R436"/>
  <c r="P436"/>
  <c r="BI435"/>
  <c r="BH435"/>
  <c r="BG435"/>
  <c r="BF435"/>
  <c r="T435"/>
  <c r="R435"/>
  <c r="P435"/>
  <c r="BI433"/>
  <c r="BH433"/>
  <c r="BG433"/>
  <c r="BF433"/>
  <c r="T433"/>
  <c r="R433"/>
  <c r="P433"/>
  <c r="BI430"/>
  <c r="BH430"/>
  <c r="BG430"/>
  <c r="BF430"/>
  <c r="T430"/>
  <c r="R430"/>
  <c r="P430"/>
  <c r="BI428"/>
  <c r="BH428"/>
  <c r="BG428"/>
  <c r="BF428"/>
  <c r="T428"/>
  <c r="R428"/>
  <c r="P428"/>
  <c r="BI425"/>
  <c r="BH425"/>
  <c r="BG425"/>
  <c r="BF425"/>
  <c r="T425"/>
  <c r="R425"/>
  <c r="P425"/>
  <c r="BI422"/>
  <c r="BH422"/>
  <c r="BG422"/>
  <c r="BF422"/>
  <c r="T422"/>
  <c r="R422"/>
  <c r="P422"/>
  <c r="BI418"/>
  <c r="BH418"/>
  <c r="BG418"/>
  <c r="BF418"/>
  <c r="T418"/>
  <c r="R418"/>
  <c r="P418"/>
  <c r="BI405"/>
  <c r="BH405"/>
  <c r="BG405"/>
  <c r="BF405"/>
  <c r="T405"/>
  <c r="R405"/>
  <c r="P405"/>
  <c r="BI401"/>
  <c r="BH401"/>
  <c r="BG401"/>
  <c r="BF401"/>
  <c r="T401"/>
  <c r="R401"/>
  <c r="P401"/>
  <c r="BI398"/>
  <c r="BH398"/>
  <c r="BG398"/>
  <c r="BF398"/>
  <c r="T398"/>
  <c r="R398"/>
  <c r="P398"/>
  <c r="BI396"/>
  <c r="BH396"/>
  <c r="BG396"/>
  <c r="BF396"/>
  <c r="T396"/>
  <c r="R396"/>
  <c r="P396"/>
  <c r="BI387"/>
  <c r="BH387"/>
  <c r="BG387"/>
  <c r="BF387"/>
  <c r="T387"/>
  <c r="R387"/>
  <c r="P387"/>
  <c r="BI384"/>
  <c r="BH384"/>
  <c r="BG384"/>
  <c r="BF384"/>
  <c r="T384"/>
  <c r="R384"/>
  <c r="P384"/>
  <c r="BI381"/>
  <c r="BH381"/>
  <c r="BG381"/>
  <c r="BF381"/>
  <c r="T381"/>
  <c r="R381"/>
  <c r="P381"/>
  <c r="BI379"/>
  <c r="BH379"/>
  <c r="BG379"/>
  <c r="BF379"/>
  <c r="T379"/>
  <c r="R379"/>
  <c r="P379"/>
  <c r="BI372"/>
  <c r="BH372"/>
  <c r="BG372"/>
  <c r="BF372"/>
  <c r="T372"/>
  <c r="R372"/>
  <c r="P372"/>
  <c r="BI370"/>
  <c r="BH370"/>
  <c r="BG370"/>
  <c r="BF370"/>
  <c r="T370"/>
  <c r="R370"/>
  <c r="P370"/>
  <c r="BI354"/>
  <c r="BH354"/>
  <c r="BG354"/>
  <c r="BF354"/>
  <c r="T354"/>
  <c r="R354"/>
  <c r="P354"/>
  <c r="BI352"/>
  <c r="BH352"/>
  <c r="BG352"/>
  <c r="BF352"/>
  <c r="T352"/>
  <c r="R352"/>
  <c r="P352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R322"/>
  <c r="P322"/>
  <c r="BI321"/>
  <c r="BH321"/>
  <c r="BG321"/>
  <c r="BF321"/>
  <c r="T321"/>
  <c r="R321"/>
  <c r="P321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62"/>
  <c r="BH262"/>
  <c r="BG262"/>
  <c r="BF262"/>
  <c r="T262"/>
  <c r="R262"/>
  <c r="P262"/>
  <c r="BI259"/>
  <c r="BH259"/>
  <c r="BG259"/>
  <c r="BF259"/>
  <c r="T259"/>
  <c r="R259"/>
  <c r="P259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199"/>
  <c r="BH199"/>
  <c r="BG199"/>
  <c r="BF199"/>
  <c r="T199"/>
  <c r="R199"/>
  <c r="P199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0"/>
  <c r="BH180"/>
  <c r="BG180"/>
  <c r="BF180"/>
  <c r="T180"/>
  <c r="R180"/>
  <c r="P180"/>
  <c r="BI176"/>
  <c r="BH176"/>
  <c r="BG176"/>
  <c r="BF176"/>
  <c r="T176"/>
  <c r="R176"/>
  <c r="P176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6"/>
  <c r="BH156"/>
  <c r="BG156"/>
  <c r="BF156"/>
  <c r="T156"/>
  <c r="R156"/>
  <c r="P156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J137"/>
  <c r="F137"/>
  <c r="F135"/>
  <c r="E133"/>
  <c r="J91"/>
  <c r="F91"/>
  <c r="F89"/>
  <c r="E87"/>
  <c r="J24"/>
  <c r="E24"/>
  <c r="J92"/>
  <c r="J23"/>
  <c r="J18"/>
  <c r="E18"/>
  <c r="F138"/>
  <c r="J17"/>
  <c r="J12"/>
  <c r="J135"/>
  <c r="E7"/>
  <c r="E85"/>
  <c i="28" r="J39"/>
  <c r="J38"/>
  <c i="1" r="AY124"/>
  <c i="28" r="J37"/>
  <c i="1" r="AX124"/>
  <c i="28"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T157"/>
  <c r="R158"/>
  <c r="R157"/>
  <c r="P158"/>
  <c r="P157"/>
  <c r="BI154"/>
  <c r="BH154"/>
  <c r="BG154"/>
  <c r="BF154"/>
  <c r="T154"/>
  <c r="T153"/>
  <c r="R154"/>
  <c r="R153"/>
  <c r="P154"/>
  <c r="P153"/>
  <c r="BI150"/>
  <c r="BH150"/>
  <c r="BG150"/>
  <c r="BF150"/>
  <c r="T150"/>
  <c r="R150"/>
  <c r="P150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J127"/>
  <c r="F127"/>
  <c r="F125"/>
  <c r="E123"/>
  <c r="J93"/>
  <c r="F93"/>
  <c r="F91"/>
  <c r="E89"/>
  <c r="J26"/>
  <c r="E26"/>
  <c r="J128"/>
  <c r="J25"/>
  <c r="J20"/>
  <c r="E20"/>
  <c r="F94"/>
  <c r="J19"/>
  <c r="J14"/>
  <c r="J125"/>
  <c r="E7"/>
  <c r="E119"/>
  <c i="27" r="J39"/>
  <c r="J38"/>
  <c i="1" r="AY123"/>
  <c i="27" r="J37"/>
  <c i="1" r="AX123"/>
  <c i="27"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9"/>
  <c r="F119"/>
  <c r="F117"/>
  <c r="E115"/>
  <c r="J93"/>
  <c r="F93"/>
  <c r="F91"/>
  <c r="E89"/>
  <c r="J26"/>
  <c r="E26"/>
  <c r="J120"/>
  <c r="J25"/>
  <c r="J20"/>
  <c r="E20"/>
  <c r="F94"/>
  <c r="J19"/>
  <c r="J14"/>
  <c r="J91"/>
  <c r="E7"/>
  <c r="E111"/>
  <c i="26" r="J39"/>
  <c r="J38"/>
  <c i="1" r="AY122"/>
  <c i="26" r="J37"/>
  <c i="1" r="AX122"/>
  <c i="26"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T132"/>
  <c r="R133"/>
  <c r="R132"/>
  <c r="P133"/>
  <c r="P132"/>
  <c r="J127"/>
  <c r="F127"/>
  <c r="F125"/>
  <c r="E123"/>
  <c r="J93"/>
  <c r="F93"/>
  <c r="F91"/>
  <c r="E89"/>
  <c r="J26"/>
  <c r="E26"/>
  <c r="J94"/>
  <c r="J25"/>
  <c r="J20"/>
  <c r="E20"/>
  <c r="F94"/>
  <c r="J19"/>
  <c r="J14"/>
  <c r="J125"/>
  <c r="E7"/>
  <c r="E119"/>
  <c i="25" r="J41"/>
  <c r="J40"/>
  <c i="1" r="AY121"/>
  <c i="25" r="J39"/>
  <c i="1" r="AX121"/>
  <c i="25"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24" r="J41"/>
  <c r="J40"/>
  <c i="1" r="AY120"/>
  <c i="24" r="J39"/>
  <c i="1" r="AX120"/>
  <c i="24"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112"/>
  <c i="23" r="J41"/>
  <c r="J40"/>
  <c i="1" r="AY119"/>
  <c i="23" r="J39"/>
  <c i="1" r="AX119"/>
  <c i="23"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93"/>
  <c r="E7"/>
  <c r="E85"/>
  <c i="22" r="J41"/>
  <c r="J40"/>
  <c i="1" r="AY118"/>
  <c i="22" r="J39"/>
  <c i="1" r="AX118"/>
  <c i="22"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120"/>
  <c r="E7"/>
  <c r="E112"/>
  <c i="21" r="J41"/>
  <c r="J40"/>
  <c i="1" r="AY117"/>
  <c i="21" r="J39"/>
  <c i="1" r="AX117"/>
  <c i="21"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93"/>
  <c r="E7"/>
  <c r="E85"/>
  <c i="20" r="J41"/>
  <c r="J40"/>
  <c i="1" r="AY116"/>
  <c i="20" r="J39"/>
  <c i="1" r="AX116"/>
  <c i="20"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96"/>
  <c r="J27"/>
  <c r="J22"/>
  <c r="E22"/>
  <c r="F96"/>
  <c r="J21"/>
  <c r="J16"/>
  <c r="J121"/>
  <c r="E7"/>
  <c r="E113"/>
  <c i="19" r="J41"/>
  <c r="J40"/>
  <c i="1" r="AY115"/>
  <c i="19" r="J39"/>
  <c i="1" r="AX115"/>
  <c i="19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125"/>
  <c r="J27"/>
  <c r="J22"/>
  <c r="E22"/>
  <c r="F96"/>
  <c r="J21"/>
  <c r="J16"/>
  <c r="J122"/>
  <c r="E7"/>
  <c r="E114"/>
  <c i="18" r="J157"/>
  <c r="J41"/>
  <c r="J40"/>
  <c i="1" r="AY114"/>
  <c i="18" r="J39"/>
  <c i="1" r="AX114"/>
  <c i="18"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J103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96"/>
  <c r="J27"/>
  <c r="J22"/>
  <c r="E22"/>
  <c r="F125"/>
  <c r="J21"/>
  <c r="J16"/>
  <c r="J93"/>
  <c r="E7"/>
  <c r="E114"/>
  <c i="17" r="J41"/>
  <c r="J40"/>
  <c i="1" r="AY112"/>
  <c i="17" r="J39"/>
  <c i="1" r="AX112"/>
  <c i="17" r="BI141"/>
  <c r="BH141"/>
  <c r="BG141"/>
  <c r="BF141"/>
  <c r="T141"/>
  <c r="T140"/>
  <c r="R141"/>
  <c r="R140"/>
  <c r="P141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16" r="J41"/>
  <c r="J40"/>
  <c i="1" r="AY111"/>
  <c i="16" r="J39"/>
  <c i="1" r="AX111"/>
  <c i="16" r="BI137"/>
  <c r="BH137"/>
  <c r="BG137"/>
  <c r="BF137"/>
  <c r="T137"/>
  <c r="T136"/>
  <c r="R137"/>
  <c r="R136"/>
  <c r="P137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15" r="J41"/>
  <c r="J40"/>
  <c i="1" r="AY110"/>
  <c i="15" r="J39"/>
  <c i="1" r="AX110"/>
  <c i="15"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14" r="J41"/>
  <c r="J40"/>
  <c i="1" r="AY109"/>
  <c i="14" r="J39"/>
  <c i="1" r="AX109"/>
  <c i="14" r="BI138"/>
  <c r="BH138"/>
  <c r="BG138"/>
  <c r="BF138"/>
  <c r="T138"/>
  <c r="T137"/>
  <c r="R138"/>
  <c r="R137"/>
  <c r="P138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85"/>
  <c i="13" r="J41"/>
  <c r="J40"/>
  <c i="1" r="AY108"/>
  <c i="13" r="J39"/>
  <c i="1" r="AX108"/>
  <c i="13"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12" r="J41"/>
  <c r="J40"/>
  <c i="1" r="AY107"/>
  <c i="12" r="J39"/>
  <c i="1" r="AX107"/>
  <c i="12" r="BI144"/>
  <c r="BH144"/>
  <c r="BG144"/>
  <c r="BF144"/>
  <c r="T144"/>
  <c r="T143"/>
  <c r="R144"/>
  <c r="R143"/>
  <c r="P144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85"/>
  <c i="11" r="J41"/>
  <c r="J40"/>
  <c i="1" r="AY106"/>
  <c i="11" r="J39"/>
  <c i="1" r="AX106"/>
  <c i="11" r="BI143"/>
  <c r="BH143"/>
  <c r="BG143"/>
  <c r="BF143"/>
  <c r="T143"/>
  <c r="T142"/>
  <c r="R143"/>
  <c r="R142"/>
  <c r="P143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85"/>
  <c i="10" r="J41"/>
  <c r="J40"/>
  <c i="1" r="AY105"/>
  <c i="10" r="J39"/>
  <c i="1" r="AX105"/>
  <c i="10"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85"/>
  <c i="9" r="J41"/>
  <c r="J40"/>
  <c i="1" r="AY104"/>
  <c i="9" r="J39"/>
  <c i="1" r="AX104"/>
  <c i="9"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120"/>
  <c r="E7"/>
  <c r="E112"/>
  <c i="8" r="J41"/>
  <c r="J40"/>
  <c i="1" r="AY103"/>
  <c i="8" r="J39"/>
  <c i="1" r="AX103"/>
  <c i="8"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96"/>
  <c r="J27"/>
  <c r="J22"/>
  <c r="E22"/>
  <c r="F125"/>
  <c r="J21"/>
  <c r="J16"/>
  <c r="J93"/>
  <c r="E7"/>
  <c r="E85"/>
  <c i="7" r="J41"/>
  <c r="J40"/>
  <c i="1" r="AY102"/>
  <c i="7" r="J39"/>
  <c i="1" r="AX102"/>
  <c i="7"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93"/>
  <c r="E7"/>
  <c r="E112"/>
  <c i="6" r="J39"/>
  <c r="J38"/>
  <c i="1" r="AY100"/>
  <c i="6" r="J37"/>
  <c i="1" r="AX100"/>
  <c i="6"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5"/>
  <c r="BH125"/>
  <c r="BG125"/>
  <c r="BF125"/>
  <c r="T125"/>
  <c r="R125"/>
  <c r="P125"/>
  <c r="J118"/>
  <c r="F118"/>
  <c r="F116"/>
  <c r="E114"/>
  <c r="J93"/>
  <c r="F93"/>
  <c r="F91"/>
  <c r="E89"/>
  <c r="J26"/>
  <c r="E26"/>
  <c r="J119"/>
  <c r="J25"/>
  <c r="J20"/>
  <c r="E20"/>
  <c r="F119"/>
  <c r="J19"/>
  <c r="J14"/>
  <c r="J91"/>
  <c r="E7"/>
  <c r="E85"/>
  <c i="5" r="J39"/>
  <c r="J38"/>
  <c i="1" r="AY99"/>
  <c i="5" r="J37"/>
  <c i="1" r="AX99"/>
  <c i="5"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J117"/>
  <c r="F117"/>
  <c r="F115"/>
  <c r="E113"/>
  <c r="J93"/>
  <c r="F93"/>
  <c r="F91"/>
  <c r="E89"/>
  <c r="J26"/>
  <c r="E26"/>
  <c r="J94"/>
  <c r="J25"/>
  <c r="J20"/>
  <c r="E20"/>
  <c r="F118"/>
  <c r="J19"/>
  <c r="J14"/>
  <c r="J91"/>
  <c r="E7"/>
  <c r="E85"/>
  <c i="4" r="J37"/>
  <c r="J36"/>
  <c i="1" r="AY98"/>
  <c i="4" r="J35"/>
  <c i="1" r="AX98"/>
  <c i="4" r="BI1773"/>
  <c r="BH1773"/>
  <c r="BG1773"/>
  <c r="BF1773"/>
  <c r="T1773"/>
  <c r="R1773"/>
  <c r="P1773"/>
  <c r="BI1772"/>
  <c r="BH1772"/>
  <c r="BG1772"/>
  <c r="BF1772"/>
  <c r="T1772"/>
  <c r="R1772"/>
  <c r="P1772"/>
  <c r="BI1771"/>
  <c r="BH1771"/>
  <c r="BG1771"/>
  <c r="BF1771"/>
  <c r="T1771"/>
  <c r="R1771"/>
  <c r="P1771"/>
  <c r="BI1770"/>
  <c r="BH1770"/>
  <c r="BG1770"/>
  <c r="BF1770"/>
  <c r="T1770"/>
  <c r="R1770"/>
  <c r="P1770"/>
  <c r="BI1769"/>
  <c r="BH1769"/>
  <c r="BG1769"/>
  <c r="BF1769"/>
  <c r="T1769"/>
  <c r="R1769"/>
  <c r="P1769"/>
  <c r="BI1768"/>
  <c r="BH1768"/>
  <c r="BG1768"/>
  <c r="BF1768"/>
  <c r="T1768"/>
  <c r="R1768"/>
  <c r="P1768"/>
  <c r="BI1767"/>
  <c r="BH1767"/>
  <c r="BG1767"/>
  <c r="BF1767"/>
  <c r="T1767"/>
  <c r="R1767"/>
  <c r="P1767"/>
  <c r="BI1766"/>
  <c r="BH1766"/>
  <c r="BG1766"/>
  <c r="BF1766"/>
  <c r="T1766"/>
  <c r="R1766"/>
  <c r="P1766"/>
  <c r="BI1765"/>
  <c r="BH1765"/>
  <c r="BG1765"/>
  <c r="BF1765"/>
  <c r="T1765"/>
  <c r="R1765"/>
  <c r="P1765"/>
  <c r="BI1764"/>
  <c r="BH1764"/>
  <c r="BG1764"/>
  <c r="BF1764"/>
  <c r="T1764"/>
  <c r="R1764"/>
  <c r="P1764"/>
  <c r="BI1763"/>
  <c r="BH1763"/>
  <c r="BG1763"/>
  <c r="BF1763"/>
  <c r="T1763"/>
  <c r="R1763"/>
  <c r="P1763"/>
  <c r="BI1762"/>
  <c r="BH1762"/>
  <c r="BG1762"/>
  <c r="BF1762"/>
  <c r="T1762"/>
  <c r="R1762"/>
  <c r="P1762"/>
  <c r="BI1761"/>
  <c r="BH1761"/>
  <c r="BG1761"/>
  <c r="BF1761"/>
  <c r="T1761"/>
  <c r="R1761"/>
  <c r="P1761"/>
  <c r="BI1760"/>
  <c r="BH1760"/>
  <c r="BG1760"/>
  <c r="BF1760"/>
  <c r="T1760"/>
  <c r="R1760"/>
  <c r="P1760"/>
  <c r="BI1759"/>
  <c r="BH1759"/>
  <c r="BG1759"/>
  <c r="BF1759"/>
  <c r="T1759"/>
  <c r="R1759"/>
  <c r="P1759"/>
  <c r="BI1758"/>
  <c r="BH1758"/>
  <c r="BG1758"/>
  <c r="BF1758"/>
  <c r="T1758"/>
  <c r="R1758"/>
  <c r="P1758"/>
  <c r="BI1757"/>
  <c r="BH1757"/>
  <c r="BG1757"/>
  <c r="BF1757"/>
  <c r="T1757"/>
  <c r="R1757"/>
  <c r="P1757"/>
  <c r="BI1756"/>
  <c r="BH1756"/>
  <c r="BG1756"/>
  <c r="BF1756"/>
  <c r="T1756"/>
  <c r="R1756"/>
  <c r="P1756"/>
  <c r="BI1755"/>
  <c r="BH1755"/>
  <c r="BG1755"/>
  <c r="BF1755"/>
  <c r="T1755"/>
  <c r="R1755"/>
  <c r="P1755"/>
  <c r="BI1754"/>
  <c r="BH1754"/>
  <c r="BG1754"/>
  <c r="BF1754"/>
  <c r="T1754"/>
  <c r="R1754"/>
  <c r="P1754"/>
  <c r="BI1753"/>
  <c r="BH1753"/>
  <c r="BG1753"/>
  <c r="BF1753"/>
  <c r="T1753"/>
  <c r="R1753"/>
  <c r="P1753"/>
  <c r="BI1752"/>
  <c r="BH1752"/>
  <c r="BG1752"/>
  <c r="BF1752"/>
  <c r="T1752"/>
  <c r="R1752"/>
  <c r="P1752"/>
  <c r="BI1751"/>
  <c r="BH1751"/>
  <c r="BG1751"/>
  <c r="BF1751"/>
  <c r="T1751"/>
  <c r="R1751"/>
  <c r="P1751"/>
  <c r="BI1750"/>
  <c r="BH1750"/>
  <c r="BG1750"/>
  <c r="BF1750"/>
  <c r="T1750"/>
  <c r="R1750"/>
  <c r="P1750"/>
  <c r="BI1749"/>
  <c r="BH1749"/>
  <c r="BG1749"/>
  <c r="BF1749"/>
  <c r="T1749"/>
  <c r="R1749"/>
  <c r="P1749"/>
  <c r="BI1748"/>
  <c r="BH1748"/>
  <c r="BG1748"/>
  <c r="BF1748"/>
  <c r="T1748"/>
  <c r="R1748"/>
  <c r="P1748"/>
  <c r="BI1747"/>
  <c r="BH1747"/>
  <c r="BG1747"/>
  <c r="BF1747"/>
  <c r="T1747"/>
  <c r="R1747"/>
  <c r="P1747"/>
  <c r="BI1746"/>
  <c r="BH1746"/>
  <c r="BG1746"/>
  <c r="BF1746"/>
  <c r="T1746"/>
  <c r="R1746"/>
  <c r="P1746"/>
  <c r="BI1745"/>
  <c r="BH1745"/>
  <c r="BG1745"/>
  <c r="BF1745"/>
  <c r="T1745"/>
  <c r="R1745"/>
  <c r="P1745"/>
  <c r="BI1744"/>
  <c r="BH1744"/>
  <c r="BG1744"/>
  <c r="BF1744"/>
  <c r="T1744"/>
  <c r="R1744"/>
  <c r="P1744"/>
  <c r="BI1743"/>
  <c r="BH1743"/>
  <c r="BG1743"/>
  <c r="BF1743"/>
  <c r="T1743"/>
  <c r="R1743"/>
  <c r="P1743"/>
  <c r="BI1742"/>
  <c r="BH1742"/>
  <c r="BG1742"/>
  <c r="BF1742"/>
  <c r="T1742"/>
  <c r="R1742"/>
  <c r="P1742"/>
  <c r="BI1741"/>
  <c r="BH1741"/>
  <c r="BG1741"/>
  <c r="BF1741"/>
  <c r="T1741"/>
  <c r="R1741"/>
  <c r="P1741"/>
  <c r="BI1740"/>
  <c r="BH1740"/>
  <c r="BG1740"/>
  <c r="BF1740"/>
  <c r="T1740"/>
  <c r="R1740"/>
  <c r="P1740"/>
  <c r="BI1739"/>
  <c r="BH1739"/>
  <c r="BG1739"/>
  <c r="BF1739"/>
  <c r="T1739"/>
  <c r="R1739"/>
  <c r="P1739"/>
  <c r="BI1738"/>
  <c r="BH1738"/>
  <c r="BG1738"/>
  <c r="BF1738"/>
  <c r="T1738"/>
  <c r="R1738"/>
  <c r="P1738"/>
  <c r="BI1737"/>
  <c r="BH1737"/>
  <c r="BG1737"/>
  <c r="BF1737"/>
  <c r="T1737"/>
  <c r="R1737"/>
  <c r="P1737"/>
  <c r="BI1688"/>
  <c r="BH1688"/>
  <c r="BG1688"/>
  <c r="BF1688"/>
  <c r="T1688"/>
  <c r="T1687"/>
  <c r="R1688"/>
  <c r="R1687"/>
  <c r="P1688"/>
  <c r="P1687"/>
  <c r="BI1677"/>
  <c r="BH1677"/>
  <c r="BG1677"/>
  <c r="BF1677"/>
  <c r="T1677"/>
  <c r="R1677"/>
  <c r="P1677"/>
  <c r="BI1675"/>
  <c r="BH1675"/>
  <c r="BG1675"/>
  <c r="BF1675"/>
  <c r="T1675"/>
  <c r="R1675"/>
  <c r="P1675"/>
  <c r="BI1667"/>
  <c r="BH1667"/>
  <c r="BG1667"/>
  <c r="BF1667"/>
  <c r="T1667"/>
  <c r="R1667"/>
  <c r="P1667"/>
  <c r="BI1664"/>
  <c r="BH1664"/>
  <c r="BG1664"/>
  <c r="BF1664"/>
  <c r="T1664"/>
  <c r="R1664"/>
  <c r="P1664"/>
  <c r="BI1663"/>
  <c r="BH1663"/>
  <c r="BG1663"/>
  <c r="BF1663"/>
  <c r="T1663"/>
  <c r="R1663"/>
  <c r="P1663"/>
  <c r="BI1661"/>
  <c r="BH1661"/>
  <c r="BG1661"/>
  <c r="BF1661"/>
  <c r="T1661"/>
  <c r="R1661"/>
  <c r="P1661"/>
  <c r="BI1643"/>
  <c r="BH1643"/>
  <c r="BG1643"/>
  <c r="BF1643"/>
  <c r="T1643"/>
  <c r="R1643"/>
  <c r="P1643"/>
  <c r="BI1640"/>
  <c r="BH1640"/>
  <c r="BG1640"/>
  <c r="BF1640"/>
  <c r="T1640"/>
  <c r="R1640"/>
  <c r="P1640"/>
  <c r="BI1638"/>
  <c r="BH1638"/>
  <c r="BG1638"/>
  <c r="BF1638"/>
  <c r="T1638"/>
  <c r="R1638"/>
  <c r="P1638"/>
  <c r="BI1636"/>
  <c r="BH1636"/>
  <c r="BG1636"/>
  <c r="BF1636"/>
  <c r="T1636"/>
  <c r="R1636"/>
  <c r="P1636"/>
  <c r="BI1633"/>
  <c r="BH1633"/>
  <c r="BG1633"/>
  <c r="BF1633"/>
  <c r="T1633"/>
  <c r="R1633"/>
  <c r="P1633"/>
  <c r="BI1632"/>
  <c r="BH1632"/>
  <c r="BG1632"/>
  <c r="BF1632"/>
  <c r="T1632"/>
  <c r="R1632"/>
  <c r="P1632"/>
  <c r="BI1630"/>
  <c r="BH1630"/>
  <c r="BG1630"/>
  <c r="BF1630"/>
  <c r="T1630"/>
  <c r="R1630"/>
  <c r="P1630"/>
  <c r="BI1628"/>
  <c r="BH1628"/>
  <c r="BG1628"/>
  <c r="BF1628"/>
  <c r="T1628"/>
  <c r="R1628"/>
  <c r="P1628"/>
  <c r="BI1626"/>
  <c r="BH1626"/>
  <c r="BG1626"/>
  <c r="BF1626"/>
  <c r="T1626"/>
  <c r="R1626"/>
  <c r="P1626"/>
  <c r="BI1624"/>
  <c r="BH1624"/>
  <c r="BG1624"/>
  <c r="BF1624"/>
  <c r="T1624"/>
  <c r="R1624"/>
  <c r="P1624"/>
  <c r="BI1613"/>
  <c r="BH1613"/>
  <c r="BG1613"/>
  <c r="BF1613"/>
  <c r="T1613"/>
  <c r="R1613"/>
  <c r="P1613"/>
  <c r="BI1611"/>
  <c r="BH1611"/>
  <c r="BG1611"/>
  <c r="BF1611"/>
  <c r="T1611"/>
  <c r="R1611"/>
  <c r="P1611"/>
  <c r="BI1610"/>
  <c r="BH1610"/>
  <c r="BG1610"/>
  <c r="BF1610"/>
  <c r="T1610"/>
  <c r="R1610"/>
  <c r="P1610"/>
  <c r="BI1609"/>
  <c r="BH1609"/>
  <c r="BG1609"/>
  <c r="BF1609"/>
  <c r="T1609"/>
  <c r="R1609"/>
  <c r="P1609"/>
  <c r="BI1608"/>
  <c r="BH1608"/>
  <c r="BG1608"/>
  <c r="BF1608"/>
  <c r="T1608"/>
  <c r="R1608"/>
  <c r="P1608"/>
  <c r="BI1607"/>
  <c r="BH1607"/>
  <c r="BG1607"/>
  <c r="BF1607"/>
  <c r="T1607"/>
  <c r="R1607"/>
  <c r="P1607"/>
  <c r="BI1606"/>
  <c r="BH1606"/>
  <c r="BG1606"/>
  <c r="BF1606"/>
  <c r="T1606"/>
  <c r="R1606"/>
  <c r="P1606"/>
  <c r="BI1605"/>
  <c r="BH1605"/>
  <c r="BG1605"/>
  <c r="BF1605"/>
  <c r="T1605"/>
  <c r="R1605"/>
  <c r="P1605"/>
  <c r="BI1604"/>
  <c r="BH1604"/>
  <c r="BG1604"/>
  <c r="BF1604"/>
  <c r="T1604"/>
  <c r="R1604"/>
  <c r="P1604"/>
  <c r="BI1603"/>
  <c r="BH1603"/>
  <c r="BG1603"/>
  <c r="BF1603"/>
  <c r="T1603"/>
  <c r="R1603"/>
  <c r="P1603"/>
  <c r="BI1602"/>
  <c r="BH1602"/>
  <c r="BG1602"/>
  <c r="BF1602"/>
  <c r="T1602"/>
  <c r="R1602"/>
  <c r="P1602"/>
  <c r="BI1601"/>
  <c r="BH1601"/>
  <c r="BG1601"/>
  <c r="BF1601"/>
  <c r="T1601"/>
  <c r="R1601"/>
  <c r="P1601"/>
  <c r="BI1600"/>
  <c r="BH1600"/>
  <c r="BG1600"/>
  <c r="BF1600"/>
  <c r="T1600"/>
  <c r="R1600"/>
  <c r="P1600"/>
  <c r="BI1599"/>
  <c r="BH1599"/>
  <c r="BG1599"/>
  <c r="BF1599"/>
  <c r="T1599"/>
  <c r="R1599"/>
  <c r="P1599"/>
  <c r="BI1598"/>
  <c r="BH1598"/>
  <c r="BG1598"/>
  <c r="BF1598"/>
  <c r="T1598"/>
  <c r="R1598"/>
  <c r="P1598"/>
  <c r="BI1597"/>
  <c r="BH1597"/>
  <c r="BG1597"/>
  <c r="BF1597"/>
  <c r="T1597"/>
  <c r="R1597"/>
  <c r="P1597"/>
  <c r="BI1596"/>
  <c r="BH1596"/>
  <c r="BG1596"/>
  <c r="BF1596"/>
  <c r="T1596"/>
  <c r="R1596"/>
  <c r="P1596"/>
  <c r="BI1595"/>
  <c r="BH1595"/>
  <c r="BG1595"/>
  <c r="BF1595"/>
  <c r="T1595"/>
  <c r="R1595"/>
  <c r="P1595"/>
  <c r="BI1594"/>
  <c r="BH1594"/>
  <c r="BG1594"/>
  <c r="BF1594"/>
  <c r="T1594"/>
  <c r="R1594"/>
  <c r="P1594"/>
  <c r="BI1593"/>
  <c r="BH1593"/>
  <c r="BG1593"/>
  <c r="BF1593"/>
  <c r="T1593"/>
  <c r="R1593"/>
  <c r="P1593"/>
  <c r="BI1592"/>
  <c r="BH1592"/>
  <c r="BG1592"/>
  <c r="BF1592"/>
  <c r="T1592"/>
  <c r="R1592"/>
  <c r="P1592"/>
  <c r="BI1591"/>
  <c r="BH1591"/>
  <c r="BG1591"/>
  <c r="BF1591"/>
  <c r="T1591"/>
  <c r="R1591"/>
  <c r="P1591"/>
  <c r="BI1590"/>
  <c r="BH1590"/>
  <c r="BG1590"/>
  <c r="BF1590"/>
  <c r="T1590"/>
  <c r="R1590"/>
  <c r="P1590"/>
  <c r="BI1589"/>
  <c r="BH1589"/>
  <c r="BG1589"/>
  <c r="BF1589"/>
  <c r="T1589"/>
  <c r="R1589"/>
  <c r="P1589"/>
  <c r="BI1588"/>
  <c r="BH1588"/>
  <c r="BG1588"/>
  <c r="BF1588"/>
  <c r="T1588"/>
  <c r="R1588"/>
  <c r="P1588"/>
  <c r="BI1587"/>
  <c r="BH1587"/>
  <c r="BG1587"/>
  <c r="BF1587"/>
  <c r="T1587"/>
  <c r="R1587"/>
  <c r="P1587"/>
  <c r="BI1586"/>
  <c r="BH1586"/>
  <c r="BG1586"/>
  <c r="BF1586"/>
  <c r="T1586"/>
  <c r="R1586"/>
  <c r="P1586"/>
  <c r="BI1585"/>
  <c r="BH1585"/>
  <c r="BG1585"/>
  <c r="BF1585"/>
  <c r="T1585"/>
  <c r="R1585"/>
  <c r="P1585"/>
  <c r="BI1584"/>
  <c r="BH1584"/>
  <c r="BG1584"/>
  <c r="BF1584"/>
  <c r="T1584"/>
  <c r="R1584"/>
  <c r="P1584"/>
  <c r="BI1583"/>
  <c r="BH1583"/>
  <c r="BG1583"/>
  <c r="BF1583"/>
  <c r="T1583"/>
  <c r="R1583"/>
  <c r="P1583"/>
  <c r="BI1582"/>
  <c r="BH1582"/>
  <c r="BG1582"/>
  <c r="BF1582"/>
  <c r="T1582"/>
  <c r="R1582"/>
  <c r="P1582"/>
  <c r="BI1581"/>
  <c r="BH1581"/>
  <c r="BG1581"/>
  <c r="BF1581"/>
  <c r="T1581"/>
  <c r="R1581"/>
  <c r="P1581"/>
  <c r="BI1580"/>
  <c r="BH1580"/>
  <c r="BG1580"/>
  <c r="BF1580"/>
  <c r="T1580"/>
  <c r="R1580"/>
  <c r="P1580"/>
  <c r="BI1579"/>
  <c r="BH1579"/>
  <c r="BG1579"/>
  <c r="BF1579"/>
  <c r="T1579"/>
  <c r="R1579"/>
  <c r="P1579"/>
  <c r="BI1578"/>
  <c r="BH1578"/>
  <c r="BG1578"/>
  <c r="BF1578"/>
  <c r="T1578"/>
  <c r="R1578"/>
  <c r="P1578"/>
  <c r="BI1577"/>
  <c r="BH1577"/>
  <c r="BG1577"/>
  <c r="BF1577"/>
  <c r="T1577"/>
  <c r="R1577"/>
  <c r="P1577"/>
  <c r="BI1576"/>
  <c r="BH1576"/>
  <c r="BG1576"/>
  <c r="BF1576"/>
  <c r="T1576"/>
  <c r="R1576"/>
  <c r="P1576"/>
  <c r="BI1575"/>
  <c r="BH1575"/>
  <c r="BG1575"/>
  <c r="BF1575"/>
  <c r="T1575"/>
  <c r="R1575"/>
  <c r="P1575"/>
  <c r="BI1574"/>
  <c r="BH1574"/>
  <c r="BG1574"/>
  <c r="BF1574"/>
  <c r="T1574"/>
  <c r="R1574"/>
  <c r="P1574"/>
  <c r="BI1573"/>
  <c r="BH1573"/>
  <c r="BG1573"/>
  <c r="BF1573"/>
  <c r="T1573"/>
  <c r="R1573"/>
  <c r="P1573"/>
  <c r="BI1572"/>
  <c r="BH1572"/>
  <c r="BG1572"/>
  <c r="BF1572"/>
  <c r="T1572"/>
  <c r="R1572"/>
  <c r="P1572"/>
  <c r="BI1571"/>
  <c r="BH1571"/>
  <c r="BG1571"/>
  <c r="BF1571"/>
  <c r="T1571"/>
  <c r="R1571"/>
  <c r="P1571"/>
  <c r="BI1570"/>
  <c r="BH1570"/>
  <c r="BG1570"/>
  <c r="BF1570"/>
  <c r="T1570"/>
  <c r="R1570"/>
  <c r="P1570"/>
  <c r="BI1569"/>
  <c r="BH1569"/>
  <c r="BG1569"/>
  <c r="BF1569"/>
  <c r="T1569"/>
  <c r="R1569"/>
  <c r="P1569"/>
  <c r="BI1568"/>
  <c r="BH1568"/>
  <c r="BG1568"/>
  <c r="BF1568"/>
  <c r="T1568"/>
  <c r="R1568"/>
  <c r="P1568"/>
  <c r="BI1567"/>
  <c r="BH1567"/>
  <c r="BG1567"/>
  <c r="BF1567"/>
  <c r="T1567"/>
  <c r="R1567"/>
  <c r="P1567"/>
  <c r="BI1566"/>
  <c r="BH1566"/>
  <c r="BG1566"/>
  <c r="BF1566"/>
  <c r="T1566"/>
  <c r="R1566"/>
  <c r="P1566"/>
  <c r="BI1565"/>
  <c r="BH1565"/>
  <c r="BG1565"/>
  <c r="BF1565"/>
  <c r="T1565"/>
  <c r="R1565"/>
  <c r="P1565"/>
  <c r="BI1564"/>
  <c r="BH1564"/>
  <c r="BG1564"/>
  <c r="BF1564"/>
  <c r="T1564"/>
  <c r="R1564"/>
  <c r="P1564"/>
  <c r="BI1563"/>
  <c r="BH1563"/>
  <c r="BG1563"/>
  <c r="BF1563"/>
  <c r="T1563"/>
  <c r="R1563"/>
  <c r="P1563"/>
  <c r="BI1562"/>
  <c r="BH1562"/>
  <c r="BG1562"/>
  <c r="BF1562"/>
  <c r="T1562"/>
  <c r="R1562"/>
  <c r="P1562"/>
  <c r="BI1561"/>
  <c r="BH1561"/>
  <c r="BG1561"/>
  <c r="BF1561"/>
  <c r="T1561"/>
  <c r="R1561"/>
  <c r="P1561"/>
  <c r="BI1560"/>
  <c r="BH1560"/>
  <c r="BG1560"/>
  <c r="BF1560"/>
  <c r="T1560"/>
  <c r="R1560"/>
  <c r="P1560"/>
  <c r="BI1559"/>
  <c r="BH1559"/>
  <c r="BG1559"/>
  <c r="BF1559"/>
  <c r="T1559"/>
  <c r="R1559"/>
  <c r="P1559"/>
  <c r="BI1558"/>
  <c r="BH1558"/>
  <c r="BG1558"/>
  <c r="BF1558"/>
  <c r="T1558"/>
  <c r="R1558"/>
  <c r="P1558"/>
  <c r="BI1556"/>
  <c r="BH1556"/>
  <c r="BG1556"/>
  <c r="BF1556"/>
  <c r="T1556"/>
  <c r="R1556"/>
  <c r="P1556"/>
  <c r="BI1555"/>
  <c r="BH1555"/>
  <c r="BG1555"/>
  <c r="BF1555"/>
  <c r="T1555"/>
  <c r="R1555"/>
  <c r="P1555"/>
  <c r="BI1554"/>
  <c r="BH1554"/>
  <c r="BG1554"/>
  <c r="BF1554"/>
  <c r="T1554"/>
  <c r="R1554"/>
  <c r="P1554"/>
  <c r="BI1553"/>
  <c r="BH1553"/>
  <c r="BG1553"/>
  <c r="BF1553"/>
  <c r="T1553"/>
  <c r="R1553"/>
  <c r="P1553"/>
  <c r="BI1552"/>
  <c r="BH1552"/>
  <c r="BG1552"/>
  <c r="BF1552"/>
  <c r="T1552"/>
  <c r="R1552"/>
  <c r="P1552"/>
  <c r="BI1551"/>
  <c r="BH1551"/>
  <c r="BG1551"/>
  <c r="BF1551"/>
  <c r="T1551"/>
  <c r="R1551"/>
  <c r="P1551"/>
  <c r="BI1550"/>
  <c r="BH1550"/>
  <c r="BG1550"/>
  <c r="BF1550"/>
  <c r="T1550"/>
  <c r="R1550"/>
  <c r="P1550"/>
  <c r="BI1549"/>
  <c r="BH1549"/>
  <c r="BG1549"/>
  <c r="BF1549"/>
  <c r="T1549"/>
  <c r="R1549"/>
  <c r="P1549"/>
  <c r="BI1548"/>
  <c r="BH1548"/>
  <c r="BG1548"/>
  <c r="BF1548"/>
  <c r="T1548"/>
  <c r="R1548"/>
  <c r="P1548"/>
  <c r="BI1546"/>
  <c r="BH1546"/>
  <c r="BG1546"/>
  <c r="BF1546"/>
  <c r="T1546"/>
  <c r="R1546"/>
  <c r="P1546"/>
  <c r="BI1544"/>
  <c r="BH1544"/>
  <c r="BG1544"/>
  <c r="BF1544"/>
  <c r="T1544"/>
  <c r="R1544"/>
  <c r="P1544"/>
  <c r="BI1540"/>
  <c r="BH1540"/>
  <c r="BG1540"/>
  <c r="BF1540"/>
  <c r="T1540"/>
  <c r="R1540"/>
  <c r="P1540"/>
  <c r="BI1538"/>
  <c r="BH1538"/>
  <c r="BG1538"/>
  <c r="BF1538"/>
  <c r="T1538"/>
  <c r="R1538"/>
  <c r="P1538"/>
  <c r="BI1534"/>
  <c r="BH1534"/>
  <c r="BG1534"/>
  <c r="BF1534"/>
  <c r="T1534"/>
  <c r="R1534"/>
  <c r="P1534"/>
  <c r="BI1533"/>
  <c r="BH1533"/>
  <c r="BG1533"/>
  <c r="BF1533"/>
  <c r="T1533"/>
  <c r="R1533"/>
  <c r="P1533"/>
  <c r="BI1532"/>
  <c r="BH1532"/>
  <c r="BG1532"/>
  <c r="BF1532"/>
  <c r="T1532"/>
  <c r="R1532"/>
  <c r="P1532"/>
  <c r="BI1531"/>
  <c r="BH1531"/>
  <c r="BG1531"/>
  <c r="BF1531"/>
  <c r="T1531"/>
  <c r="R1531"/>
  <c r="P1531"/>
  <c r="BI1530"/>
  <c r="BH1530"/>
  <c r="BG1530"/>
  <c r="BF1530"/>
  <c r="T1530"/>
  <c r="R1530"/>
  <c r="P1530"/>
  <c r="BI1529"/>
  <c r="BH1529"/>
  <c r="BG1529"/>
  <c r="BF1529"/>
  <c r="T1529"/>
  <c r="R1529"/>
  <c r="P1529"/>
  <c r="BI1528"/>
  <c r="BH1528"/>
  <c r="BG1528"/>
  <c r="BF1528"/>
  <c r="T1528"/>
  <c r="R1528"/>
  <c r="P1528"/>
  <c r="BI1527"/>
  <c r="BH1527"/>
  <c r="BG1527"/>
  <c r="BF1527"/>
  <c r="T1527"/>
  <c r="R1527"/>
  <c r="P1527"/>
  <c r="BI1526"/>
  <c r="BH1526"/>
  <c r="BG1526"/>
  <c r="BF1526"/>
  <c r="T1526"/>
  <c r="R1526"/>
  <c r="P1526"/>
  <c r="BI1525"/>
  <c r="BH1525"/>
  <c r="BG1525"/>
  <c r="BF1525"/>
  <c r="T1525"/>
  <c r="R1525"/>
  <c r="P1525"/>
  <c r="BI1524"/>
  <c r="BH1524"/>
  <c r="BG1524"/>
  <c r="BF1524"/>
  <c r="T1524"/>
  <c r="R1524"/>
  <c r="P1524"/>
  <c r="BI1523"/>
  <c r="BH1523"/>
  <c r="BG1523"/>
  <c r="BF1523"/>
  <c r="T1523"/>
  <c r="R1523"/>
  <c r="P1523"/>
  <c r="BI1521"/>
  <c r="BH1521"/>
  <c r="BG1521"/>
  <c r="BF1521"/>
  <c r="T1521"/>
  <c r="R1521"/>
  <c r="P1521"/>
  <c r="BI1520"/>
  <c r="BH1520"/>
  <c r="BG1520"/>
  <c r="BF1520"/>
  <c r="T1520"/>
  <c r="R1520"/>
  <c r="P1520"/>
  <c r="BI1519"/>
  <c r="BH1519"/>
  <c r="BG1519"/>
  <c r="BF1519"/>
  <c r="T1519"/>
  <c r="R1519"/>
  <c r="P1519"/>
  <c r="BI1518"/>
  <c r="BH1518"/>
  <c r="BG1518"/>
  <c r="BF1518"/>
  <c r="T1518"/>
  <c r="R1518"/>
  <c r="P1518"/>
  <c r="BI1517"/>
  <c r="BH1517"/>
  <c r="BG1517"/>
  <c r="BF1517"/>
  <c r="T1517"/>
  <c r="R1517"/>
  <c r="P1517"/>
  <c r="BI1516"/>
  <c r="BH1516"/>
  <c r="BG1516"/>
  <c r="BF1516"/>
  <c r="T1516"/>
  <c r="R1516"/>
  <c r="P1516"/>
  <c r="BI1515"/>
  <c r="BH1515"/>
  <c r="BG1515"/>
  <c r="BF1515"/>
  <c r="T1515"/>
  <c r="R1515"/>
  <c r="P1515"/>
  <c r="BI1514"/>
  <c r="BH1514"/>
  <c r="BG1514"/>
  <c r="BF1514"/>
  <c r="T1514"/>
  <c r="R1514"/>
  <c r="P1514"/>
  <c r="BI1513"/>
  <c r="BH1513"/>
  <c r="BG1513"/>
  <c r="BF1513"/>
  <c r="T1513"/>
  <c r="R1513"/>
  <c r="P1513"/>
  <c r="BI1512"/>
  <c r="BH1512"/>
  <c r="BG1512"/>
  <c r="BF1512"/>
  <c r="T1512"/>
  <c r="R1512"/>
  <c r="P1512"/>
  <c r="BI1511"/>
  <c r="BH1511"/>
  <c r="BG1511"/>
  <c r="BF1511"/>
  <c r="T1511"/>
  <c r="R1511"/>
  <c r="P1511"/>
  <c r="BI1510"/>
  <c r="BH1510"/>
  <c r="BG1510"/>
  <c r="BF1510"/>
  <c r="T1510"/>
  <c r="R1510"/>
  <c r="P1510"/>
  <c r="BI1509"/>
  <c r="BH1509"/>
  <c r="BG1509"/>
  <c r="BF1509"/>
  <c r="T1509"/>
  <c r="R1509"/>
  <c r="P1509"/>
  <c r="BI1508"/>
  <c r="BH1508"/>
  <c r="BG1508"/>
  <c r="BF1508"/>
  <c r="T1508"/>
  <c r="R1508"/>
  <c r="P1508"/>
  <c r="BI1507"/>
  <c r="BH1507"/>
  <c r="BG1507"/>
  <c r="BF1507"/>
  <c r="T1507"/>
  <c r="R1507"/>
  <c r="P1507"/>
  <c r="BI1506"/>
  <c r="BH1506"/>
  <c r="BG1506"/>
  <c r="BF1506"/>
  <c r="T1506"/>
  <c r="R1506"/>
  <c r="P1506"/>
  <c r="BI1505"/>
  <c r="BH1505"/>
  <c r="BG1505"/>
  <c r="BF1505"/>
  <c r="T1505"/>
  <c r="R1505"/>
  <c r="P1505"/>
  <c r="BI1504"/>
  <c r="BH1504"/>
  <c r="BG1504"/>
  <c r="BF1504"/>
  <c r="T1504"/>
  <c r="R1504"/>
  <c r="P1504"/>
  <c r="BI1503"/>
  <c r="BH1503"/>
  <c r="BG1503"/>
  <c r="BF1503"/>
  <c r="T1503"/>
  <c r="R1503"/>
  <c r="P1503"/>
  <c r="BI1502"/>
  <c r="BH1502"/>
  <c r="BG1502"/>
  <c r="BF1502"/>
  <c r="T1502"/>
  <c r="R1502"/>
  <c r="P1502"/>
  <c r="BI1501"/>
  <c r="BH1501"/>
  <c r="BG1501"/>
  <c r="BF1501"/>
  <c r="T1501"/>
  <c r="R1501"/>
  <c r="P1501"/>
  <c r="BI1500"/>
  <c r="BH1500"/>
  <c r="BG1500"/>
  <c r="BF1500"/>
  <c r="T1500"/>
  <c r="R1500"/>
  <c r="P1500"/>
  <c r="BI1499"/>
  <c r="BH1499"/>
  <c r="BG1499"/>
  <c r="BF1499"/>
  <c r="T1499"/>
  <c r="R1499"/>
  <c r="P1499"/>
  <c r="BI1498"/>
  <c r="BH1498"/>
  <c r="BG1498"/>
  <c r="BF1498"/>
  <c r="T1498"/>
  <c r="R1498"/>
  <c r="P1498"/>
  <c r="BI1497"/>
  <c r="BH1497"/>
  <c r="BG1497"/>
  <c r="BF1497"/>
  <c r="T1497"/>
  <c r="R1497"/>
  <c r="P1497"/>
  <c r="BI1496"/>
  <c r="BH1496"/>
  <c r="BG1496"/>
  <c r="BF1496"/>
  <c r="T1496"/>
  <c r="R1496"/>
  <c r="P1496"/>
  <c r="BI1495"/>
  <c r="BH1495"/>
  <c r="BG1495"/>
  <c r="BF1495"/>
  <c r="T1495"/>
  <c r="R1495"/>
  <c r="P1495"/>
  <c r="BI1494"/>
  <c r="BH1494"/>
  <c r="BG1494"/>
  <c r="BF1494"/>
  <c r="T1494"/>
  <c r="R1494"/>
  <c r="P1494"/>
  <c r="BI1493"/>
  <c r="BH1493"/>
  <c r="BG1493"/>
  <c r="BF1493"/>
  <c r="T1493"/>
  <c r="R1493"/>
  <c r="P1493"/>
  <c r="BI1492"/>
  <c r="BH1492"/>
  <c r="BG1492"/>
  <c r="BF1492"/>
  <c r="T1492"/>
  <c r="R1492"/>
  <c r="P1492"/>
  <c r="BI1491"/>
  <c r="BH1491"/>
  <c r="BG1491"/>
  <c r="BF1491"/>
  <c r="T1491"/>
  <c r="R1491"/>
  <c r="P1491"/>
  <c r="BI1488"/>
  <c r="BH1488"/>
  <c r="BG1488"/>
  <c r="BF1488"/>
  <c r="T1488"/>
  <c r="R1488"/>
  <c r="P1488"/>
  <c r="BI1486"/>
  <c r="BH1486"/>
  <c r="BG1486"/>
  <c r="BF1486"/>
  <c r="T1486"/>
  <c r="R1486"/>
  <c r="P1486"/>
  <c r="BI1483"/>
  <c r="BH1483"/>
  <c r="BG1483"/>
  <c r="BF1483"/>
  <c r="T1483"/>
  <c r="R1483"/>
  <c r="P1483"/>
  <c r="BI1480"/>
  <c r="BH1480"/>
  <c r="BG1480"/>
  <c r="BF1480"/>
  <c r="T1480"/>
  <c r="R1480"/>
  <c r="P1480"/>
  <c r="BI1475"/>
  <c r="BH1475"/>
  <c r="BG1475"/>
  <c r="BF1475"/>
  <c r="T1475"/>
  <c r="R1475"/>
  <c r="P1475"/>
  <c r="BI1470"/>
  <c r="BH1470"/>
  <c r="BG1470"/>
  <c r="BF1470"/>
  <c r="T1470"/>
  <c r="R1470"/>
  <c r="P1470"/>
  <c r="BI1465"/>
  <c r="BH1465"/>
  <c r="BG1465"/>
  <c r="BF1465"/>
  <c r="T1465"/>
  <c r="R1465"/>
  <c r="P1465"/>
  <c r="BI1461"/>
  <c r="BH1461"/>
  <c r="BG1461"/>
  <c r="BF1461"/>
  <c r="T1461"/>
  <c r="R1461"/>
  <c r="P1461"/>
  <c r="BI1458"/>
  <c r="BH1458"/>
  <c r="BG1458"/>
  <c r="BF1458"/>
  <c r="T1458"/>
  <c r="R1458"/>
  <c r="P1458"/>
  <c r="BI1453"/>
  <c r="BH1453"/>
  <c r="BG1453"/>
  <c r="BF1453"/>
  <c r="T1453"/>
  <c r="R1453"/>
  <c r="P1453"/>
  <c r="BI1448"/>
  <c r="BH1448"/>
  <c r="BG1448"/>
  <c r="BF1448"/>
  <c r="T1448"/>
  <c r="R1448"/>
  <c r="P1448"/>
  <c r="BI1446"/>
  <c r="BH1446"/>
  <c r="BG1446"/>
  <c r="BF1446"/>
  <c r="T1446"/>
  <c r="R1446"/>
  <c r="P1446"/>
  <c r="BI1442"/>
  <c r="BH1442"/>
  <c r="BG1442"/>
  <c r="BF1442"/>
  <c r="T1442"/>
  <c r="R1442"/>
  <c r="P1442"/>
  <c r="BI1436"/>
  <c r="BH1436"/>
  <c r="BG1436"/>
  <c r="BF1436"/>
  <c r="T1436"/>
  <c r="R1436"/>
  <c r="P1436"/>
  <c r="BI1433"/>
  <c r="BH1433"/>
  <c r="BG1433"/>
  <c r="BF1433"/>
  <c r="T1433"/>
  <c r="R1433"/>
  <c r="P1433"/>
  <c r="BI1424"/>
  <c r="BH1424"/>
  <c r="BG1424"/>
  <c r="BF1424"/>
  <c r="T1424"/>
  <c r="R1424"/>
  <c r="P1424"/>
  <c r="BI1422"/>
  <c r="BH1422"/>
  <c r="BG1422"/>
  <c r="BF1422"/>
  <c r="T1422"/>
  <c r="R1422"/>
  <c r="P1422"/>
  <c r="BI1420"/>
  <c r="BH1420"/>
  <c r="BG1420"/>
  <c r="BF1420"/>
  <c r="T1420"/>
  <c r="R1420"/>
  <c r="P1420"/>
  <c r="BI1417"/>
  <c r="BH1417"/>
  <c r="BG1417"/>
  <c r="BF1417"/>
  <c r="T1417"/>
  <c r="R1417"/>
  <c r="P1417"/>
  <c r="BI1414"/>
  <c r="BH1414"/>
  <c r="BG1414"/>
  <c r="BF1414"/>
  <c r="T1414"/>
  <c r="R1414"/>
  <c r="P1414"/>
  <c r="BI1408"/>
  <c r="BH1408"/>
  <c r="BG1408"/>
  <c r="BF1408"/>
  <c r="T1408"/>
  <c r="R1408"/>
  <c r="P1408"/>
  <c r="BI1391"/>
  <c r="BH1391"/>
  <c r="BG1391"/>
  <c r="BF1391"/>
  <c r="T1391"/>
  <c r="R1391"/>
  <c r="P1391"/>
  <c r="BI1382"/>
  <c r="BH1382"/>
  <c r="BG1382"/>
  <c r="BF1382"/>
  <c r="T1382"/>
  <c r="R1382"/>
  <c r="P1382"/>
  <c r="BI1375"/>
  <c r="BH1375"/>
  <c r="BG1375"/>
  <c r="BF1375"/>
  <c r="T1375"/>
  <c r="R1375"/>
  <c r="P1375"/>
  <c r="BI1359"/>
  <c r="BH1359"/>
  <c r="BG1359"/>
  <c r="BF1359"/>
  <c r="T1359"/>
  <c r="R1359"/>
  <c r="P1359"/>
  <c r="BI1350"/>
  <c r="BH1350"/>
  <c r="BG1350"/>
  <c r="BF1350"/>
  <c r="T1350"/>
  <c r="R1350"/>
  <c r="P1350"/>
  <c r="BI1348"/>
  <c r="BH1348"/>
  <c r="BG1348"/>
  <c r="BF1348"/>
  <c r="T1348"/>
  <c r="R1348"/>
  <c r="P1348"/>
  <c r="BI1346"/>
  <c r="BH1346"/>
  <c r="BG1346"/>
  <c r="BF1346"/>
  <c r="T1346"/>
  <c r="R1346"/>
  <c r="P1346"/>
  <c r="BI1343"/>
  <c r="BH1343"/>
  <c r="BG1343"/>
  <c r="BF1343"/>
  <c r="T1343"/>
  <c r="R1343"/>
  <c r="P1343"/>
  <c r="BI1335"/>
  <c r="BH1335"/>
  <c r="BG1335"/>
  <c r="BF1335"/>
  <c r="T1335"/>
  <c r="R1335"/>
  <c r="P1335"/>
  <c r="BI1332"/>
  <c r="BH1332"/>
  <c r="BG1332"/>
  <c r="BF1332"/>
  <c r="T1332"/>
  <c r="R1332"/>
  <c r="P1332"/>
  <c r="BI1329"/>
  <c r="BH1329"/>
  <c r="BG1329"/>
  <c r="BF1329"/>
  <c r="T1329"/>
  <c r="R1329"/>
  <c r="P1329"/>
  <c r="BI1327"/>
  <c r="BH1327"/>
  <c r="BG1327"/>
  <c r="BF1327"/>
  <c r="T1327"/>
  <c r="R1327"/>
  <c r="P1327"/>
  <c r="BI1323"/>
  <c r="BH1323"/>
  <c r="BG1323"/>
  <c r="BF1323"/>
  <c r="T1323"/>
  <c r="R1323"/>
  <c r="P1323"/>
  <c r="BI1320"/>
  <c r="BH1320"/>
  <c r="BG1320"/>
  <c r="BF1320"/>
  <c r="T1320"/>
  <c r="R1320"/>
  <c r="P1320"/>
  <c r="BI1318"/>
  <c r="BH1318"/>
  <c r="BG1318"/>
  <c r="BF1318"/>
  <c r="T1318"/>
  <c r="R1318"/>
  <c r="P1318"/>
  <c r="BI1305"/>
  <c r="BH1305"/>
  <c r="BG1305"/>
  <c r="BF1305"/>
  <c r="T1305"/>
  <c r="R1305"/>
  <c r="P1305"/>
  <c r="BI1303"/>
  <c r="BH1303"/>
  <c r="BG1303"/>
  <c r="BF1303"/>
  <c r="T1303"/>
  <c r="R1303"/>
  <c r="P1303"/>
  <c r="BI1300"/>
  <c r="BH1300"/>
  <c r="BG1300"/>
  <c r="BF1300"/>
  <c r="T1300"/>
  <c r="R1300"/>
  <c r="P1300"/>
  <c r="BI1295"/>
  <c r="BH1295"/>
  <c r="BG1295"/>
  <c r="BF1295"/>
  <c r="T1295"/>
  <c r="R1295"/>
  <c r="P1295"/>
  <c r="BI1293"/>
  <c r="BH1293"/>
  <c r="BG1293"/>
  <c r="BF1293"/>
  <c r="T1293"/>
  <c r="R1293"/>
  <c r="P1293"/>
  <c r="BI1291"/>
  <c r="BH1291"/>
  <c r="BG1291"/>
  <c r="BF1291"/>
  <c r="T1291"/>
  <c r="R1291"/>
  <c r="P1291"/>
  <c r="BI1287"/>
  <c r="BH1287"/>
  <c r="BG1287"/>
  <c r="BF1287"/>
  <c r="T1287"/>
  <c r="R1287"/>
  <c r="P1287"/>
  <c r="BI1283"/>
  <c r="BH1283"/>
  <c r="BG1283"/>
  <c r="BF1283"/>
  <c r="T1283"/>
  <c r="R1283"/>
  <c r="P1283"/>
  <c r="BI1281"/>
  <c r="BH1281"/>
  <c r="BG1281"/>
  <c r="BF1281"/>
  <c r="T1281"/>
  <c r="R1281"/>
  <c r="P1281"/>
  <c r="BI1279"/>
  <c r="BH1279"/>
  <c r="BG1279"/>
  <c r="BF1279"/>
  <c r="T1279"/>
  <c r="R1279"/>
  <c r="P1279"/>
  <c r="BI1275"/>
  <c r="BH1275"/>
  <c r="BG1275"/>
  <c r="BF1275"/>
  <c r="T1275"/>
  <c r="R1275"/>
  <c r="P1275"/>
  <c r="BI1273"/>
  <c r="BH1273"/>
  <c r="BG1273"/>
  <c r="BF1273"/>
  <c r="T1273"/>
  <c r="R1273"/>
  <c r="P1273"/>
  <c r="BI1271"/>
  <c r="BH1271"/>
  <c r="BG1271"/>
  <c r="BF1271"/>
  <c r="T1271"/>
  <c r="R1271"/>
  <c r="P1271"/>
  <c r="BI1269"/>
  <c r="BH1269"/>
  <c r="BG1269"/>
  <c r="BF1269"/>
  <c r="T1269"/>
  <c r="R1269"/>
  <c r="P1269"/>
  <c r="BI1267"/>
  <c r="BH1267"/>
  <c r="BG1267"/>
  <c r="BF1267"/>
  <c r="T1267"/>
  <c r="R1267"/>
  <c r="P1267"/>
  <c r="BI1261"/>
  <c r="BH1261"/>
  <c r="BG1261"/>
  <c r="BF1261"/>
  <c r="T1261"/>
  <c r="R1261"/>
  <c r="P1261"/>
  <c r="BI1259"/>
  <c r="BH1259"/>
  <c r="BG1259"/>
  <c r="BF1259"/>
  <c r="T1259"/>
  <c r="R1259"/>
  <c r="P1259"/>
  <c r="BI1254"/>
  <c r="BH1254"/>
  <c r="BG1254"/>
  <c r="BF1254"/>
  <c r="T1254"/>
  <c r="R1254"/>
  <c r="P1254"/>
  <c r="BI1252"/>
  <c r="BH1252"/>
  <c r="BG1252"/>
  <c r="BF1252"/>
  <c r="T1252"/>
  <c r="R1252"/>
  <c r="P1252"/>
  <c r="BI1247"/>
  <c r="BH1247"/>
  <c r="BG1247"/>
  <c r="BF1247"/>
  <c r="T1247"/>
  <c r="R1247"/>
  <c r="P1247"/>
  <c r="BI1245"/>
  <c r="BH1245"/>
  <c r="BG1245"/>
  <c r="BF1245"/>
  <c r="T1245"/>
  <c r="R1245"/>
  <c r="P1245"/>
  <c r="BI1241"/>
  <c r="BH1241"/>
  <c r="BG1241"/>
  <c r="BF1241"/>
  <c r="T1241"/>
  <c r="R1241"/>
  <c r="P1241"/>
  <c r="BI1239"/>
  <c r="BH1239"/>
  <c r="BG1239"/>
  <c r="BF1239"/>
  <c r="T1239"/>
  <c r="R1239"/>
  <c r="P1239"/>
  <c r="BI1237"/>
  <c r="BH1237"/>
  <c r="BG1237"/>
  <c r="BF1237"/>
  <c r="T1237"/>
  <c r="R1237"/>
  <c r="P1237"/>
  <c r="BI1235"/>
  <c r="BH1235"/>
  <c r="BG1235"/>
  <c r="BF1235"/>
  <c r="T1235"/>
  <c r="R1235"/>
  <c r="P1235"/>
  <c r="BI1218"/>
  <c r="BH1218"/>
  <c r="BG1218"/>
  <c r="BF1218"/>
  <c r="T1218"/>
  <c r="R1218"/>
  <c r="P1218"/>
  <c r="BI1216"/>
  <c r="BH1216"/>
  <c r="BG1216"/>
  <c r="BF1216"/>
  <c r="T1216"/>
  <c r="R1216"/>
  <c r="P1216"/>
  <c r="BI1214"/>
  <c r="BH1214"/>
  <c r="BG1214"/>
  <c r="BF1214"/>
  <c r="T1214"/>
  <c r="R1214"/>
  <c r="P1214"/>
  <c r="BI1205"/>
  <c r="BH1205"/>
  <c r="BG1205"/>
  <c r="BF1205"/>
  <c r="T1205"/>
  <c r="R1205"/>
  <c r="P1205"/>
  <c r="BI1203"/>
  <c r="BH1203"/>
  <c r="BG1203"/>
  <c r="BF1203"/>
  <c r="T1203"/>
  <c r="R1203"/>
  <c r="P1203"/>
  <c r="BI1197"/>
  <c r="BH1197"/>
  <c r="BG1197"/>
  <c r="BF1197"/>
  <c r="T1197"/>
  <c r="R1197"/>
  <c r="P1197"/>
  <c r="BI1195"/>
  <c r="BH1195"/>
  <c r="BG1195"/>
  <c r="BF1195"/>
  <c r="T1195"/>
  <c r="R1195"/>
  <c r="P1195"/>
  <c r="BI1151"/>
  <c r="BH1151"/>
  <c r="BG1151"/>
  <c r="BF1151"/>
  <c r="T1151"/>
  <c r="R1151"/>
  <c r="P1151"/>
  <c r="BI1149"/>
  <c r="BH1149"/>
  <c r="BG1149"/>
  <c r="BF1149"/>
  <c r="T1149"/>
  <c r="R1149"/>
  <c r="P1149"/>
  <c r="BI1147"/>
  <c r="BH1147"/>
  <c r="BG1147"/>
  <c r="BF1147"/>
  <c r="T1147"/>
  <c r="R1147"/>
  <c r="P1147"/>
  <c r="BI1145"/>
  <c r="BH1145"/>
  <c r="BG1145"/>
  <c r="BF1145"/>
  <c r="T1145"/>
  <c r="R1145"/>
  <c r="P1145"/>
  <c r="BI1139"/>
  <c r="BH1139"/>
  <c r="BG1139"/>
  <c r="BF1139"/>
  <c r="T1139"/>
  <c r="R1139"/>
  <c r="P1139"/>
  <c r="BI1137"/>
  <c r="BH1137"/>
  <c r="BG1137"/>
  <c r="BF1137"/>
  <c r="T1137"/>
  <c r="R1137"/>
  <c r="P1137"/>
  <c r="BI1135"/>
  <c r="BH1135"/>
  <c r="BG1135"/>
  <c r="BF1135"/>
  <c r="T1135"/>
  <c r="R1135"/>
  <c r="P1135"/>
  <c r="BI1130"/>
  <c r="BH1130"/>
  <c r="BG1130"/>
  <c r="BF1130"/>
  <c r="T1130"/>
  <c r="R1130"/>
  <c r="P1130"/>
  <c r="BI1127"/>
  <c r="BH1127"/>
  <c r="BG1127"/>
  <c r="BF1127"/>
  <c r="T1127"/>
  <c r="R1127"/>
  <c r="P1127"/>
  <c r="BI1125"/>
  <c r="BH1125"/>
  <c r="BG1125"/>
  <c r="BF1125"/>
  <c r="T1125"/>
  <c r="R1125"/>
  <c r="P1125"/>
  <c r="BI1122"/>
  <c r="BH1122"/>
  <c r="BG1122"/>
  <c r="BF1122"/>
  <c r="T1122"/>
  <c r="R1122"/>
  <c r="P1122"/>
  <c r="BI1120"/>
  <c r="BH1120"/>
  <c r="BG1120"/>
  <c r="BF1120"/>
  <c r="T1120"/>
  <c r="R1120"/>
  <c r="P1120"/>
  <c r="BI1118"/>
  <c r="BH1118"/>
  <c r="BG1118"/>
  <c r="BF1118"/>
  <c r="T1118"/>
  <c r="R1118"/>
  <c r="P1118"/>
  <c r="BI1116"/>
  <c r="BH1116"/>
  <c r="BG1116"/>
  <c r="BF1116"/>
  <c r="T1116"/>
  <c r="R1116"/>
  <c r="P1116"/>
  <c r="BI1112"/>
  <c r="BH1112"/>
  <c r="BG1112"/>
  <c r="BF1112"/>
  <c r="T1112"/>
  <c r="R1112"/>
  <c r="P1112"/>
  <c r="BI1110"/>
  <c r="BH1110"/>
  <c r="BG1110"/>
  <c r="BF1110"/>
  <c r="T1110"/>
  <c r="R1110"/>
  <c r="P1110"/>
  <c r="BI1108"/>
  <c r="BH1108"/>
  <c r="BG1108"/>
  <c r="BF1108"/>
  <c r="T1108"/>
  <c r="R1108"/>
  <c r="P1108"/>
  <c r="BI1105"/>
  <c r="BH1105"/>
  <c r="BG1105"/>
  <c r="BF1105"/>
  <c r="T1105"/>
  <c r="R1105"/>
  <c r="P1105"/>
  <c r="BI1103"/>
  <c r="BH1103"/>
  <c r="BG1103"/>
  <c r="BF1103"/>
  <c r="T1103"/>
  <c r="R1103"/>
  <c r="P1103"/>
  <c r="BI1094"/>
  <c r="BH1094"/>
  <c r="BG1094"/>
  <c r="BF1094"/>
  <c r="T1094"/>
  <c r="R1094"/>
  <c r="P1094"/>
  <c r="BI1093"/>
  <c r="BH1093"/>
  <c r="BG1093"/>
  <c r="BF1093"/>
  <c r="T1093"/>
  <c r="R1093"/>
  <c r="P1093"/>
  <c r="BI1091"/>
  <c r="BH1091"/>
  <c r="BG1091"/>
  <c r="BF1091"/>
  <c r="T1091"/>
  <c r="R1091"/>
  <c r="P1091"/>
  <c r="BI1077"/>
  <c r="BH1077"/>
  <c r="BG1077"/>
  <c r="BF1077"/>
  <c r="T1077"/>
  <c r="R1077"/>
  <c r="P1077"/>
  <c r="BI1075"/>
  <c r="BH1075"/>
  <c r="BG1075"/>
  <c r="BF1075"/>
  <c r="T1075"/>
  <c r="R1075"/>
  <c r="P1075"/>
  <c r="BI1064"/>
  <c r="BH1064"/>
  <c r="BG1064"/>
  <c r="BF1064"/>
  <c r="T1064"/>
  <c r="R1064"/>
  <c r="P1064"/>
  <c r="BI1062"/>
  <c r="BH1062"/>
  <c r="BG1062"/>
  <c r="BF1062"/>
  <c r="T1062"/>
  <c r="R1062"/>
  <c r="P1062"/>
  <c r="BI1059"/>
  <c r="BH1059"/>
  <c r="BG1059"/>
  <c r="BF1059"/>
  <c r="T1059"/>
  <c r="R1059"/>
  <c r="P1059"/>
  <c r="BI1057"/>
  <c r="BH1057"/>
  <c r="BG1057"/>
  <c r="BF1057"/>
  <c r="T1057"/>
  <c r="R1057"/>
  <c r="P1057"/>
  <c r="BI1046"/>
  <c r="BH1046"/>
  <c r="BG1046"/>
  <c r="BF1046"/>
  <c r="T1046"/>
  <c r="R1046"/>
  <c r="P1046"/>
  <c r="BI1043"/>
  <c r="BH1043"/>
  <c r="BG1043"/>
  <c r="BF1043"/>
  <c r="T1043"/>
  <c r="R1043"/>
  <c r="P1043"/>
  <c r="BI1041"/>
  <c r="BH1041"/>
  <c r="BG1041"/>
  <c r="BF1041"/>
  <c r="T1041"/>
  <c r="R1041"/>
  <c r="P1041"/>
  <c r="BI1038"/>
  <c r="BH1038"/>
  <c r="BG1038"/>
  <c r="BF1038"/>
  <c r="T1038"/>
  <c r="R1038"/>
  <c r="P1038"/>
  <c r="BI1036"/>
  <c r="BH1036"/>
  <c r="BG1036"/>
  <c r="BF1036"/>
  <c r="T1036"/>
  <c r="R1036"/>
  <c r="P1036"/>
  <c r="BI1034"/>
  <c r="BH1034"/>
  <c r="BG1034"/>
  <c r="BF1034"/>
  <c r="T1034"/>
  <c r="R1034"/>
  <c r="P1034"/>
  <c r="BI1029"/>
  <c r="BH1029"/>
  <c r="BG1029"/>
  <c r="BF1029"/>
  <c r="T1029"/>
  <c r="R1029"/>
  <c r="P1029"/>
  <c r="BI1027"/>
  <c r="BH1027"/>
  <c r="BG1027"/>
  <c r="BF1027"/>
  <c r="T1027"/>
  <c r="R1027"/>
  <c r="P1027"/>
  <c r="BI1020"/>
  <c r="BH1020"/>
  <c r="BG1020"/>
  <c r="BF1020"/>
  <c r="T1020"/>
  <c r="R1020"/>
  <c r="P1020"/>
  <c r="BI1018"/>
  <c r="BH1018"/>
  <c r="BG1018"/>
  <c r="BF1018"/>
  <c r="T1018"/>
  <c r="R1018"/>
  <c r="P1018"/>
  <c r="BI1015"/>
  <c r="BH1015"/>
  <c r="BG1015"/>
  <c r="BF1015"/>
  <c r="T1015"/>
  <c r="R1015"/>
  <c r="P1015"/>
  <c r="BI1013"/>
  <c r="BH1013"/>
  <c r="BG1013"/>
  <c r="BF1013"/>
  <c r="T1013"/>
  <c r="R1013"/>
  <c r="P1013"/>
  <c r="BI1007"/>
  <c r="BH1007"/>
  <c r="BG1007"/>
  <c r="BF1007"/>
  <c r="T1007"/>
  <c r="R1007"/>
  <c r="P1007"/>
  <c r="BI1005"/>
  <c r="BH1005"/>
  <c r="BG1005"/>
  <c r="BF1005"/>
  <c r="T1005"/>
  <c r="R1005"/>
  <c r="P1005"/>
  <c r="BI997"/>
  <c r="BH997"/>
  <c r="BG997"/>
  <c r="BF997"/>
  <c r="T997"/>
  <c r="R997"/>
  <c r="P997"/>
  <c r="BI995"/>
  <c r="BH995"/>
  <c r="BG995"/>
  <c r="BF995"/>
  <c r="T995"/>
  <c r="R995"/>
  <c r="P995"/>
  <c r="BI993"/>
  <c r="BH993"/>
  <c r="BG993"/>
  <c r="BF993"/>
  <c r="T993"/>
  <c r="R993"/>
  <c r="P993"/>
  <c r="BI985"/>
  <c r="BH985"/>
  <c r="BG985"/>
  <c r="BF985"/>
  <c r="T985"/>
  <c r="R985"/>
  <c r="P985"/>
  <c r="BI983"/>
  <c r="BH983"/>
  <c r="BG983"/>
  <c r="BF983"/>
  <c r="T983"/>
  <c r="R983"/>
  <c r="P983"/>
  <c r="BI981"/>
  <c r="BH981"/>
  <c r="BG981"/>
  <c r="BF981"/>
  <c r="T981"/>
  <c r="R981"/>
  <c r="P981"/>
  <c r="BI979"/>
  <c r="BH979"/>
  <c r="BG979"/>
  <c r="BF979"/>
  <c r="T979"/>
  <c r="R979"/>
  <c r="P979"/>
  <c r="BI970"/>
  <c r="BH970"/>
  <c r="BG970"/>
  <c r="BF970"/>
  <c r="T970"/>
  <c r="R970"/>
  <c r="P970"/>
  <c r="BI968"/>
  <c r="BH968"/>
  <c r="BG968"/>
  <c r="BF968"/>
  <c r="T968"/>
  <c r="R968"/>
  <c r="P968"/>
  <c r="BI966"/>
  <c r="BH966"/>
  <c r="BG966"/>
  <c r="BF966"/>
  <c r="T966"/>
  <c r="R966"/>
  <c r="P966"/>
  <c r="BI963"/>
  <c r="BH963"/>
  <c r="BG963"/>
  <c r="BF963"/>
  <c r="T963"/>
  <c r="R963"/>
  <c r="P963"/>
  <c r="BI961"/>
  <c r="BH961"/>
  <c r="BG961"/>
  <c r="BF961"/>
  <c r="T961"/>
  <c r="R961"/>
  <c r="P961"/>
  <c r="BI959"/>
  <c r="BH959"/>
  <c r="BG959"/>
  <c r="BF959"/>
  <c r="T959"/>
  <c r="R959"/>
  <c r="P959"/>
  <c r="BI956"/>
  <c r="BH956"/>
  <c r="BG956"/>
  <c r="BF956"/>
  <c r="T956"/>
  <c r="R956"/>
  <c r="P956"/>
  <c r="BI954"/>
  <c r="BH954"/>
  <c r="BG954"/>
  <c r="BF954"/>
  <c r="T954"/>
  <c r="R954"/>
  <c r="P954"/>
  <c r="BI946"/>
  <c r="BH946"/>
  <c r="BG946"/>
  <c r="BF946"/>
  <c r="T946"/>
  <c r="R946"/>
  <c r="P946"/>
  <c r="BI944"/>
  <c r="BH944"/>
  <c r="BG944"/>
  <c r="BF944"/>
  <c r="T944"/>
  <c r="R944"/>
  <c r="P944"/>
  <c r="BI941"/>
  <c r="BH941"/>
  <c r="BG941"/>
  <c r="BF941"/>
  <c r="T941"/>
  <c r="R941"/>
  <c r="P941"/>
  <c r="BI937"/>
  <c r="BH937"/>
  <c r="BG937"/>
  <c r="BF937"/>
  <c r="T937"/>
  <c r="T936"/>
  <c r="R937"/>
  <c r="R936"/>
  <c r="P937"/>
  <c r="P936"/>
  <c r="BI934"/>
  <c r="BH934"/>
  <c r="BG934"/>
  <c r="BF934"/>
  <c r="T934"/>
  <c r="R934"/>
  <c r="P934"/>
  <c r="BI932"/>
  <c r="BH932"/>
  <c r="BG932"/>
  <c r="BF932"/>
  <c r="T932"/>
  <c r="R932"/>
  <c r="P932"/>
  <c r="BI930"/>
  <c r="BH930"/>
  <c r="BG930"/>
  <c r="BF930"/>
  <c r="T930"/>
  <c r="R930"/>
  <c r="P930"/>
  <c r="BI928"/>
  <c r="BH928"/>
  <c r="BG928"/>
  <c r="BF928"/>
  <c r="T928"/>
  <c r="R928"/>
  <c r="P928"/>
  <c r="BI924"/>
  <c r="BH924"/>
  <c r="BG924"/>
  <c r="BF924"/>
  <c r="T924"/>
  <c r="R924"/>
  <c r="P924"/>
  <c r="BI921"/>
  <c r="BH921"/>
  <c r="BG921"/>
  <c r="BF921"/>
  <c r="T921"/>
  <c r="R921"/>
  <c r="P921"/>
  <c r="BI917"/>
  <c r="BH917"/>
  <c r="BG917"/>
  <c r="BF917"/>
  <c r="T917"/>
  <c r="R917"/>
  <c r="P917"/>
  <c r="BI907"/>
  <c r="BH907"/>
  <c r="BG907"/>
  <c r="BF907"/>
  <c r="T907"/>
  <c r="R907"/>
  <c r="P907"/>
  <c r="BI905"/>
  <c r="BH905"/>
  <c r="BG905"/>
  <c r="BF905"/>
  <c r="T905"/>
  <c r="R905"/>
  <c r="P905"/>
  <c r="BI899"/>
  <c r="BH899"/>
  <c r="BG899"/>
  <c r="BF899"/>
  <c r="T899"/>
  <c r="R899"/>
  <c r="P899"/>
  <c r="BI897"/>
  <c r="BH897"/>
  <c r="BG897"/>
  <c r="BF897"/>
  <c r="T897"/>
  <c r="R897"/>
  <c r="P897"/>
  <c r="BI895"/>
  <c r="BH895"/>
  <c r="BG895"/>
  <c r="BF895"/>
  <c r="T895"/>
  <c r="R895"/>
  <c r="P895"/>
  <c r="BI893"/>
  <c r="BH893"/>
  <c r="BG893"/>
  <c r="BF893"/>
  <c r="T893"/>
  <c r="R893"/>
  <c r="P893"/>
  <c r="BI891"/>
  <c r="BH891"/>
  <c r="BG891"/>
  <c r="BF891"/>
  <c r="T891"/>
  <c r="R891"/>
  <c r="P891"/>
  <c r="BI889"/>
  <c r="BH889"/>
  <c r="BG889"/>
  <c r="BF889"/>
  <c r="T889"/>
  <c r="R889"/>
  <c r="P889"/>
  <c r="BI886"/>
  <c r="BH886"/>
  <c r="BG886"/>
  <c r="BF886"/>
  <c r="T886"/>
  <c r="R886"/>
  <c r="P886"/>
  <c r="BI879"/>
  <c r="BH879"/>
  <c r="BG879"/>
  <c r="BF879"/>
  <c r="T879"/>
  <c r="R879"/>
  <c r="P879"/>
  <c r="BI877"/>
  <c r="BH877"/>
  <c r="BG877"/>
  <c r="BF877"/>
  <c r="T877"/>
  <c r="R877"/>
  <c r="P877"/>
  <c r="BI876"/>
  <c r="BH876"/>
  <c r="BG876"/>
  <c r="BF876"/>
  <c r="T876"/>
  <c r="R876"/>
  <c r="P876"/>
  <c r="BI875"/>
  <c r="BH875"/>
  <c r="BG875"/>
  <c r="BF875"/>
  <c r="T875"/>
  <c r="R875"/>
  <c r="P875"/>
  <c r="BI874"/>
  <c r="BH874"/>
  <c r="BG874"/>
  <c r="BF874"/>
  <c r="T874"/>
  <c r="R874"/>
  <c r="P874"/>
  <c r="BI872"/>
  <c r="BH872"/>
  <c r="BG872"/>
  <c r="BF872"/>
  <c r="T872"/>
  <c r="R872"/>
  <c r="P872"/>
  <c r="BI871"/>
  <c r="BH871"/>
  <c r="BG871"/>
  <c r="BF871"/>
  <c r="T871"/>
  <c r="R871"/>
  <c r="P871"/>
  <c r="BI870"/>
  <c r="BH870"/>
  <c r="BG870"/>
  <c r="BF870"/>
  <c r="T870"/>
  <c r="R870"/>
  <c r="P870"/>
  <c r="BI869"/>
  <c r="BH869"/>
  <c r="BG869"/>
  <c r="BF869"/>
  <c r="T869"/>
  <c r="R869"/>
  <c r="P869"/>
  <c r="BI868"/>
  <c r="BH868"/>
  <c r="BG868"/>
  <c r="BF868"/>
  <c r="T868"/>
  <c r="R868"/>
  <c r="P868"/>
  <c r="BI866"/>
  <c r="BH866"/>
  <c r="BG866"/>
  <c r="BF866"/>
  <c r="T866"/>
  <c r="R866"/>
  <c r="P866"/>
  <c r="BI863"/>
  <c r="BH863"/>
  <c r="BG863"/>
  <c r="BF863"/>
  <c r="T863"/>
  <c r="R863"/>
  <c r="P863"/>
  <c r="BI861"/>
  <c r="BH861"/>
  <c r="BG861"/>
  <c r="BF861"/>
  <c r="T861"/>
  <c r="R861"/>
  <c r="P861"/>
  <c r="BI859"/>
  <c r="BH859"/>
  <c r="BG859"/>
  <c r="BF859"/>
  <c r="T859"/>
  <c r="R859"/>
  <c r="P859"/>
  <c r="BI857"/>
  <c r="BH857"/>
  <c r="BG857"/>
  <c r="BF857"/>
  <c r="T857"/>
  <c r="R857"/>
  <c r="P857"/>
  <c r="BI855"/>
  <c r="BH855"/>
  <c r="BG855"/>
  <c r="BF855"/>
  <c r="T855"/>
  <c r="R855"/>
  <c r="P855"/>
  <c r="BI853"/>
  <c r="BH853"/>
  <c r="BG853"/>
  <c r="BF853"/>
  <c r="T853"/>
  <c r="R853"/>
  <c r="P853"/>
  <c r="BI850"/>
  <c r="BH850"/>
  <c r="BG850"/>
  <c r="BF850"/>
  <c r="T850"/>
  <c r="R850"/>
  <c r="P850"/>
  <c r="BI848"/>
  <c r="BH848"/>
  <c r="BG848"/>
  <c r="BF848"/>
  <c r="T848"/>
  <c r="R848"/>
  <c r="P848"/>
  <c r="BI846"/>
  <c r="BH846"/>
  <c r="BG846"/>
  <c r="BF846"/>
  <c r="T846"/>
  <c r="R846"/>
  <c r="P846"/>
  <c r="BI844"/>
  <c r="BH844"/>
  <c r="BG844"/>
  <c r="BF844"/>
  <c r="T844"/>
  <c r="R844"/>
  <c r="P844"/>
  <c r="BI830"/>
  <c r="BH830"/>
  <c r="BG830"/>
  <c r="BF830"/>
  <c r="T830"/>
  <c r="R830"/>
  <c r="P830"/>
  <c r="BI825"/>
  <c r="BH825"/>
  <c r="BG825"/>
  <c r="BF825"/>
  <c r="T825"/>
  <c r="R825"/>
  <c r="P825"/>
  <c r="BI823"/>
  <c r="BH823"/>
  <c r="BG823"/>
  <c r="BF823"/>
  <c r="T823"/>
  <c r="R823"/>
  <c r="P823"/>
  <c r="BI814"/>
  <c r="BH814"/>
  <c r="BG814"/>
  <c r="BF814"/>
  <c r="T814"/>
  <c r="R814"/>
  <c r="P814"/>
  <c r="BI812"/>
  <c r="BH812"/>
  <c r="BG812"/>
  <c r="BF812"/>
  <c r="T812"/>
  <c r="R812"/>
  <c r="P812"/>
  <c r="BI809"/>
  <c r="BH809"/>
  <c r="BG809"/>
  <c r="BF809"/>
  <c r="T809"/>
  <c r="R809"/>
  <c r="P809"/>
  <c r="BI806"/>
  <c r="BH806"/>
  <c r="BG806"/>
  <c r="BF806"/>
  <c r="T806"/>
  <c r="R806"/>
  <c r="P806"/>
  <c r="BI800"/>
  <c r="BH800"/>
  <c r="BG800"/>
  <c r="BF800"/>
  <c r="T800"/>
  <c r="R800"/>
  <c r="P800"/>
  <c r="BI793"/>
  <c r="BH793"/>
  <c r="BG793"/>
  <c r="BF793"/>
  <c r="T793"/>
  <c r="R793"/>
  <c r="P793"/>
  <c r="BI759"/>
  <c r="BH759"/>
  <c r="BG759"/>
  <c r="BF759"/>
  <c r="T759"/>
  <c r="R759"/>
  <c r="P759"/>
  <c r="BI753"/>
  <c r="BH753"/>
  <c r="BG753"/>
  <c r="BF753"/>
  <c r="T753"/>
  <c r="R753"/>
  <c r="P753"/>
  <c r="BI736"/>
  <c r="BH736"/>
  <c r="BG736"/>
  <c r="BF736"/>
  <c r="T736"/>
  <c r="R736"/>
  <c r="P736"/>
  <c r="BI734"/>
  <c r="BH734"/>
  <c r="BG734"/>
  <c r="BF734"/>
  <c r="T734"/>
  <c r="R734"/>
  <c r="P734"/>
  <c r="BI731"/>
  <c r="BH731"/>
  <c r="BG731"/>
  <c r="BF731"/>
  <c r="T731"/>
  <c r="R731"/>
  <c r="P731"/>
  <c r="BI729"/>
  <c r="BH729"/>
  <c r="BG729"/>
  <c r="BF729"/>
  <c r="T729"/>
  <c r="R729"/>
  <c r="P729"/>
  <c r="BI726"/>
  <c r="BH726"/>
  <c r="BG726"/>
  <c r="BF726"/>
  <c r="T726"/>
  <c r="R726"/>
  <c r="P726"/>
  <c r="BI724"/>
  <c r="BH724"/>
  <c r="BG724"/>
  <c r="BF724"/>
  <c r="T724"/>
  <c r="R724"/>
  <c r="P724"/>
  <c r="BI704"/>
  <c r="BH704"/>
  <c r="BG704"/>
  <c r="BF704"/>
  <c r="T704"/>
  <c r="R704"/>
  <c r="P704"/>
  <c r="BI702"/>
  <c r="BH702"/>
  <c r="BG702"/>
  <c r="BF702"/>
  <c r="T702"/>
  <c r="R702"/>
  <c r="P702"/>
  <c r="BI697"/>
  <c r="BH697"/>
  <c r="BG697"/>
  <c r="BF697"/>
  <c r="T697"/>
  <c r="R697"/>
  <c r="P697"/>
  <c r="BI695"/>
  <c r="BH695"/>
  <c r="BG695"/>
  <c r="BF695"/>
  <c r="T695"/>
  <c r="R695"/>
  <c r="P695"/>
  <c r="BI690"/>
  <c r="BH690"/>
  <c r="BG690"/>
  <c r="BF690"/>
  <c r="T690"/>
  <c r="R690"/>
  <c r="P690"/>
  <c r="BI688"/>
  <c r="BH688"/>
  <c r="BG688"/>
  <c r="BF688"/>
  <c r="T688"/>
  <c r="R688"/>
  <c r="P688"/>
  <c r="BI685"/>
  <c r="BH685"/>
  <c r="BG685"/>
  <c r="BF685"/>
  <c r="T685"/>
  <c r="R685"/>
  <c r="P685"/>
  <c r="BI683"/>
  <c r="BH683"/>
  <c r="BG683"/>
  <c r="BF683"/>
  <c r="T683"/>
  <c r="R683"/>
  <c r="P683"/>
  <c r="BI680"/>
  <c r="BH680"/>
  <c r="BG680"/>
  <c r="BF680"/>
  <c r="T680"/>
  <c r="R680"/>
  <c r="P680"/>
  <c r="BI678"/>
  <c r="BH678"/>
  <c r="BG678"/>
  <c r="BF678"/>
  <c r="T678"/>
  <c r="R678"/>
  <c r="P678"/>
  <c r="BI675"/>
  <c r="BH675"/>
  <c r="BG675"/>
  <c r="BF675"/>
  <c r="T675"/>
  <c r="R675"/>
  <c r="P675"/>
  <c r="BI673"/>
  <c r="BH673"/>
  <c r="BG673"/>
  <c r="BF673"/>
  <c r="T673"/>
  <c r="R673"/>
  <c r="P673"/>
  <c r="BI604"/>
  <c r="BH604"/>
  <c r="BG604"/>
  <c r="BF604"/>
  <c r="T604"/>
  <c r="R604"/>
  <c r="P604"/>
  <c r="BI601"/>
  <c r="BH601"/>
  <c r="BG601"/>
  <c r="BF601"/>
  <c r="T601"/>
  <c r="R601"/>
  <c r="P601"/>
  <c r="BI599"/>
  <c r="BH599"/>
  <c r="BG599"/>
  <c r="BF599"/>
  <c r="T599"/>
  <c r="R599"/>
  <c r="P599"/>
  <c r="BI598"/>
  <c r="BH598"/>
  <c r="BG598"/>
  <c r="BF598"/>
  <c r="T598"/>
  <c r="R598"/>
  <c r="P598"/>
  <c r="BI595"/>
  <c r="BH595"/>
  <c r="BG595"/>
  <c r="BF595"/>
  <c r="T595"/>
  <c r="R595"/>
  <c r="P595"/>
  <c r="BI593"/>
  <c r="BH593"/>
  <c r="BG593"/>
  <c r="BF593"/>
  <c r="T593"/>
  <c r="R593"/>
  <c r="P593"/>
  <c r="BI585"/>
  <c r="BH585"/>
  <c r="BG585"/>
  <c r="BF585"/>
  <c r="T585"/>
  <c r="R585"/>
  <c r="P585"/>
  <c r="BI577"/>
  <c r="BH577"/>
  <c r="BG577"/>
  <c r="BF577"/>
  <c r="T577"/>
  <c r="R577"/>
  <c r="P577"/>
  <c r="BI574"/>
  <c r="BH574"/>
  <c r="BG574"/>
  <c r="BF574"/>
  <c r="T574"/>
  <c r="R574"/>
  <c r="P574"/>
  <c r="BI572"/>
  <c r="BH572"/>
  <c r="BG572"/>
  <c r="BF572"/>
  <c r="T572"/>
  <c r="R572"/>
  <c r="P572"/>
  <c r="BI568"/>
  <c r="BH568"/>
  <c r="BG568"/>
  <c r="BF568"/>
  <c r="T568"/>
  <c r="R568"/>
  <c r="P568"/>
  <c r="BI566"/>
  <c r="BH566"/>
  <c r="BG566"/>
  <c r="BF566"/>
  <c r="T566"/>
  <c r="R566"/>
  <c r="P566"/>
  <c r="BI562"/>
  <c r="BH562"/>
  <c r="BG562"/>
  <c r="BF562"/>
  <c r="T562"/>
  <c r="R562"/>
  <c r="P562"/>
  <c r="BI560"/>
  <c r="BH560"/>
  <c r="BG560"/>
  <c r="BF560"/>
  <c r="T560"/>
  <c r="R560"/>
  <c r="P560"/>
  <c r="BI546"/>
  <c r="BH546"/>
  <c r="BG546"/>
  <c r="BF546"/>
  <c r="T546"/>
  <c r="R546"/>
  <c r="P546"/>
  <c r="BI530"/>
  <c r="BH530"/>
  <c r="BG530"/>
  <c r="BF530"/>
  <c r="T530"/>
  <c r="R530"/>
  <c r="P530"/>
  <c r="BI527"/>
  <c r="BH527"/>
  <c r="BG527"/>
  <c r="BF527"/>
  <c r="T527"/>
  <c r="R527"/>
  <c r="P527"/>
  <c r="BI524"/>
  <c r="BH524"/>
  <c r="BG524"/>
  <c r="BF524"/>
  <c r="T524"/>
  <c r="R524"/>
  <c r="P524"/>
  <c r="BI523"/>
  <c r="BH523"/>
  <c r="BG523"/>
  <c r="BF523"/>
  <c r="T523"/>
  <c r="R523"/>
  <c r="P523"/>
  <c r="BI521"/>
  <c r="BH521"/>
  <c r="BG521"/>
  <c r="BF521"/>
  <c r="T521"/>
  <c r="R521"/>
  <c r="P521"/>
  <c r="BI507"/>
  <c r="BH507"/>
  <c r="BG507"/>
  <c r="BF507"/>
  <c r="T507"/>
  <c r="R507"/>
  <c r="P507"/>
  <c r="BI505"/>
  <c r="BH505"/>
  <c r="BG505"/>
  <c r="BF505"/>
  <c r="T505"/>
  <c r="R505"/>
  <c r="P505"/>
  <c r="BI488"/>
  <c r="BH488"/>
  <c r="BG488"/>
  <c r="BF488"/>
  <c r="T488"/>
  <c r="R488"/>
  <c r="P488"/>
  <c r="BI473"/>
  <c r="BH473"/>
  <c r="BG473"/>
  <c r="BF473"/>
  <c r="T473"/>
  <c r="R473"/>
  <c r="P473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1"/>
  <c r="BH461"/>
  <c r="BG461"/>
  <c r="BF461"/>
  <c r="T461"/>
  <c r="R461"/>
  <c r="P461"/>
  <c r="BI459"/>
  <c r="BH459"/>
  <c r="BG459"/>
  <c r="BF459"/>
  <c r="T459"/>
  <c r="R459"/>
  <c r="P459"/>
  <c r="BI452"/>
  <c r="BH452"/>
  <c r="BG452"/>
  <c r="BF452"/>
  <c r="T452"/>
  <c r="R452"/>
  <c r="P452"/>
  <c r="BI436"/>
  <c r="BH436"/>
  <c r="BG436"/>
  <c r="BF436"/>
  <c r="T436"/>
  <c r="R436"/>
  <c r="P436"/>
  <c r="BI433"/>
  <c r="BH433"/>
  <c r="BG433"/>
  <c r="BF433"/>
  <c r="T433"/>
  <c r="R433"/>
  <c r="P433"/>
  <c r="BI431"/>
  <c r="BH431"/>
  <c r="BG431"/>
  <c r="BF431"/>
  <c r="T431"/>
  <c r="R431"/>
  <c r="P431"/>
  <c r="BI423"/>
  <c r="BH423"/>
  <c r="BG423"/>
  <c r="BF423"/>
  <c r="T423"/>
  <c r="R423"/>
  <c r="P423"/>
  <c r="BI415"/>
  <c r="BH415"/>
  <c r="BG415"/>
  <c r="BF415"/>
  <c r="T415"/>
  <c r="R415"/>
  <c r="P415"/>
  <c r="BI412"/>
  <c r="BH412"/>
  <c r="BG412"/>
  <c r="BF412"/>
  <c r="T412"/>
  <c r="R412"/>
  <c r="P412"/>
  <c r="BI409"/>
  <c r="BH409"/>
  <c r="BG409"/>
  <c r="BF409"/>
  <c r="T409"/>
  <c r="R409"/>
  <c r="P409"/>
  <c r="BI406"/>
  <c r="BH406"/>
  <c r="BG406"/>
  <c r="BF406"/>
  <c r="T406"/>
  <c r="R406"/>
  <c r="P406"/>
  <c r="BI400"/>
  <c r="BH400"/>
  <c r="BG400"/>
  <c r="BF400"/>
  <c r="T400"/>
  <c r="R400"/>
  <c r="P400"/>
  <c r="BI397"/>
  <c r="BH397"/>
  <c r="BG397"/>
  <c r="BF397"/>
  <c r="T397"/>
  <c r="R397"/>
  <c r="P397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90"/>
  <c r="BH390"/>
  <c r="BG390"/>
  <c r="BF390"/>
  <c r="T390"/>
  <c r="R390"/>
  <c r="P390"/>
  <c r="BI380"/>
  <c r="BH380"/>
  <c r="BG380"/>
  <c r="BF380"/>
  <c r="T380"/>
  <c r="R380"/>
  <c r="P380"/>
  <c r="BI370"/>
  <c r="BH370"/>
  <c r="BG370"/>
  <c r="BF370"/>
  <c r="T370"/>
  <c r="R370"/>
  <c r="P370"/>
  <c r="BI366"/>
  <c r="BH366"/>
  <c r="BG366"/>
  <c r="BF366"/>
  <c r="T366"/>
  <c r="R366"/>
  <c r="P366"/>
  <c r="BI364"/>
  <c r="BH364"/>
  <c r="BG364"/>
  <c r="BF364"/>
  <c r="T364"/>
  <c r="R364"/>
  <c r="P364"/>
  <c r="BI354"/>
  <c r="BH354"/>
  <c r="BG354"/>
  <c r="BF354"/>
  <c r="T354"/>
  <c r="R354"/>
  <c r="P354"/>
  <c r="BI349"/>
  <c r="BH349"/>
  <c r="BG349"/>
  <c r="BF349"/>
  <c r="T349"/>
  <c r="R349"/>
  <c r="P349"/>
  <c r="BI347"/>
  <c r="BH347"/>
  <c r="BG347"/>
  <c r="BF347"/>
  <c r="T347"/>
  <c r="R347"/>
  <c r="P347"/>
  <c r="BI337"/>
  <c r="BH337"/>
  <c r="BG337"/>
  <c r="BF337"/>
  <c r="T337"/>
  <c r="R337"/>
  <c r="P337"/>
  <c r="BI333"/>
  <c r="BH333"/>
  <c r="BG333"/>
  <c r="BF333"/>
  <c r="T333"/>
  <c r="R333"/>
  <c r="P333"/>
  <c r="BI329"/>
  <c r="BH329"/>
  <c r="BG329"/>
  <c r="BF329"/>
  <c r="T329"/>
  <c r="R329"/>
  <c r="P329"/>
  <c r="BI326"/>
  <c r="BH326"/>
  <c r="BG326"/>
  <c r="BF326"/>
  <c r="T326"/>
  <c r="R326"/>
  <c r="P326"/>
  <c r="BI325"/>
  <c r="BH325"/>
  <c r="BG325"/>
  <c r="BF325"/>
  <c r="T325"/>
  <c r="R325"/>
  <c r="P325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14"/>
  <c r="BH314"/>
  <c r="BG314"/>
  <c r="BF314"/>
  <c r="T314"/>
  <c r="R314"/>
  <c r="P314"/>
  <c r="BI312"/>
  <c r="BH312"/>
  <c r="BG312"/>
  <c r="BF312"/>
  <c r="T312"/>
  <c r="R312"/>
  <c r="P312"/>
  <c r="BI302"/>
  <c r="BH302"/>
  <c r="BG302"/>
  <c r="BF302"/>
  <c r="T302"/>
  <c r="R302"/>
  <c r="P302"/>
  <c r="BI295"/>
  <c r="BH295"/>
  <c r="BG295"/>
  <c r="BF295"/>
  <c r="T295"/>
  <c r="R295"/>
  <c r="P295"/>
  <c r="BI293"/>
  <c r="BH293"/>
  <c r="BG293"/>
  <c r="BF293"/>
  <c r="T293"/>
  <c r="R293"/>
  <c r="P293"/>
  <c r="BI269"/>
  <c r="BH269"/>
  <c r="BG269"/>
  <c r="BF269"/>
  <c r="T269"/>
  <c r="R269"/>
  <c r="P269"/>
  <c r="BI262"/>
  <c r="BH262"/>
  <c r="BG262"/>
  <c r="BF262"/>
  <c r="T262"/>
  <c r="R262"/>
  <c r="P262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0"/>
  <c r="BH240"/>
  <c r="BG240"/>
  <c r="BF240"/>
  <c r="T240"/>
  <c r="R240"/>
  <c r="P240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15"/>
  <c r="BH215"/>
  <c r="BG215"/>
  <c r="BF215"/>
  <c r="T215"/>
  <c r="R215"/>
  <c r="P215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197"/>
  <c r="BH197"/>
  <c r="BG197"/>
  <c r="BF197"/>
  <c r="T197"/>
  <c r="R197"/>
  <c r="P197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78"/>
  <c r="BH178"/>
  <c r="BG178"/>
  <c r="BF178"/>
  <c r="T178"/>
  <c r="R178"/>
  <c r="P178"/>
  <c r="BI161"/>
  <c r="BH161"/>
  <c r="BG161"/>
  <c r="BF161"/>
  <c r="T161"/>
  <c r="R161"/>
  <c r="P161"/>
  <c r="BI158"/>
  <c r="BH158"/>
  <c r="BG158"/>
  <c r="BF158"/>
  <c r="T158"/>
  <c r="R158"/>
  <c r="P158"/>
  <c r="BI147"/>
  <c r="BH147"/>
  <c r="BG147"/>
  <c r="BF147"/>
  <c r="T147"/>
  <c r="R147"/>
  <c r="P147"/>
  <c r="BI144"/>
  <c r="BH144"/>
  <c r="BG144"/>
  <c r="BF144"/>
  <c r="T144"/>
  <c r="R144"/>
  <c r="P144"/>
  <c r="J137"/>
  <c r="F137"/>
  <c r="F135"/>
  <c r="E133"/>
  <c r="J91"/>
  <c r="F91"/>
  <c r="F89"/>
  <c r="E87"/>
  <c r="J24"/>
  <c r="E24"/>
  <c r="J138"/>
  <c r="J23"/>
  <c r="J18"/>
  <c r="E18"/>
  <c r="F138"/>
  <c r="J17"/>
  <c r="J12"/>
  <c r="J135"/>
  <c r="E7"/>
  <c r="E131"/>
  <c i="3" r="J37"/>
  <c r="J36"/>
  <c i="1" r="AY96"/>
  <c i="3" r="J35"/>
  <c i="1" r="AX96"/>
  <c i="3" r="BI187"/>
  <c r="BH187"/>
  <c r="BG187"/>
  <c r="BF187"/>
  <c r="T187"/>
  <c r="T186"/>
  <c r="R187"/>
  <c r="R186"/>
  <c r="P187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119"/>
  <c r="J23"/>
  <c r="J18"/>
  <c r="E18"/>
  <c r="F119"/>
  <c r="J17"/>
  <c r="J12"/>
  <c r="J89"/>
  <c r="E7"/>
  <c r="E85"/>
  <c i="2" r="J37"/>
  <c r="J36"/>
  <c i="1" r="AY95"/>
  <c i="2" r="J35"/>
  <c i="1" r="AX95"/>
  <c i="2" r="BI165"/>
  <c r="BH165"/>
  <c r="BG165"/>
  <c r="BF165"/>
  <c r="T165"/>
  <c r="T164"/>
  <c r="R165"/>
  <c r="R164"/>
  <c r="P165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T124"/>
  <c r="T123"/>
  <c r="R125"/>
  <c r="R124"/>
  <c r="R123"/>
  <c r="P125"/>
  <c r="P124"/>
  <c r="P123"/>
  <c r="J118"/>
  <c r="F118"/>
  <c r="F116"/>
  <c r="E114"/>
  <c r="J91"/>
  <c r="F91"/>
  <c r="F89"/>
  <c r="E87"/>
  <c r="J24"/>
  <c r="E24"/>
  <c r="J92"/>
  <c r="J23"/>
  <c r="J18"/>
  <c r="E18"/>
  <c r="F119"/>
  <c r="J17"/>
  <c r="J12"/>
  <c r="J89"/>
  <c r="E7"/>
  <c r="E112"/>
  <c i="1" r="L90"/>
  <c r="AM90"/>
  <c r="AM89"/>
  <c r="L89"/>
  <c r="AM87"/>
  <c r="L87"/>
  <c r="L85"/>
  <c r="L84"/>
  <c i="2" r="BK151"/>
  <c r="J130"/>
  <c r="BK162"/>
  <c r="BK134"/>
  <c i="1" r="AS101"/>
  <c i="3" r="BK151"/>
  <c r="J174"/>
  <c i="4" r="J1759"/>
  <c r="J1600"/>
  <c r="BK1303"/>
  <c r="BK1094"/>
  <c r="BK436"/>
  <c r="J1556"/>
  <c r="J1499"/>
  <c r="J1241"/>
  <c r="J934"/>
  <c r="J823"/>
  <c r="J601"/>
  <c r="BK1740"/>
  <c r="BK1602"/>
  <c r="BK1511"/>
  <c r="BK1127"/>
  <c r="J800"/>
  <c r="J370"/>
  <c r="J1741"/>
  <c r="J1516"/>
  <c r="BK1036"/>
  <c r="BK823"/>
  <c r="BK572"/>
  <c r="J210"/>
  <c r="BK1599"/>
  <c r="BK1532"/>
  <c r="BK1470"/>
  <c r="J889"/>
  <c r="J598"/>
  <c r="J431"/>
  <c r="BK1605"/>
  <c r="J1569"/>
  <c r="BK1524"/>
  <c r="BK1446"/>
  <c r="J1375"/>
  <c r="BK1283"/>
  <c r="BK1029"/>
  <c r="J855"/>
  <c r="J423"/>
  <c r="BK189"/>
  <c r="BK1442"/>
  <c r="J897"/>
  <c r="BK724"/>
  <c r="J364"/>
  <c r="BK1573"/>
  <c r="BK1514"/>
  <c r="J1235"/>
  <c r="BK1046"/>
  <c r="J905"/>
  <c r="BK396"/>
  <c r="BK1757"/>
  <c r="J1667"/>
  <c r="BK1600"/>
  <c r="J1575"/>
  <c r="BK1528"/>
  <c r="BK1503"/>
  <c r="BK1130"/>
  <c r="BK985"/>
  <c r="J924"/>
  <c r="J568"/>
  <c r="BK1492"/>
  <c r="BK1332"/>
  <c r="J1110"/>
  <c r="BK1057"/>
  <c r="J806"/>
  <c r="BK524"/>
  <c r="J326"/>
  <c r="J250"/>
  <c r="BK899"/>
  <c r="BK471"/>
  <c r="BK192"/>
  <c r="BK1770"/>
  <c r="BK1760"/>
  <c r="J1609"/>
  <c r="BK1581"/>
  <c r="BK1538"/>
  <c r="BK1499"/>
  <c r="J1391"/>
  <c r="BK1195"/>
  <c r="J1034"/>
  <c r="BK895"/>
  <c r="BK144"/>
  <c i="5" r="J127"/>
  <c r="BK127"/>
  <c i="6" r="J139"/>
  <c i="7" r="J135"/>
  <c r="BK129"/>
  <c i="8" r="J132"/>
  <c r="BK154"/>
  <c r="BK140"/>
  <c r="BK163"/>
  <c r="J130"/>
  <c r="BK150"/>
  <c r="BK161"/>
  <c r="J187"/>
  <c r="J194"/>
  <c i="9" r="J160"/>
  <c r="J152"/>
  <c i="10" r="BK129"/>
  <c r="J128"/>
  <c r="BK149"/>
  <c r="BK152"/>
  <c r="BK141"/>
  <c r="BK131"/>
  <c i="11" r="J141"/>
  <c r="J139"/>
  <c r="BK136"/>
  <c i="12" r="J140"/>
  <c r="J138"/>
  <c i="13" r="J131"/>
  <c r="BK132"/>
  <c r="J130"/>
  <c i="14" r="J136"/>
  <c r="J128"/>
  <c i="15" r="BK130"/>
  <c i="16" r="J135"/>
  <c r="J130"/>
  <c r="J128"/>
  <c i="17" r="BK132"/>
  <c i="18" r="BK159"/>
  <c r="J131"/>
  <c r="J145"/>
  <c r="J156"/>
  <c r="J144"/>
  <c r="BK131"/>
  <c r="BK137"/>
  <c i="19" r="J137"/>
  <c r="J142"/>
  <c r="BK139"/>
  <c i="20" r="J134"/>
  <c r="J136"/>
  <c r="BK137"/>
  <c i="21" r="J140"/>
  <c r="BK138"/>
  <c r="J135"/>
  <c r="BK129"/>
  <c i="22" r="BK130"/>
  <c r="J135"/>
  <c i="23" r="J130"/>
  <c i="24" r="BK130"/>
  <c r="BK128"/>
  <c i="25" r="J139"/>
  <c r="J144"/>
  <c r="BK145"/>
  <c r="J133"/>
  <c i="26" r="J183"/>
  <c r="BK152"/>
  <c r="J196"/>
  <c r="BK154"/>
  <c r="J142"/>
  <c r="BK188"/>
  <c r="J154"/>
  <c r="J165"/>
  <c r="J145"/>
  <c r="J182"/>
  <c r="BK142"/>
  <c r="J161"/>
  <c i="27" r="J156"/>
  <c r="BK189"/>
  <c r="J161"/>
  <c r="BK130"/>
  <c r="J160"/>
  <c r="BK142"/>
  <c r="BK182"/>
  <c r="BK151"/>
  <c r="BK200"/>
  <c r="J125"/>
  <c r="J192"/>
  <c r="J164"/>
  <c r="BK181"/>
  <c r="BK132"/>
  <c r="BK213"/>
  <c r="BK172"/>
  <c r="BK126"/>
  <c r="J157"/>
  <c i="28" r="BK286"/>
  <c r="J247"/>
  <c r="J150"/>
  <c r="J272"/>
  <c r="BK165"/>
  <c r="J258"/>
  <c r="J146"/>
  <c r="J262"/>
  <c r="BK190"/>
  <c r="BK288"/>
  <c r="BK212"/>
  <c r="J175"/>
  <c r="J181"/>
  <c r="BK255"/>
  <c r="BK204"/>
  <c r="BK299"/>
  <c r="J183"/>
  <c r="BK228"/>
  <c r="BK162"/>
  <c r="BK259"/>
  <c r="BK223"/>
  <c i="29" r="BK667"/>
  <c r="J243"/>
  <c r="J840"/>
  <c r="J818"/>
  <c r="J789"/>
  <c r="J688"/>
  <c r="J396"/>
  <c r="J826"/>
  <c r="BK795"/>
  <c r="J573"/>
  <c r="BK454"/>
  <c r="J144"/>
  <c r="J819"/>
  <c r="J716"/>
  <c r="J559"/>
  <c r="J325"/>
  <c r="J836"/>
  <c r="BK797"/>
  <c r="BK480"/>
  <c r="BK235"/>
  <c r="BK822"/>
  <c r="BK765"/>
  <c r="J577"/>
  <c r="J191"/>
  <c r="J861"/>
  <c r="J788"/>
  <c r="J626"/>
  <c r="BK245"/>
  <c r="J977"/>
  <c r="BK505"/>
  <c r="BK194"/>
  <c r="BK899"/>
  <c r="BK595"/>
  <c r="BK251"/>
  <c r="J974"/>
  <c r="BK849"/>
  <c r="BK815"/>
  <c r="BK778"/>
  <c r="BK534"/>
  <c r="J204"/>
  <c r="BK635"/>
  <c r="BK370"/>
  <c r="J894"/>
  <c r="J616"/>
  <c r="BK519"/>
  <c i="30" r="BK129"/>
  <c i="31" r="J150"/>
  <c r="BK143"/>
  <c r="BK150"/>
  <c r="BK131"/>
  <c r="BK124"/>
  <c r="BK138"/>
  <c i="32" r="J144"/>
  <c r="BK128"/>
  <c r="J160"/>
  <c r="J129"/>
  <c r="BK157"/>
  <c r="J128"/>
  <c r="BK144"/>
  <c i="33" r="J191"/>
  <c r="BK188"/>
  <c r="J168"/>
  <c r="BK162"/>
  <c r="BK158"/>
  <c r="J156"/>
  <c r="J132"/>
  <c r="BK134"/>
  <c r="BK194"/>
  <c r="J131"/>
  <c r="BK192"/>
  <c r="J142"/>
  <c i="34" r="J149"/>
  <c r="J139"/>
  <c r="BK141"/>
  <c r="BK137"/>
  <c i="35" r="J142"/>
  <c r="BK132"/>
  <c r="J139"/>
  <c r="J137"/>
  <c r="BK131"/>
  <c i="36" r="BK140"/>
  <c r="BK145"/>
  <c r="BK134"/>
  <c r="J135"/>
  <c r="J138"/>
  <c i="37" r="J135"/>
  <c r="J133"/>
  <c r="J129"/>
  <c i="38" r="J133"/>
  <c r="J131"/>
  <c r="J140"/>
  <c i="39" r="J138"/>
  <c r="BK138"/>
  <c r="BK134"/>
  <c i="40" r="J135"/>
  <c r="J131"/>
  <c r="BK134"/>
  <c i="41" r="J141"/>
  <c i="55" r="BK165"/>
  <c r="BK152"/>
  <c r="BK140"/>
  <c r="BK127"/>
  <c r="J131"/>
  <c r="J170"/>
  <c r="BK125"/>
  <c i="56" r="J194"/>
  <c r="J140"/>
  <c r="BK182"/>
  <c r="J220"/>
  <c r="J173"/>
  <c r="J193"/>
  <c r="J137"/>
  <c r="BK157"/>
  <c r="J153"/>
  <c r="J207"/>
  <c r="BK158"/>
  <c r="J160"/>
  <c r="J218"/>
  <c r="BK223"/>
  <c r="BK153"/>
  <c r="J174"/>
  <c r="J132"/>
  <c i="57" r="J523"/>
  <c r="J191"/>
  <c r="J497"/>
  <c r="J386"/>
  <c r="J548"/>
  <c r="J492"/>
  <c r="J376"/>
  <c r="J545"/>
  <c r="J514"/>
  <c r="J143"/>
  <c r="BK295"/>
  <c r="J536"/>
  <c r="J438"/>
  <c r="BK353"/>
  <c r="J211"/>
  <c r="BK523"/>
  <c r="BK342"/>
  <c r="J542"/>
  <c r="BK314"/>
  <c r="BK214"/>
  <c r="BK510"/>
  <c r="J435"/>
  <c r="J338"/>
  <c r="J236"/>
  <c r="J146"/>
  <c r="J311"/>
  <c r="J342"/>
  <c r="J420"/>
  <c r="BK238"/>
  <c r="BK153"/>
  <c i="58" r="BK160"/>
  <c r="J151"/>
  <c r="BK154"/>
  <c r="J130"/>
  <c r="J141"/>
  <c r="J143"/>
  <c r="J128"/>
  <c i="59" r="BK157"/>
  <c r="BK149"/>
  <c r="BK148"/>
  <c r="J149"/>
  <c r="J151"/>
  <c r="J134"/>
  <c i="60" r="J135"/>
  <c r="BK137"/>
  <c r="BK138"/>
  <c i="61" r="BK138"/>
  <c r="J129"/>
  <c r="J136"/>
  <c i="62" r="J132"/>
  <c r="J137"/>
  <c i="63" r="J139"/>
  <c r="J146"/>
  <c r="J132"/>
  <c i="64" r="BK129"/>
  <c i="65" r="J134"/>
  <c r="BK134"/>
  <c i="66" r="J128"/>
  <c i="67" r="J144"/>
  <c r="J129"/>
  <c r="J132"/>
  <c i="71" r="J184"/>
  <c r="J164"/>
  <c r="J121"/>
  <c r="BK131"/>
  <c r="BK169"/>
  <c r="BK142"/>
  <c r="BK184"/>
  <c r="BK133"/>
  <c r="BK149"/>
  <c r="BK180"/>
  <c r="BK177"/>
  <c r="J150"/>
  <c r="BK120"/>
  <c i="72" r="BK126"/>
  <c i="73" r="J128"/>
  <c r="J136"/>
  <c r="J138"/>
  <c i="74" r="BK129"/>
  <c i="75" r="J186"/>
  <c r="J164"/>
  <c r="BK154"/>
  <c r="BK130"/>
  <c r="BK149"/>
  <c r="BK170"/>
  <c r="J156"/>
  <c i="76" r="BK141"/>
  <c r="BK129"/>
  <c r="J162"/>
  <c r="J189"/>
  <c r="J161"/>
  <c r="J175"/>
  <c r="J143"/>
  <c r="J132"/>
  <c r="J167"/>
  <c r="BK164"/>
  <c r="J173"/>
  <c r="BK136"/>
  <c i="77" r="BK186"/>
  <c r="J134"/>
  <c r="BK185"/>
  <c r="J149"/>
  <c r="J197"/>
  <c r="J179"/>
  <c r="BK207"/>
  <c i="78" r="BK146"/>
  <c r="BK141"/>
  <c r="J131"/>
  <c r="BK164"/>
  <c r="J129"/>
  <c r="BK139"/>
  <c i="2" r="J153"/>
  <c i="1" r="AS113"/>
  <c i="3" r="J164"/>
  <c r="J133"/>
  <c r="J172"/>
  <c r="BK141"/>
  <c r="J137"/>
  <c r="BK135"/>
  <c i="4" r="BK1752"/>
  <c r="J1663"/>
  <c r="J1470"/>
  <c r="BK1239"/>
  <c r="J995"/>
  <c r="BK859"/>
  <c r="BK347"/>
  <c r="J194"/>
  <c r="J1568"/>
  <c r="BK1517"/>
  <c r="BK1417"/>
  <c r="J1151"/>
  <c r="BK954"/>
  <c r="J859"/>
  <c r="BK560"/>
  <c r="J1768"/>
  <c r="BK1525"/>
  <c r="J1130"/>
  <c r="J899"/>
  <c r="J1254"/>
  <c r="BK1062"/>
  <c r="BK959"/>
  <c r="BK562"/>
  <c r="J415"/>
  <c r="J322"/>
  <c r="J1500"/>
  <c r="BK1235"/>
  <c r="BK850"/>
  <c r="J470"/>
  <c r="J366"/>
  <c r="J1581"/>
  <c r="J1546"/>
  <c r="J1291"/>
  <c r="BK1137"/>
  <c r="J1075"/>
  <c r="BK946"/>
  <c r="J468"/>
  <c r="J202"/>
  <c r="J1688"/>
  <c r="J1606"/>
  <c r="J1565"/>
  <c r="J1524"/>
  <c r="BK1495"/>
  <c r="J1125"/>
  <c r="BK934"/>
  <c r="J604"/>
  <c r="BK323"/>
  <c r="J1422"/>
  <c r="BK1279"/>
  <c r="J1108"/>
  <c r="BK1041"/>
  <c r="J875"/>
  <c r="BK598"/>
  <c r="J337"/>
  <c r="J252"/>
  <c r="J1300"/>
  <c r="BK848"/>
  <c r="J680"/>
  <c r="BK237"/>
  <c r="J1772"/>
  <c r="J1755"/>
  <c r="J1751"/>
  <c r="BK1604"/>
  <c r="BK1554"/>
  <c r="J1510"/>
  <c r="BK1448"/>
  <c r="BK1205"/>
  <c r="BK1120"/>
  <c r="J981"/>
  <c r="J863"/>
  <c r="J436"/>
  <c i="5" r="J123"/>
  <c i="6" r="BK139"/>
  <c r="J130"/>
  <c i="7" r="J132"/>
  <c i="8" r="J174"/>
  <c r="J140"/>
  <c r="J177"/>
  <c r="BK145"/>
  <c r="BK162"/>
  <c r="J161"/>
  <c r="J131"/>
  <c r="BK194"/>
  <c r="BK149"/>
  <c r="J151"/>
  <c r="BK176"/>
  <c r="J180"/>
  <c i="9" r="BK173"/>
  <c r="BK158"/>
  <c r="BK168"/>
  <c r="BK166"/>
  <c r="J161"/>
  <c r="J153"/>
  <c r="BK138"/>
  <c r="J148"/>
  <c r="J135"/>
  <c i="10" r="BK135"/>
  <c r="J131"/>
  <c r="J156"/>
  <c r="BK146"/>
  <c r="BK147"/>
  <c i="11" r="J136"/>
  <c r="J137"/>
  <c r="BK138"/>
  <c r="BK129"/>
  <c i="13" r="J140"/>
  <c r="BK133"/>
  <c r="BK128"/>
  <c r="BK134"/>
  <c r="BK129"/>
  <c i="14" r="BK133"/>
  <c r="BK132"/>
  <c i="15" r="J133"/>
  <c r="BK128"/>
  <c i="16" r="BK137"/>
  <c i="17" r="J141"/>
  <c r="BK130"/>
  <c i="18" r="J154"/>
  <c r="J135"/>
  <c r="J152"/>
  <c r="BK147"/>
  <c r="BK140"/>
  <c r="BK148"/>
  <c i="19" r="BK134"/>
  <c r="BK145"/>
  <c r="J134"/>
  <c i="20" r="J144"/>
  <c r="BK134"/>
  <c r="J143"/>
  <c i="21" r="J149"/>
  <c r="J133"/>
  <c r="J136"/>
  <c r="J132"/>
  <c r="J129"/>
  <c i="22" r="J131"/>
  <c r="J130"/>
  <c i="23" r="BK134"/>
  <c i="24" r="J128"/>
  <c r="J129"/>
  <c i="25" r="J137"/>
  <c r="BK133"/>
  <c r="BK146"/>
  <c r="J128"/>
  <c i="26" r="J191"/>
  <c r="J170"/>
  <c r="BK145"/>
  <c r="BK169"/>
  <c r="BK182"/>
  <c r="BK199"/>
  <c r="BK163"/>
  <c r="J171"/>
  <c r="BK164"/>
  <c r="BK178"/>
  <c r="J136"/>
  <c r="BK150"/>
  <c i="27" r="BK157"/>
  <c r="BK199"/>
  <c r="BK180"/>
  <c r="J139"/>
  <c r="BK184"/>
  <c r="BK154"/>
  <c r="J197"/>
  <c r="J149"/>
  <c r="BK191"/>
  <c r="BK161"/>
  <c r="J132"/>
  <c r="BK143"/>
  <c r="J200"/>
  <c r="BK178"/>
  <c r="J193"/>
  <c r="J140"/>
  <c r="BK214"/>
  <c r="BK174"/>
  <c r="J133"/>
  <c r="BK145"/>
  <c r="BK150"/>
  <c i="28" r="BK291"/>
  <c r="BK221"/>
  <c r="BK154"/>
  <c r="J166"/>
  <c r="BK262"/>
  <c r="J147"/>
  <c r="BK265"/>
  <c r="BK235"/>
  <c r="J185"/>
  <c r="BK282"/>
  <c r="J204"/>
  <c r="J136"/>
  <c r="BK252"/>
  <c r="BK186"/>
  <c r="BK136"/>
  <c r="J252"/>
  <c r="J201"/>
  <c r="J281"/>
  <c r="BK258"/>
  <c r="J207"/>
  <c r="BK260"/>
  <c r="BK217"/>
  <c r="J305"/>
  <c r="J196"/>
  <c r="J297"/>
  <c r="BK209"/>
  <c r="BK267"/>
  <c r="J240"/>
  <c r="BK183"/>
  <c i="29" r="J231"/>
  <c r="BK852"/>
  <c r="BK831"/>
  <c r="J800"/>
  <c r="J778"/>
  <c r="J560"/>
  <c r="J387"/>
  <c r="J835"/>
  <c r="J796"/>
  <c r="BK659"/>
  <c r="J570"/>
  <c r="J430"/>
  <c r="J848"/>
  <c r="J803"/>
  <c r="BK679"/>
  <c r="BK575"/>
  <c r="BK396"/>
  <c r="J165"/>
  <c r="BK798"/>
  <c r="J624"/>
  <c r="BK460"/>
  <c r="BK199"/>
  <c r="J817"/>
  <c r="BK573"/>
  <c r="J321"/>
  <c r="J844"/>
  <c r="BK789"/>
  <c r="BK663"/>
  <c r="J534"/>
  <c r="J238"/>
  <c r="J632"/>
  <c r="BK570"/>
  <c r="BK241"/>
  <c r="J918"/>
  <c r="J674"/>
  <c r="J425"/>
  <c r="J259"/>
  <c r="BK977"/>
  <c r="J863"/>
  <c r="BK820"/>
  <c r="J756"/>
  <c r="BK440"/>
  <c r="BK243"/>
  <c r="BK839"/>
  <c r="J659"/>
  <c r="BK442"/>
  <c r="J156"/>
  <c r="BK803"/>
  <c r="BK568"/>
  <c r="BK204"/>
  <c i="30" r="J124"/>
  <c i="31" r="BK148"/>
  <c r="J142"/>
  <c r="J149"/>
  <c r="J145"/>
  <c r="BK128"/>
  <c r="BK125"/>
  <c i="32" r="J143"/>
  <c r="J142"/>
  <c r="J149"/>
  <c r="BK138"/>
  <c r="BK140"/>
  <c r="BK139"/>
  <c r="J134"/>
  <c i="33" r="J141"/>
  <c r="BK167"/>
  <c r="BK185"/>
  <c r="J185"/>
  <c r="BK140"/>
  <c r="BK154"/>
  <c r="J145"/>
  <c r="J151"/>
  <c r="BK174"/>
  <c r="J170"/>
  <c r="J139"/>
  <c r="J134"/>
  <c i="34" r="J147"/>
  <c r="J158"/>
  <c r="J143"/>
  <c r="BK143"/>
  <c r="J140"/>
  <c r="BK139"/>
  <c i="35" r="BK133"/>
  <c r="BK146"/>
  <c r="J134"/>
  <c i="36" r="BK151"/>
  <c r="BK129"/>
  <c r="BK141"/>
  <c r="J150"/>
  <c r="J132"/>
  <c r="BK136"/>
  <c i="37" r="J143"/>
  <c r="BK140"/>
  <c r="BK138"/>
  <c i="38" r="BK129"/>
  <c r="BK128"/>
  <c r="J136"/>
  <c i="39" r="BK131"/>
  <c r="J142"/>
  <c r="BK132"/>
  <c i="40" r="BK135"/>
  <c r="BK131"/>
  <c i="41" r="J133"/>
  <c r="J137"/>
  <c r="J135"/>
  <c i="42" r="BK135"/>
  <c r="BK133"/>
  <c r="BK128"/>
  <c i="43" r="BK134"/>
  <c r="BK133"/>
  <c i="44" r="J131"/>
  <c r="BK128"/>
  <c i="45" r="J130"/>
  <c r="BK132"/>
  <c i="46" r="J130"/>
  <c r="J131"/>
  <c i="47" r="BK143"/>
  <c r="BK137"/>
  <c r="J160"/>
  <c r="J132"/>
  <c r="BK140"/>
  <c r="BK145"/>
  <c r="J129"/>
  <c i="48" r="J150"/>
  <c r="J135"/>
  <c r="J158"/>
  <c r="J145"/>
  <c r="J151"/>
  <c r="BK154"/>
  <c i="49" r="J129"/>
  <c r="BK139"/>
  <c i="50" r="J134"/>
  <c i="51" r="BK133"/>
  <c r="BK134"/>
  <c r="BK128"/>
  <c i="52" r="J130"/>
  <c r="BK138"/>
  <c i="53" r="J130"/>
  <c r="J138"/>
  <c i="54" r="J255"/>
  <c r="J203"/>
  <c r="BK183"/>
  <c r="BK162"/>
  <c r="BK257"/>
  <c r="J219"/>
  <c r="J167"/>
  <c r="J243"/>
  <c r="J224"/>
  <c r="J157"/>
  <c r="BK250"/>
  <c r="J184"/>
  <c r="BK136"/>
  <c r="BK204"/>
  <c r="BK247"/>
  <c r="J173"/>
  <c r="J146"/>
  <c r="BK205"/>
  <c r="J259"/>
  <c r="BK197"/>
  <c r="J186"/>
  <c r="BK260"/>
  <c r="BK234"/>
  <c r="BK193"/>
  <c r="BK160"/>
  <c r="J237"/>
  <c r="BK186"/>
  <c r="BK154"/>
  <c r="BK153"/>
  <c r="BK176"/>
  <c i="55" r="J181"/>
  <c r="BK137"/>
  <c r="BK172"/>
  <c r="BK177"/>
  <c r="BK160"/>
  <c r="J182"/>
  <c r="BK155"/>
  <c r="BK159"/>
  <c r="BK161"/>
  <c r="J133"/>
  <c r="BK142"/>
  <c r="J168"/>
  <c r="BK133"/>
  <c r="J129"/>
  <c r="J140"/>
  <c i="56" r="J222"/>
  <c r="J180"/>
  <c r="BK225"/>
  <c r="BK161"/>
  <c r="J231"/>
  <c r="BK146"/>
  <c r="BK140"/>
  <c r="BK208"/>
  <c r="J182"/>
  <c r="BK218"/>
  <c r="J198"/>
  <c r="J238"/>
  <c r="BK152"/>
  <c r="J214"/>
  <c r="J183"/>
  <c r="BK237"/>
  <c r="J163"/>
  <c r="BK136"/>
  <c r="BK176"/>
  <c r="BK235"/>
  <c r="J168"/>
  <c r="J206"/>
  <c i="57" r="BK548"/>
  <c r="BK528"/>
  <c r="BK330"/>
  <c r="J159"/>
  <c r="BK456"/>
  <c r="BK391"/>
  <c r="BK280"/>
  <c r="BK521"/>
  <c r="J505"/>
  <c r="BK438"/>
  <c r="BK379"/>
  <c r="BK182"/>
  <c r="BK541"/>
  <c r="J504"/>
  <c r="BK388"/>
  <c r="J200"/>
  <c r="BK480"/>
  <c r="J459"/>
  <c r="J368"/>
  <c r="BK333"/>
  <c r="J153"/>
  <c r="J499"/>
  <c r="J379"/>
  <c r="J176"/>
  <c r="J456"/>
  <c r="BK311"/>
  <c r="BK211"/>
  <c r="BK540"/>
  <c r="J450"/>
  <c r="J374"/>
  <c r="J151"/>
  <c r="J465"/>
  <c r="J391"/>
  <c r="BK403"/>
  <c r="J327"/>
  <c r="BK459"/>
  <c r="BK299"/>
  <c r="BK228"/>
  <c i="58" r="BK162"/>
  <c r="J157"/>
  <c r="J156"/>
  <c r="BK156"/>
  <c r="J146"/>
  <c r="J134"/>
  <c r="BK129"/>
  <c r="BK148"/>
  <c r="BK138"/>
  <c i="59" r="BK146"/>
  <c r="BK150"/>
  <c r="BK139"/>
  <c r="J131"/>
  <c r="BK141"/>
  <c r="BK131"/>
  <c i="60" r="J139"/>
  <c r="BK133"/>
  <c i="61" r="J137"/>
  <c r="BK133"/>
  <c r="J141"/>
  <c i="62" r="BK139"/>
  <c r="J136"/>
  <c r="BK135"/>
  <c i="63" r="J140"/>
  <c r="BK148"/>
  <c r="BK140"/>
  <c i="64" r="BK139"/>
  <c r="BK131"/>
  <c i="65" r="J131"/>
  <c r="J128"/>
  <c i="66" r="J130"/>
  <c i="67" r="J141"/>
  <c r="BK144"/>
  <c r="BK135"/>
  <c i="69" r="J135"/>
  <c r="BK129"/>
  <c r="J127"/>
  <c i="70" r="BK163"/>
  <c r="J162"/>
  <c r="J167"/>
  <c r="BK132"/>
  <c r="J129"/>
  <c r="J149"/>
  <c r="J158"/>
  <c i="71" r="BK134"/>
  <c r="BK138"/>
  <c r="BK188"/>
  <c r="BK153"/>
  <c r="BK192"/>
  <c r="BK158"/>
  <c r="J125"/>
  <c r="J194"/>
  <c r="J152"/>
  <c r="BK121"/>
  <c r="BK156"/>
  <c r="J133"/>
  <c r="BK140"/>
  <c i="72" r="J128"/>
  <c i="73" r="BK133"/>
  <c r="J140"/>
  <c i="74" r="J127"/>
  <c r="BK125"/>
  <c i="75" r="BK184"/>
  <c r="J183"/>
  <c r="BK142"/>
  <c r="BK168"/>
  <c r="J149"/>
  <c r="J143"/>
  <c i="76" r="BK192"/>
  <c r="BK179"/>
  <c r="BK159"/>
  <c i="77" r="J147"/>
  <c r="BK143"/>
  <c r="J163"/>
  <c r="J190"/>
  <c r="BK208"/>
  <c r="BK188"/>
  <c r="J205"/>
  <c r="J188"/>
  <c r="BK152"/>
  <c r="BK187"/>
  <c r="BK155"/>
  <c r="BK211"/>
  <c r="BK196"/>
  <c r="J167"/>
  <c r="J132"/>
  <c r="J136"/>
  <c i="78" r="BK144"/>
  <c r="J161"/>
  <c r="J140"/>
  <c r="BK143"/>
  <c r="BK134"/>
  <c i="2" r="J147"/>
  <c r="BK128"/>
  <c r="BK125"/>
  <c r="J160"/>
  <c r="J162"/>
  <c i="3" r="J178"/>
  <c r="J141"/>
  <c r="J182"/>
  <c r="BK182"/>
  <c r="J139"/>
  <c r="J143"/>
  <c r="BK159"/>
  <c i="4" r="J1760"/>
  <c r="J1608"/>
  <c r="BK1300"/>
  <c r="J1203"/>
  <c r="J349"/>
  <c r="J1604"/>
  <c r="J1577"/>
  <c r="J1519"/>
  <c r="J1483"/>
  <c r="BK1259"/>
  <c r="BK1075"/>
  <c r="BK855"/>
  <c r="J683"/>
  <c r="J240"/>
  <c r="BK1756"/>
  <c r="J1664"/>
  <c r="BK1628"/>
  <c r="BK1565"/>
  <c r="J1514"/>
  <c r="J1245"/>
  <c r="BK941"/>
  <c r="BK468"/>
  <c r="BK364"/>
  <c r="BK1677"/>
  <c r="J1589"/>
  <c r="BK1529"/>
  <c r="J985"/>
  <c r="BK830"/>
  <c r="J704"/>
  <c r="BK466"/>
  <c r="J237"/>
  <c r="BK1633"/>
  <c r="BK1591"/>
  <c r="J1515"/>
  <c r="BK1350"/>
  <c r="BK1291"/>
  <c r="J1005"/>
  <c r="J736"/>
  <c r="J464"/>
  <c r="J1661"/>
  <c r="BK1583"/>
  <c r="BK1553"/>
  <c r="BK1508"/>
  <c r="BK1491"/>
  <c r="J1408"/>
  <c r="J1295"/>
  <c r="BK1218"/>
  <c r="J963"/>
  <c r="BK917"/>
  <c r="BK546"/>
  <c r="BK390"/>
  <c r="BK147"/>
  <c r="BK1436"/>
  <c r="BK1139"/>
  <c r="J870"/>
  <c r="J505"/>
  <c r="BK380"/>
  <c r="BK1582"/>
  <c r="J1558"/>
  <c r="BK1515"/>
  <c r="BK1269"/>
  <c r="J1094"/>
  <c r="BK993"/>
  <c r="BK907"/>
  <c r="BK690"/>
  <c r="J323"/>
  <c r="J1756"/>
  <c r="J1677"/>
  <c r="BK1608"/>
  <c r="J1594"/>
  <c r="BK1562"/>
  <c r="J1520"/>
  <c r="J1497"/>
  <c r="J1135"/>
  <c r="BK979"/>
  <c r="J872"/>
  <c r="J463"/>
  <c r="J1461"/>
  <c r="BK1329"/>
  <c r="BK1261"/>
  <c r="J1062"/>
  <c r="J891"/>
  <c r="J695"/>
  <c r="J572"/>
  <c r="J347"/>
  <c r="J254"/>
  <c r="BK1214"/>
  <c r="J869"/>
  <c r="BK759"/>
  <c r="J197"/>
  <c r="J1771"/>
  <c r="BK1753"/>
  <c r="BK1737"/>
  <c r="BK1632"/>
  <c r="J1586"/>
  <c r="J1544"/>
  <c r="J1506"/>
  <c r="BK1475"/>
  <c r="BK1323"/>
  <c r="BK1125"/>
  <c r="BK1005"/>
  <c r="BK753"/>
  <c r="BK459"/>
  <c i="5" r="J131"/>
  <c r="BK125"/>
  <c i="6" r="BK130"/>
  <c r="J136"/>
  <c i="7" r="J129"/>
  <c i="8" r="BK192"/>
  <c r="J192"/>
  <c r="BK135"/>
  <c r="J147"/>
  <c i="9" r="J167"/>
  <c r="J154"/>
  <c r="J172"/>
  <c r="J174"/>
  <c r="J166"/>
  <c r="J138"/>
  <c r="J150"/>
  <c r="BK132"/>
  <c r="J137"/>
  <c r="J130"/>
  <c r="BK134"/>
  <c r="BK135"/>
  <c i="10" r="J143"/>
  <c r="J150"/>
  <c r="J138"/>
  <c r="BK130"/>
  <c r="BK133"/>
  <c r="J136"/>
  <c r="J133"/>
  <c i="11" r="BK139"/>
  <c r="J143"/>
  <c r="J128"/>
  <c r="BK128"/>
  <c i="12" r="J141"/>
  <c r="BK142"/>
  <c r="BK134"/>
  <c i="28" r="J302"/>
  <c r="BK216"/>
  <c r="J283"/>
  <c r="J229"/>
  <c r="J161"/>
  <c r="J293"/>
  <c r="J236"/>
  <c r="J212"/>
  <c r="J144"/>
  <c r="BK184"/>
  <c r="J154"/>
  <c r="J217"/>
  <c r="J200"/>
  <c r="BK263"/>
  <c r="J235"/>
  <c r="J178"/>
  <c i="29" r="J569"/>
  <c r="BK227"/>
  <c r="BK863"/>
  <c r="J828"/>
  <c r="J805"/>
  <c r="J439"/>
  <c r="BK188"/>
  <c r="BK832"/>
  <c r="BK807"/>
  <c r="BK788"/>
  <c r="J591"/>
  <c r="BK449"/>
  <c r="BK861"/>
  <c r="J809"/>
  <c r="BK634"/>
  <c r="J469"/>
  <c r="BK248"/>
  <c r="J823"/>
  <c r="BK693"/>
  <c r="J491"/>
  <c r="J401"/>
  <c r="BK845"/>
  <c r="BK787"/>
  <c r="J690"/>
  <c r="J537"/>
  <c r="BK161"/>
  <c r="BK868"/>
  <c r="BK801"/>
  <c r="J679"/>
  <c r="J904"/>
  <c r="J845"/>
  <c r="BK802"/>
  <c r="BK661"/>
  <c r="J422"/>
  <c r="BK293"/>
  <c r="J849"/>
  <c r="J807"/>
  <c r="BK779"/>
  <c r="BK618"/>
  <c r="J379"/>
  <c r="BK154"/>
  <c r="BK844"/>
  <c r="J606"/>
  <c r="J557"/>
  <c r="J207"/>
  <c i="30" r="J128"/>
  <c i="31" r="BK154"/>
  <c r="J144"/>
  <c r="BK141"/>
  <c r="BK151"/>
  <c r="J136"/>
  <c r="BK137"/>
  <c r="BK132"/>
  <c r="J129"/>
  <c i="32" r="BK153"/>
  <c r="BK133"/>
  <c r="BK149"/>
  <c r="J153"/>
  <c r="BK161"/>
  <c r="BK143"/>
  <c r="J132"/>
  <c r="BK137"/>
  <c i="33" r="J173"/>
  <c r="BK181"/>
  <c r="BK144"/>
  <c r="J181"/>
  <c r="BK171"/>
  <c r="BK151"/>
  <c r="BK141"/>
  <c r="J174"/>
  <c r="J144"/>
  <c r="J179"/>
  <c r="BK132"/>
  <c r="BK179"/>
  <c r="J136"/>
  <c r="BK180"/>
  <c i="34" r="J152"/>
  <c r="J159"/>
  <c r="BK147"/>
  <c r="BK148"/>
  <c r="BK128"/>
  <c r="BK131"/>
  <c r="J134"/>
  <c r="BK132"/>
  <c i="35" r="J136"/>
  <c r="BK148"/>
  <c r="BK142"/>
  <c r="BK129"/>
  <c i="36" r="J143"/>
  <c r="J146"/>
  <c r="BK128"/>
  <c r="J129"/>
  <c r="BK143"/>
  <c i="37" r="BK143"/>
  <c r="J141"/>
  <c r="J136"/>
  <c r="J128"/>
  <c i="38" r="J139"/>
  <c r="BK133"/>
  <c r="BK134"/>
  <c r="J134"/>
  <c i="39" r="J136"/>
  <c r="BK129"/>
  <c r="J128"/>
  <c r="J129"/>
  <c i="40" r="J136"/>
  <c r="BK137"/>
  <c i="41" r="BK136"/>
  <c r="BK129"/>
  <c r="BK135"/>
  <c i="42" r="J135"/>
  <c r="BK129"/>
  <c r="BK139"/>
  <c i="43" r="J137"/>
  <c i="44" r="J132"/>
  <c r="BK132"/>
  <c i="45" r="BK133"/>
  <c r="J136"/>
  <c i="46" r="BK130"/>
  <c i="47" r="J162"/>
  <c r="J137"/>
  <c r="J161"/>
  <c r="J156"/>
  <c r="J141"/>
  <c r="BK152"/>
  <c r="BK142"/>
  <c i="48" r="J152"/>
  <c r="J160"/>
  <c r="J156"/>
  <c r="J154"/>
  <c i="49" r="J136"/>
  <c r="BK142"/>
  <c r="BK129"/>
  <c i="50" r="BK129"/>
  <c i="51" r="J134"/>
  <c r="BK130"/>
  <c i="52" r="J128"/>
  <c i="53" r="BK131"/>
  <c r="BK129"/>
  <c r="BK130"/>
  <c i="54" r="BK225"/>
  <c r="J190"/>
  <c r="J260"/>
  <c r="BK236"/>
  <c r="J202"/>
  <c r="BK244"/>
  <c r="J151"/>
  <c r="J230"/>
  <c r="J185"/>
  <c r="J233"/>
  <c r="BK151"/>
  <c r="J145"/>
  <c r="BK218"/>
  <c i="55" r="BK169"/>
  <c r="J186"/>
  <c r="J183"/>
  <c r="BK154"/>
  <c r="J149"/>
  <c r="BK151"/>
  <c r="J145"/>
  <c r="BK141"/>
  <c r="J135"/>
  <c r="BK131"/>
  <c i="56" r="J215"/>
  <c r="BK168"/>
  <c r="J199"/>
  <c r="J239"/>
  <c r="J149"/>
  <c r="BK151"/>
  <c r="J224"/>
  <c r="BK165"/>
  <c r="BK199"/>
  <c r="J169"/>
  <c r="J219"/>
  <c r="BK191"/>
  <c r="J145"/>
  <c r="J190"/>
  <c r="J138"/>
  <c r="BK205"/>
  <c r="BK219"/>
  <c r="J154"/>
  <c r="J187"/>
  <c r="J162"/>
  <c i="57" r="J525"/>
  <c r="BK301"/>
  <c r="J546"/>
  <c r="BK454"/>
  <c r="J272"/>
  <c r="J528"/>
  <c r="J508"/>
  <c r="BK437"/>
  <c r="BK366"/>
  <c r="J218"/>
  <c r="BK520"/>
  <c r="J408"/>
  <c r="J477"/>
  <c r="J217"/>
  <c r="BK479"/>
  <c r="BK367"/>
  <c r="J187"/>
  <c r="BK440"/>
  <c r="BK322"/>
  <c r="J521"/>
  <c r="J280"/>
  <c r="BK338"/>
  <c r="J225"/>
  <c i="58" r="J149"/>
  <c r="BK159"/>
  <c r="BK132"/>
  <c r="BK150"/>
  <c r="BK128"/>
  <c r="BK134"/>
  <c r="J148"/>
  <c i="59" r="J137"/>
  <c r="J145"/>
  <c r="J150"/>
  <c r="BK156"/>
  <c r="BK135"/>
  <c i="60" r="BK142"/>
  <c r="BK135"/>
  <c r="BK141"/>
  <c r="J131"/>
  <c i="61" r="J133"/>
  <c r="BK132"/>
  <c r="BK140"/>
  <c r="BK129"/>
  <c i="62" r="J139"/>
  <c r="BK130"/>
  <c i="63" r="J142"/>
  <c r="BK134"/>
  <c r="BK137"/>
  <c i="64" r="BK137"/>
  <c r="J130"/>
  <c i="65" r="BK130"/>
  <c i="66" r="BK130"/>
  <c i="67" r="BK145"/>
  <c r="BK140"/>
  <c r="BK132"/>
  <c r="BK128"/>
  <c i="69" r="J132"/>
  <c r="J136"/>
  <c r="BK132"/>
  <c i="70" r="BK169"/>
  <c r="BK149"/>
  <c r="J153"/>
  <c r="J154"/>
  <c r="J132"/>
  <c i="71" r="J178"/>
  <c r="BK157"/>
  <c r="BK148"/>
  <c r="J172"/>
  <c r="J158"/>
  <c r="J185"/>
  <c r="J156"/>
  <c r="J187"/>
  <c r="BK125"/>
  <c r="J157"/>
  <c r="J123"/>
  <c r="BK151"/>
  <c r="BK127"/>
  <c i="72" r="J126"/>
  <c i="73" r="BK136"/>
  <c r="J126"/>
  <c i="74" r="J131"/>
  <c r="J124"/>
  <c i="75" r="J150"/>
  <c r="J168"/>
  <c r="BK137"/>
  <c r="J142"/>
  <c r="BK161"/>
  <c i="76" r="BK168"/>
  <c r="BK161"/>
  <c r="BK157"/>
  <c i="77" r="J210"/>
  <c r="BK205"/>
  <c r="BK173"/>
  <c r="BK174"/>
  <c r="BK194"/>
  <c r="BK164"/>
  <c r="J198"/>
  <c r="J131"/>
  <c r="BK195"/>
  <c r="J140"/>
  <c r="J176"/>
  <c r="BK215"/>
  <c r="J162"/>
  <c r="BK192"/>
  <c r="J142"/>
  <c r="J156"/>
  <c r="J177"/>
  <c i="78" r="BK148"/>
  <c r="J136"/>
  <c r="BK130"/>
  <c r="J162"/>
  <c r="J141"/>
  <c r="BK163"/>
  <c r="J142"/>
  <c r="J153"/>
  <c i="4" r="J1513"/>
  <c r="J1283"/>
  <c r="BK1043"/>
  <c r="J861"/>
  <c r="BK695"/>
  <c r="J523"/>
  <c r="J1766"/>
  <c r="BK1748"/>
  <c r="J1636"/>
  <c r="J1580"/>
  <c r="BK1555"/>
  <c r="J1287"/>
  <c r="BK956"/>
  <c r="BK423"/>
  <c r="BK312"/>
  <c r="BK1643"/>
  <c r="J1561"/>
  <c r="J1145"/>
  <c r="J1038"/>
  <c r="J825"/>
  <c r="BK574"/>
  <c r="J390"/>
  <c r="BK1738"/>
  <c r="BK1609"/>
  <c r="J1548"/>
  <c r="BK1507"/>
  <c r="BK1422"/>
  <c r="BK1287"/>
  <c r="BK866"/>
  <c r="J524"/>
  <c r="BK1750"/>
  <c r="BK1597"/>
  <c r="BK1566"/>
  <c r="BK1549"/>
  <c r="J1509"/>
  <c r="BK1414"/>
  <c r="J1335"/>
  <c r="J1147"/>
  <c r="J961"/>
  <c r="J844"/>
  <c r="BK530"/>
  <c r="J354"/>
  <c r="J1502"/>
  <c r="J1237"/>
  <c r="J874"/>
  <c r="BK688"/>
  <c r="J397"/>
  <c r="BK354"/>
  <c r="J1571"/>
  <c r="J1533"/>
  <c r="J1252"/>
  <c r="J1059"/>
  <c r="J954"/>
  <c r="J734"/>
  <c r="BK326"/>
  <c r="BK1743"/>
  <c r="BK1607"/>
  <c r="BK1571"/>
  <c r="BK1516"/>
  <c r="J1491"/>
  <c r="J1018"/>
  <c r="BK932"/>
  <c r="BK566"/>
  <c r="J1465"/>
  <c r="BK1327"/>
  <c r="BK1103"/>
  <c r="J1007"/>
  <c r="BK595"/>
  <c r="BK333"/>
  <c r="BK240"/>
  <c r="BK889"/>
  <c r="BK800"/>
  <c r="BK329"/>
  <c r="BK161"/>
  <c r="BK1765"/>
  <c r="BK1610"/>
  <c r="BK1568"/>
  <c r="BK1521"/>
  <c r="BK1461"/>
  <c r="J1343"/>
  <c r="J1036"/>
  <c r="J907"/>
  <c r="BK806"/>
  <c r="J585"/>
  <c i="5" r="BK129"/>
  <c i="6" r="F39"/>
  <c i="8" r="J173"/>
  <c r="BK174"/>
  <c r="BK182"/>
  <c r="BK155"/>
  <c r="J139"/>
  <c r="J165"/>
  <c r="J189"/>
  <c r="BK142"/>
  <c r="J150"/>
  <c r="BK170"/>
  <c r="BK144"/>
  <c i="9" r="BK165"/>
  <c r="BK152"/>
  <c r="BK140"/>
  <c r="BK147"/>
  <c r="BK161"/>
  <c r="BK148"/>
  <c r="BK141"/>
  <c r="BK129"/>
  <c r="J136"/>
  <c i="10" r="BK156"/>
  <c r="J153"/>
  <c r="BK136"/>
  <c r="BK143"/>
  <c i="26" r="J181"/>
  <c r="BK193"/>
  <c r="J141"/>
  <c r="J176"/>
  <c r="J150"/>
  <c r="BK138"/>
  <c r="J188"/>
  <c r="J168"/>
  <c r="BK157"/>
  <c r="BK148"/>
  <c i="27" r="J195"/>
  <c r="BK206"/>
  <c r="BK168"/>
  <c r="J158"/>
  <c r="BK134"/>
  <c r="J162"/>
  <c r="J135"/>
  <c r="BK170"/>
  <c i="28" r="BK189"/>
  <c r="J276"/>
  <c r="BK248"/>
  <c r="J284"/>
  <c r="BK249"/>
  <c r="J160"/>
  <c r="J270"/>
  <c r="BK226"/>
  <c r="BK182"/>
  <c r="BK273"/>
  <c r="J179"/>
  <c r="J257"/>
  <c r="BK196"/>
  <c r="BK160"/>
  <c r="J244"/>
  <c r="BK220"/>
  <c r="BK163"/>
  <c r="BK264"/>
  <c r="J234"/>
  <c i="29" r="BK681"/>
  <c r="J229"/>
  <c r="BK848"/>
  <c r="BK808"/>
  <c r="J780"/>
  <c r="BK589"/>
  <c r="J428"/>
  <c r="J842"/>
  <c r="J806"/>
  <c r="BK777"/>
  <c r="J571"/>
  <c r="BK469"/>
  <c r="J210"/>
  <c r="BK837"/>
  <c r="J799"/>
  <c r="J661"/>
  <c r="J505"/>
  <c r="BK229"/>
  <c r="J804"/>
  <c r="J700"/>
  <c r="J565"/>
  <c r="BK381"/>
  <c r="J168"/>
  <c r="BK825"/>
  <c r="BK759"/>
  <c r="BK555"/>
  <c r="J979"/>
  <c r="BK835"/>
  <c r="J785"/>
  <c r="J645"/>
  <c r="BK287"/>
  <c r="BK978"/>
  <c r="J595"/>
  <c r="BK425"/>
  <c r="J916"/>
  <c r="J642"/>
  <c r="BK325"/>
  <c r="J978"/>
  <c r="J858"/>
  <c r="J797"/>
  <c r="J667"/>
  <c r="BK322"/>
  <c r="J847"/>
  <c r="BK806"/>
  <c r="J568"/>
  <c r="J372"/>
  <c r="J919"/>
  <c r="J654"/>
  <c r="J601"/>
  <c r="BK163"/>
  <c i="30" r="BK125"/>
  <c i="31" r="J155"/>
  <c r="J128"/>
  <c r="BK145"/>
  <c r="J140"/>
  <c r="J139"/>
  <c r="J127"/>
  <c i="32" r="BK146"/>
  <c r="BK131"/>
  <c r="BK145"/>
  <c r="BK163"/>
  <c r="J145"/>
  <c r="J163"/>
  <c r="BK136"/>
  <c i="33" r="J193"/>
  <c r="BK156"/>
  <c r="BK186"/>
  <c r="BK164"/>
  <c r="J150"/>
  <c r="BK142"/>
  <c r="BK133"/>
  <c r="J192"/>
  <c r="BK193"/>
  <c r="J147"/>
  <c r="BK135"/>
  <c i="34" r="J148"/>
  <c r="BK150"/>
  <c r="BK156"/>
  <c r="J141"/>
  <c r="BK138"/>
  <c i="35" r="BK139"/>
  <c r="J149"/>
  <c r="J141"/>
  <c r="J131"/>
  <c i="36" r="J147"/>
  <c r="BK149"/>
  <c r="BK150"/>
  <c r="BK131"/>
  <c i="37" r="J140"/>
  <c r="J137"/>
  <c r="J134"/>
  <c r="BK129"/>
  <c i="38" r="J138"/>
  <c r="J137"/>
  <c r="BK135"/>
  <c i="39" r="J133"/>
  <c r="J130"/>
  <c r="J131"/>
  <c i="40" r="J137"/>
  <c r="J134"/>
  <c r="BK139"/>
  <c i="41" r="BK132"/>
  <c r="BK137"/>
  <c r="J130"/>
  <c i="42" r="BK136"/>
  <c r="J130"/>
  <c r="BK138"/>
  <c i="43" r="J131"/>
  <c i="44" r="BK137"/>
  <c r="BK131"/>
  <c i="45" r="J131"/>
  <c i="48" r="J155"/>
  <c i="49" r="J134"/>
  <c r="J138"/>
  <c i="50" r="BK134"/>
  <c i="51" r="J135"/>
  <c r="J129"/>
  <c i="52" r="J131"/>
  <c r="BK133"/>
  <c i="53" r="BK134"/>
  <c i="54" r="J261"/>
  <c r="BK208"/>
  <c r="BK184"/>
  <c r="J153"/>
  <c r="BK242"/>
  <c r="BK166"/>
  <c r="BK237"/>
  <c r="J162"/>
  <c r="BK255"/>
  <c r="BK210"/>
  <c r="BK190"/>
  <c r="J236"/>
  <c r="BK185"/>
  <c r="J136"/>
  <c r="J140"/>
  <c i="55" r="BK186"/>
  <c r="BK166"/>
  <c r="J180"/>
  <c r="J147"/>
  <c r="J141"/>
  <c r="J144"/>
  <c r="J161"/>
  <c r="BK150"/>
  <c r="BK143"/>
  <c i="56" r="BK231"/>
  <c r="BK189"/>
  <c r="BK139"/>
  <c r="BK190"/>
  <c r="BK166"/>
  <c r="J172"/>
  <c r="J225"/>
  <c r="BK180"/>
  <c r="J204"/>
  <c r="BK130"/>
  <c r="BK141"/>
  <c r="BK193"/>
  <c r="J236"/>
  <c r="J186"/>
  <c r="J135"/>
  <c r="BK160"/>
  <c r="J189"/>
  <c r="J136"/>
  <c r="J164"/>
  <c i="57" r="BK538"/>
  <c r="BK360"/>
  <c r="BK200"/>
  <c r="BK508"/>
  <c r="J360"/>
  <c r="BK545"/>
  <c r="BK408"/>
  <c r="J544"/>
  <c r="BK505"/>
  <c r="J299"/>
  <c r="J437"/>
  <c r="J256"/>
  <c r="BK475"/>
  <c r="J398"/>
  <c r="BK327"/>
  <c r="BK151"/>
  <c r="J393"/>
  <c r="J184"/>
  <c r="J442"/>
  <c r="J290"/>
  <c r="J140"/>
  <c r="BK442"/>
  <c r="BK368"/>
  <c r="J247"/>
  <c r="BK448"/>
  <c r="J358"/>
  <c r="BK413"/>
  <c r="BK140"/>
  <c i="59" r="J152"/>
  <c r="BK134"/>
  <c r="BK143"/>
  <c r="BK142"/>
  <c r="BK147"/>
  <c i="75" r="J173"/>
  <c r="BK185"/>
  <c r="BK166"/>
  <c r="BK169"/>
  <c r="J169"/>
  <c i="76" r="J139"/>
  <c r="BK178"/>
  <c r="J180"/>
  <c r="J156"/>
  <c i="77" r="BK219"/>
  <c r="J208"/>
  <c r="BK172"/>
  <c r="BK150"/>
  <c r="J191"/>
  <c r="J189"/>
  <c r="BK139"/>
  <c r="BK167"/>
  <c r="BK184"/>
  <c r="BK218"/>
  <c r="BK132"/>
  <c r="J166"/>
  <c r="J217"/>
  <c r="BK210"/>
  <c i="78" r="BK132"/>
  <c r="J155"/>
  <c r="J158"/>
  <c r="J159"/>
  <c r="BK131"/>
  <c r="J147"/>
  <c r="BK149"/>
  <c r="BK158"/>
  <c r="J128"/>
  <c i="2" r="BK136"/>
  <c i="1" r="AS180"/>
  <c i="2" r="BK139"/>
  <c i="1" r="AS158"/>
  <c i="3" r="BK166"/>
  <c r="J170"/>
  <c r="J155"/>
  <c r="BK128"/>
  <c i="4" r="J1765"/>
  <c r="J1747"/>
  <c r="BK1588"/>
  <c r="BK1271"/>
  <c r="J673"/>
  <c r="J433"/>
  <c r="BK227"/>
  <c r="BK1594"/>
  <c r="J1540"/>
  <c r="J1495"/>
  <c r="BK1275"/>
  <c r="J1077"/>
  <c r="J921"/>
  <c r="J690"/>
  <c r="BK577"/>
  <c r="J1754"/>
  <c r="BK1611"/>
  <c r="BK1561"/>
  <c r="J1433"/>
  <c r="BK1091"/>
  <c r="BK930"/>
  <c r="BK673"/>
  <c r="BK269"/>
  <c r="BK1630"/>
  <c r="BK1570"/>
  <c r="J1139"/>
  <c r="BK961"/>
  <c r="BK814"/>
  <c r="J577"/>
  <c r="BK392"/>
  <c r="BK1675"/>
  <c r="BK1584"/>
  <c r="BK1527"/>
  <c r="J1496"/>
  <c r="J1323"/>
  <c r="BK1254"/>
  <c r="J868"/>
  <c r="BK726"/>
  <c r="J465"/>
  <c r="J1743"/>
  <c r="BK1598"/>
  <c r="BK1577"/>
  <c r="J1521"/>
  <c r="BK1501"/>
  <c r="J1420"/>
  <c r="BK1318"/>
  <c r="J1273"/>
  <c r="J1027"/>
  <c r="BK921"/>
  <c r="J409"/>
  <c r="BK197"/>
  <c r="BK1494"/>
  <c r="J968"/>
  <c r="BK844"/>
  <c r="BK997"/>
  <c r="BK793"/>
  <c r="BK252"/>
  <c r="BK158"/>
  <c r="BK1767"/>
  <c r="J1638"/>
  <c r="J1583"/>
  <c r="BK1567"/>
  <c r="BK1520"/>
  <c r="J1486"/>
  <c r="BK1151"/>
  <c r="J871"/>
  <c r="BK601"/>
  <c r="BK433"/>
  <c i="5" r="J124"/>
  <c r="J128"/>
  <c i="6" r="BK134"/>
  <c i="7" r="BK136"/>
  <c r="J136"/>
  <c i="8" r="BK139"/>
  <c r="J181"/>
  <c r="J168"/>
  <c r="BK183"/>
  <c r="BK146"/>
  <c r="J144"/>
  <c r="J149"/>
  <c r="J171"/>
  <c r="BK164"/>
  <c r="BK180"/>
  <c r="BK166"/>
  <c r="J164"/>
  <c i="9" r="J169"/>
  <c r="J155"/>
  <c r="J128"/>
  <c r="BK133"/>
  <c r="J158"/>
  <c r="J144"/>
  <c r="J156"/>
  <c r="BK149"/>
  <c r="BK131"/>
  <c r="BK167"/>
  <c i="10" r="BK155"/>
  <c r="J155"/>
  <c r="J152"/>
  <c r="BK144"/>
  <c i="12" r="BK136"/>
  <c i="14" r="BK134"/>
  <c r="J134"/>
  <c r="BK131"/>
  <c i="15" r="BK134"/>
  <c i="16" r="BK134"/>
  <c r="BK130"/>
  <c i="17" r="BK141"/>
  <c r="BK128"/>
  <c i="18" r="BK144"/>
  <c r="J142"/>
  <c r="J159"/>
  <c r="BK133"/>
  <c r="BK136"/>
  <c r="BK145"/>
  <c i="19" r="BK136"/>
  <c r="BK143"/>
  <c r="BK130"/>
  <c i="20" r="BK129"/>
  <c r="J129"/>
  <c r="J130"/>
  <c i="21" r="J144"/>
  <c r="J142"/>
  <c r="BK128"/>
  <c r="BK131"/>
  <c r="BK137"/>
  <c i="22" r="BK135"/>
  <c i="23" r="BK133"/>
  <c r="BK129"/>
  <c i="24" r="J134"/>
  <c r="BK135"/>
  <c i="25" r="BK135"/>
  <c r="J130"/>
  <c r="BK141"/>
  <c r="BK134"/>
  <c i="26" r="BK194"/>
  <c r="J162"/>
  <c r="J199"/>
  <c r="BK187"/>
  <c r="J194"/>
  <c r="J151"/>
  <c r="BK185"/>
  <c r="BK155"/>
  <c r="BK173"/>
  <c r="BK177"/>
  <c r="J166"/>
  <c r="J177"/>
  <c i="27" r="J213"/>
  <c r="J151"/>
  <c r="J183"/>
  <c r="J189"/>
  <c r="J153"/>
  <c r="BK133"/>
  <c r="BK155"/>
  <c r="BK195"/>
  <c r="J143"/>
  <c r="BK192"/>
  <c r="J176"/>
  <c r="BK135"/>
  <c r="BK193"/>
  <c r="BK198"/>
  <c r="J170"/>
  <c r="BK208"/>
  <c r="BK144"/>
  <c r="BK216"/>
  <c r="J180"/>
  <c r="J166"/>
  <c r="J182"/>
  <c r="J184"/>
  <c r="J148"/>
  <c i="28" r="BK284"/>
  <c r="J261"/>
  <c r="J303"/>
  <c r="J211"/>
  <c r="J263"/>
  <c r="J195"/>
  <c r="BK297"/>
  <c r="J245"/>
  <c r="J227"/>
  <c r="BK187"/>
  <c r="J176"/>
  <c r="BK231"/>
  <c r="J198"/>
  <c r="J133"/>
  <c r="J254"/>
  <c r="BK195"/>
  <c r="BK161"/>
  <c r="BK143"/>
  <c i="32" r="J137"/>
  <c r="BK129"/>
  <c r="J146"/>
  <c r="J162"/>
  <c r="J150"/>
  <c r="J133"/>
  <c r="BK150"/>
  <c r="BK135"/>
  <c i="33" r="J148"/>
  <c r="J177"/>
  <c r="BK155"/>
  <c r="J143"/>
  <c r="J157"/>
  <c r="J166"/>
  <c r="BK138"/>
  <c r="J138"/>
  <c r="BK191"/>
  <c r="J186"/>
  <c r="J161"/>
  <c r="BK153"/>
  <c r="BK147"/>
  <c i="34" r="BK160"/>
  <c r="J137"/>
  <c r="J151"/>
  <c r="BK149"/>
  <c r="J145"/>
  <c r="BK134"/>
  <c r="BK133"/>
  <c i="35" r="J144"/>
  <c r="BK130"/>
  <c r="BK145"/>
  <c r="J133"/>
  <c r="J128"/>
  <c i="36" r="BK137"/>
  <c r="J151"/>
  <c r="BK144"/>
  <c r="BK146"/>
  <c r="BK138"/>
  <c r="J133"/>
  <c i="37" r="BK136"/>
  <c r="J139"/>
  <c r="BK134"/>
  <c r="J130"/>
  <c i="38" r="BK142"/>
  <c r="BK139"/>
  <c i="40" r="J138"/>
  <c r="J142"/>
  <c r="J130"/>
  <c i="41" r="BK138"/>
  <c r="J139"/>
  <c i="42" r="J136"/>
  <c r="BK137"/>
  <c r="J128"/>
  <c i="43" r="BK132"/>
  <c r="BK129"/>
  <c i="44" r="J129"/>
  <c i="45" r="BK136"/>
  <c r="BK130"/>
  <c i="46" r="BK129"/>
  <c r="BK132"/>
  <c i="47" r="J144"/>
  <c r="J133"/>
  <c r="J143"/>
  <c r="J136"/>
  <c r="J151"/>
  <c r="BK150"/>
  <c r="BK131"/>
  <c i="48" r="BK141"/>
  <c r="BK155"/>
  <c r="J153"/>
  <c r="BK143"/>
  <c i="49" r="BK135"/>
  <c r="J139"/>
  <c r="J135"/>
  <c i="50" r="J132"/>
  <c i="51" r="BK131"/>
  <c r="J131"/>
  <c i="52" r="J129"/>
  <c r="BK132"/>
  <c i="53" r="BK139"/>
  <c r="BK132"/>
  <c i="54" r="J216"/>
  <c r="J154"/>
  <c r="BK211"/>
  <c r="BK251"/>
  <c r="BK167"/>
  <c r="BK141"/>
  <c r="J188"/>
  <c r="J228"/>
  <c r="BK195"/>
  <c r="J258"/>
  <c r="J212"/>
  <c r="J239"/>
  <c r="J231"/>
  <c r="BK170"/>
  <c r="J161"/>
  <c r="J147"/>
  <c i="55" r="J155"/>
  <c r="BK181"/>
  <c r="BK182"/>
  <c r="BK162"/>
  <c r="J178"/>
  <c r="J156"/>
  <c r="BK144"/>
  <c r="J159"/>
  <c r="J125"/>
  <c r="J130"/>
  <c r="BK174"/>
  <c r="BK130"/>
  <c i="56" r="J205"/>
  <c r="J185"/>
  <c r="BK224"/>
  <c r="J171"/>
  <c r="J150"/>
  <c r="J230"/>
  <c r="J202"/>
  <c r="BK164"/>
  <c r="BK200"/>
  <c r="BK214"/>
  <c r="BK210"/>
  <c i="57" r="BK262"/>
  <c r="J537"/>
  <c r="BK374"/>
  <c r="BK187"/>
  <c r="BK483"/>
  <c r="BK405"/>
  <c r="J230"/>
  <c r="J510"/>
  <c r="BK517"/>
  <c r="BK386"/>
  <c r="J507"/>
  <c r="J372"/>
  <c r="J214"/>
  <c r="BK519"/>
  <c r="BK290"/>
  <c r="J350"/>
  <c r="BK492"/>
  <c r="BK305"/>
  <c r="BK236"/>
  <c i="58" r="J158"/>
  <c r="J160"/>
  <c r="BK131"/>
  <c r="J138"/>
  <c r="J131"/>
  <c r="J135"/>
  <c r="J132"/>
  <c i="59" r="J157"/>
  <c r="BK137"/>
  <c i="60" r="J129"/>
  <c r="J132"/>
  <c r="BK132"/>
  <c i="61" r="J134"/>
  <c r="J142"/>
  <c r="J135"/>
  <c i="62" r="J131"/>
  <c r="BK131"/>
  <c r="J129"/>
  <c i="63" r="J138"/>
  <c r="BK142"/>
  <c r="J135"/>
  <c i="64" r="J131"/>
  <c r="BK130"/>
  <c i="65" r="BK131"/>
  <c i="66" r="J129"/>
  <c i="67" r="J133"/>
  <c r="BK129"/>
  <c i="68" r="J124"/>
  <c i="69" r="J134"/>
  <c r="J130"/>
  <c i="70" r="BK160"/>
  <c r="J165"/>
  <c r="J166"/>
  <c r="BK151"/>
  <c r="BK146"/>
  <c i="71" r="J189"/>
  <c r="J168"/>
  <c r="BK152"/>
  <c r="J151"/>
  <c r="J130"/>
  <c r="J181"/>
  <c r="J163"/>
  <c r="J124"/>
  <c r="BK163"/>
  <c r="J127"/>
  <c r="BK178"/>
  <c r="BK182"/>
  <c r="J146"/>
  <c r="BK164"/>
  <c r="J140"/>
  <c i="73" r="BK140"/>
  <c r="J132"/>
  <c r="J141"/>
  <c i="74" r="J125"/>
  <c r="J129"/>
  <c i="75" r="BK156"/>
  <c r="BK186"/>
  <c r="J130"/>
  <c r="BK134"/>
  <c r="J178"/>
  <c r="BK141"/>
  <c r="J180"/>
  <c i="76" r="BK173"/>
  <c r="J149"/>
  <c r="BK180"/>
  <c r="J131"/>
  <c r="J159"/>
  <c r="J164"/>
  <c r="J171"/>
  <c r="J172"/>
  <c r="BK165"/>
  <c r="J170"/>
  <c r="J130"/>
  <c i="77" r="J173"/>
  <c r="J151"/>
  <c r="J144"/>
  <c r="J209"/>
  <c r="J216"/>
  <c r="J186"/>
  <c r="BK206"/>
  <c r="BK149"/>
  <c r="BK197"/>
  <c r="BK212"/>
  <c r="BK160"/>
  <c r="J181"/>
  <c r="J219"/>
  <c r="J159"/>
  <c r="BK134"/>
  <c r="BK148"/>
  <c r="BK190"/>
  <c i="78" r="J127"/>
  <c r="BK147"/>
  <c r="BK145"/>
  <c r="J145"/>
  <c r="BK159"/>
  <c r="BK140"/>
  <c r="J139"/>
  <c r="BK138"/>
  <c i="2" r="BK158"/>
  <c i="1" r="AS164"/>
  <c i="2" r="BK132"/>
  <c r="J134"/>
  <c i="3" r="BK174"/>
  <c r="BK139"/>
  <c r="J176"/>
  <c r="BK137"/>
  <c r="BK168"/>
  <c r="BK155"/>
  <c i="4" r="J1757"/>
  <c r="BK1636"/>
  <c r="BK1433"/>
  <c r="J1216"/>
  <c r="BK893"/>
  <c r="J759"/>
  <c r="J473"/>
  <c r="J207"/>
  <c r="J1584"/>
  <c r="J1551"/>
  <c r="BK1500"/>
  <c r="J1448"/>
  <c r="J1091"/>
  <c r="BK871"/>
  <c r="J688"/>
  <c r="BK464"/>
  <c r="BK1764"/>
  <c r="BK1640"/>
  <c r="BK1590"/>
  <c r="BK1552"/>
  <c r="BK1247"/>
  <c r="J946"/>
  <c r="BK505"/>
  <c r="J158"/>
  <c r="BK1661"/>
  <c r="BK1585"/>
  <c r="J1526"/>
  <c r="BK1135"/>
  <c r="BK876"/>
  <c r="J726"/>
  <c r="BK523"/>
  <c r="J227"/>
  <c r="BK1638"/>
  <c r="BK1523"/>
  <c r="J1494"/>
  <c r="BK1335"/>
  <c r="BK1027"/>
  <c r="BK593"/>
  <c r="BK463"/>
  <c r="J1626"/>
  <c r="J1588"/>
  <c r="BK1540"/>
  <c r="BK1510"/>
  <c r="J1475"/>
  <c r="J1346"/>
  <c r="J1271"/>
  <c r="BK1112"/>
  <c r="BK905"/>
  <c r="J471"/>
  <c r="BK202"/>
  <c r="BK1424"/>
  <c r="J895"/>
  <c r="J562"/>
  <c r="J392"/>
  <c r="J302"/>
  <c r="BK1575"/>
  <c r="J1554"/>
  <c r="J1293"/>
  <c r="BK1149"/>
  <c r="J1057"/>
  <c r="BK944"/>
  <c r="J488"/>
  <c r="BK250"/>
  <c r="J1675"/>
  <c r="J1603"/>
  <c r="J1585"/>
  <c i="12" r="BK135"/>
  <c i="15" r="BK131"/>
  <c i="16" r="BK133"/>
  <c r="BK128"/>
  <c i="17" r="J132"/>
  <c i="18" r="BK153"/>
  <c r="BK154"/>
  <c r="J162"/>
  <c r="J134"/>
  <c r="J148"/>
  <c r="J140"/>
  <c i="19" r="J145"/>
  <c r="J130"/>
  <c r="BK137"/>
  <c i="20" r="BK130"/>
  <c r="J137"/>
  <c r="BK142"/>
  <c i="21" r="J153"/>
  <c r="BK136"/>
  <c r="BK144"/>
  <c r="BK130"/>
  <c r="J134"/>
  <c i="22" r="BK134"/>
  <c i="23" r="J133"/>
  <c r="J134"/>
  <c i="24" r="J130"/>
  <c i="25" r="J136"/>
  <c r="BK140"/>
  <c r="J146"/>
  <c r="J132"/>
  <c i="26" r="BK196"/>
  <c r="BK171"/>
  <c r="BK133"/>
  <c r="BK168"/>
  <c r="J164"/>
  <c r="BK197"/>
  <c r="BK135"/>
  <c r="J187"/>
  <c r="BK143"/>
  <c r="BK151"/>
  <c r="J158"/>
  <c i="27" r="J208"/>
  <c r="J137"/>
  <c r="BK175"/>
  <c r="BK179"/>
  <c r="BK146"/>
  <c r="BK165"/>
  <c r="J142"/>
  <c r="BK188"/>
  <c r="BK147"/>
  <c r="J207"/>
  <c r="BK159"/>
  <c r="J211"/>
  <c r="J141"/>
  <c r="BK205"/>
  <c r="J188"/>
  <c r="J169"/>
  <c r="BK196"/>
  <c r="J152"/>
  <c r="J130"/>
  <c r="J202"/>
  <c r="BK173"/>
  <c r="J126"/>
  <c r="J138"/>
  <c r="J178"/>
  <c i="28" r="BK292"/>
  <c r="BK279"/>
  <c r="J216"/>
  <c r="BK166"/>
  <c r="J223"/>
  <c r="BK277"/>
  <c r="BK293"/>
  <c r="J253"/>
  <c r="BK230"/>
  <c r="BK199"/>
  <c r="J299"/>
  <c r="BK257"/>
  <c r="J232"/>
  <c r="BK306"/>
  <c r="BK237"/>
  <c r="J189"/>
  <c r="J209"/>
  <c r="J243"/>
  <c r="BK211"/>
  <c r="J279"/>
  <c r="J242"/>
  <c r="BK176"/>
  <c i="29" r="J454"/>
  <c r="J841"/>
  <c r="BK821"/>
  <c r="J786"/>
  <c r="BK690"/>
  <c r="J437"/>
  <c r="J843"/>
  <c r="BK823"/>
  <c r="J663"/>
  <c r="J522"/>
  <c r="BK436"/>
  <c r="BK870"/>
  <c r="J791"/>
  <c r="BK674"/>
  <c r="BK498"/>
  <c r="J163"/>
  <c r="J640"/>
  <c r="J488"/>
  <c r="J293"/>
  <c r="J827"/>
  <c r="J801"/>
  <c r="BK756"/>
  <c r="BK511"/>
  <c r="BK922"/>
  <c r="J829"/>
  <c r="BK686"/>
  <c r="J579"/>
  <c r="J262"/>
  <c r="BK974"/>
  <c r="J575"/>
  <c r="J435"/>
  <c r="BK976"/>
  <c r="J739"/>
  <c r="BK438"/>
  <c r="BK144"/>
  <c r="BK842"/>
  <c r="J777"/>
  <c r="BK456"/>
  <c r="J241"/>
  <c r="J811"/>
  <c r="BK622"/>
  <c r="J381"/>
  <c r="J975"/>
  <c r="J653"/>
  <c i="30" r="BK124"/>
  <c r="BK127"/>
  <c i="31" r="BK146"/>
  <c r="BK139"/>
  <c r="J133"/>
  <c r="BK133"/>
  <c r="BK127"/>
  <c i="32" r="J161"/>
  <c r="J130"/>
  <c r="BK158"/>
  <c r="BK151"/>
  <c r="BK160"/>
  <c r="BK141"/>
  <c i="33" r="BK160"/>
  <c r="J171"/>
  <c r="J188"/>
  <c r="BK145"/>
  <c r="J163"/>
  <c r="J162"/>
  <c r="BK173"/>
  <c r="J194"/>
  <c r="BK184"/>
  <c r="BK176"/>
  <c r="J154"/>
  <c i="34" r="BK159"/>
  <c r="J136"/>
  <c r="J153"/>
  <c r="BK144"/>
  <c r="J129"/>
  <c i="35" r="BK150"/>
  <c r="BK134"/>
  <c r="BK149"/>
  <c i="37" r="J132"/>
  <c i="40" r="J128"/>
  <c i="41" r="BK130"/>
  <c r="BK133"/>
  <c i="42" r="BK130"/>
  <c r="BK141"/>
  <c r="BK134"/>
  <c i="43" r="J133"/>
  <c i="47" r="BK130"/>
  <c r="BK156"/>
  <c r="BK151"/>
  <c i="48" r="BK151"/>
  <c r="BK133"/>
  <c r="BK159"/>
  <c r="J137"/>
  <c r="J138"/>
  <c i="49" r="J132"/>
  <c r="J142"/>
  <c i="50" r="J133"/>
  <c i="51" r="BK135"/>
  <c r="J133"/>
  <c i="52" r="J136"/>
  <c r="BK136"/>
  <c r="BK130"/>
  <c i="53" r="BK133"/>
  <c r="J132"/>
  <c i="54" r="J223"/>
  <c r="J191"/>
  <c r="J164"/>
  <c r="BK252"/>
  <c r="BK206"/>
  <c r="BK140"/>
  <c r="J225"/>
  <c r="BK156"/>
  <c r="BK219"/>
  <c r="BK174"/>
  <c r="BK222"/>
  <c r="J179"/>
  <c r="J218"/>
  <c r="J144"/>
  <c i="55" r="J153"/>
  <c r="J176"/>
  <c r="J172"/>
  <c r="BK185"/>
  <c r="J150"/>
  <c r="J160"/>
  <c r="J127"/>
  <c r="J167"/>
  <c r="J163"/>
  <c r="BK138"/>
  <c i="56" r="J237"/>
  <c r="BK198"/>
  <c r="BK167"/>
  <c r="J191"/>
  <c r="BK150"/>
  <c r="J181"/>
  <c r="J176"/>
  <c r="BK187"/>
  <c r="BK202"/>
  <c r="BK196"/>
  <c r="J212"/>
  <c r="BK177"/>
  <c r="J217"/>
  <c r="BK155"/>
  <c r="BK221"/>
  <c r="J146"/>
  <c r="J188"/>
  <c r="J210"/>
  <c r="BK163"/>
  <c i="57" r="J366"/>
  <c r="BK209"/>
  <c r="BK499"/>
  <c r="J343"/>
  <c r="J535"/>
  <c r="J516"/>
  <c r="J480"/>
  <c r="J396"/>
  <c r="J238"/>
  <c r="BK542"/>
  <c r="BK467"/>
  <c r="BK536"/>
  <c r="J333"/>
  <c r="BK146"/>
  <c r="BK427"/>
  <c r="J303"/>
  <c r="BK159"/>
  <c r="J429"/>
  <c r="J307"/>
  <c r="BK533"/>
  <c r="J383"/>
  <c r="BK216"/>
  <c r="J479"/>
  <c r="BK431"/>
  <c r="J367"/>
  <c r="J314"/>
  <c r="BK230"/>
  <c r="BK445"/>
  <c r="J301"/>
  <c r="J277"/>
  <c r="BK355"/>
  <c r="BK247"/>
  <c r="J161"/>
  <c i="58" r="J161"/>
  <c r="BK130"/>
  <c r="BK135"/>
  <c r="J145"/>
  <c r="BK153"/>
  <c r="J153"/>
  <c i="59" r="J156"/>
  <c r="BK152"/>
  <c i="60" r="BK143"/>
  <c r="J136"/>
  <c r="BK139"/>
  <c i="61" r="BK141"/>
  <c r="J130"/>
  <c r="BK142"/>
  <c r="BK128"/>
  <c i="62" r="BK137"/>
  <c r="BK136"/>
  <c i="63" r="BK144"/>
  <c r="J148"/>
  <c r="BK132"/>
  <c r="BK131"/>
  <c i="64" r="BK132"/>
  <c r="J136"/>
  <c i="67" r="J140"/>
  <c r="BK137"/>
  <c r="BK143"/>
  <c r="BK133"/>
  <c i="68" r="J127"/>
  <c i="69" r="BK130"/>
  <c r="BK126"/>
  <c i="70" r="BK159"/>
  <c r="J160"/>
  <c r="BK135"/>
  <c r="BK137"/>
  <c r="J142"/>
  <c r="J138"/>
  <c i="71" r="BK172"/>
  <c r="J153"/>
  <c r="BK150"/>
  <c r="J134"/>
  <c r="BK186"/>
  <c r="J144"/>
  <c r="BK126"/>
  <c r="BK162"/>
  <c r="BK123"/>
  <c r="J180"/>
  <c r="BK181"/>
  <c r="BK145"/>
  <c r="BK165"/>
  <c r="J155"/>
  <c r="BK139"/>
  <c r="J154"/>
  <c i="72" r="BK124"/>
  <c i="73" r="J135"/>
  <c r="BK135"/>
  <c r="J129"/>
  <c i="74" r="BK126"/>
  <c i="75" r="BK162"/>
  <c r="J141"/>
  <c r="J167"/>
  <c r="BK167"/>
  <c r="J162"/>
  <c r="J172"/>
  <c r="J175"/>
  <c i="76" r="BK172"/>
  <c r="J190"/>
  <c r="J186"/>
  <c r="J160"/>
  <c r="J192"/>
  <c r="BK186"/>
  <c r="J151"/>
  <c r="BK144"/>
  <c r="J145"/>
  <c r="J176"/>
  <c r="BK175"/>
  <c r="BK135"/>
  <c i="77" r="J150"/>
  <c r="J146"/>
  <c r="BK142"/>
  <c r="J199"/>
  <c r="J157"/>
  <c r="BK179"/>
  <c r="J200"/>
  <c r="BK166"/>
  <c r="BK209"/>
  <c r="J174"/>
  <c r="J214"/>
  <c r="BK163"/>
  <c r="J193"/>
  <c r="BK151"/>
  <c r="BK181"/>
  <c r="J184"/>
  <c i="78" r="BK162"/>
  <c r="J149"/>
  <c r="J154"/>
  <c r="J143"/>
  <c r="BK151"/>
  <c r="J150"/>
  <c r="BK142"/>
  <c i="1" r="AS174"/>
  <c i="2" r="BK160"/>
  <c r="J141"/>
  <c r="BK153"/>
  <c r="BK143"/>
  <c i="3" r="J166"/>
  <c r="J159"/>
  <c r="J151"/>
  <c r="J157"/>
  <c r="BK177"/>
  <c r="BK157"/>
  <c i="4" r="J1762"/>
  <c r="BK1613"/>
  <c r="J1327"/>
  <c r="J1239"/>
  <c r="BK968"/>
  <c r="J1753"/>
  <c r="BK1626"/>
  <c r="BK1587"/>
  <c r="BK1544"/>
  <c r="J1508"/>
  <c r="BK1486"/>
  <c r="J1122"/>
  <c r="BK937"/>
  <c r="J846"/>
  <c r="BK194"/>
  <c r="J1453"/>
  <c r="J1269"/>
  <c r="BK1105"/>
  <c r="BK1038"/>
  <c r="BK678"/>
  <c r="J459"/>
  <c r="J293"/>
  <c r="BK1382"/>
  <c r="J830"/>
  <c r="BK452"/>
  <c r="BK1773"/>
  <c r="BK1768"/>
  <c r="BK1742"/>
  <c r="BK1601"/>
  <c r="J1582"/>
  <c r="BK1531"/>
  <c r="BK1465"/>
  <c r="BK1147"/>
  <c r="BK970"/>
  <c r="BK736"/>
  <c r="BK295"/>
  <c i="5" r="BK131"/>
  <c i="6" r="BK141"/>
  <c r="BK125"/>
  <c i="7" r="BK132"/>
  <c r="BK134"/>
  <c i="8" r="J175"/>
  <c r="BK190"/>
  <c r="J191"/>
  <c r="J146"/>
  <c r="J178"/>
  <c r="J166"/>
  <c r="BK172"/>
  <c r="J136"/>
  <c r="BK143"/>
  <c r="BK137"/>
  <c r="J158"/>
  <c i="9" r="BK174"/>
  <c r="BK159"/>
  <c r="BK130"/>
  <c r="J142"/>
  <c r="J164"/>
  <c r="BK160"/>
  <c r="BK144"/>
  <c r="J132"/>
  <c r="BK143"/>
  <c r="J151"/>
  <c i="10" r="J146"/>
  <c r="BK139"/>
  <c r="BK128"/>
  <c r="J145"/>
  <c r="J135"/>
  <c i="11" r="BK137"/>
  <c r="J132"/>
  <c r="J133"/>
  <c i="12" r="BK144"/>
  <c r="J144"/>
  <c r="BK141"/>
  <c i="13" r="J135"/>
  <c r="J128"/>
  <c i="14" r="J133"/>
  <c r="J132"/>
  <c i="15" r="BK136"/>
  <c i="16" r="J137"/>
  <c r="BK131"/>
  <c i="17" r="J128"/>
  <c r="J134"/>
  <c i="18" r="BK132"/>
  <c r="BK161"/>
  <c r="J151"/>
  <c r="BK146"/>
  <c r="J137"/>
  <c r="J130"/>
  <c i="19" r="J131"/>
  <c r="BK140"/>
  <c r="BK132"/>
  <c i="20" r="BK135"/>
  <c r="BK144"/>
  <c r="BK131"/>
  <c r="J132"/>
  <c i="21" r="BK153"/>
  <c r="J152"/>
  <c r="BK151"/>
  <c r="BK147"/>
  <c r="BK132"/>
  <c i="22" r="BK128"/>
  <c i="23" r="J129"/>
  <c r="BK128"/>
  <c i="24" r="BK131"/>
  <c r="BK136"/>
  <c i="25" r="BK137"/>
  <c r="J142"/>
  <c r="J141"/>
  <c r="J135"/>
  <c i="26" r="J185"/>
  <c r="BK153"/>
  <c r="BK191"/>
  <c r="J167"/>
  <c r="BK186"/>
  <c r="J139"/>
  <c r="J173"/>
  <c r="BK139"/>
  <c r="J163"/>
  <c r="J157"/>
  <c r="J135"/>
  <c r="J184"/>
  <c i="27" r="J210"/>
  <c r="BK125"/>
  <c r="BK162"/>
  <c r="J167"/>
  <c r="J150"/>
  <c r="J191"/>
  <c r="BK158"/>
  <c r="J127"/>
  <c r="J159"/>
  <c r="J146"/>
  <c r="BK202"/>
  <c r="J129"/>
  <c r="J199"/>
  <c r="J174"/>
  <c r="BK210"/>
  <c r="BK153"/>
  <c r="BK129"/>
  <c r="J203"/>
  <c r="J168"/>
  <c r="J155"/>
  <c r="BK164"/>
  <c i="28" r="J295"/>
  <c r="J266"/>
  <c r="J172"/>
  <c r="BK244"/>
  <c r="BK261"/>
  <c r="J143"/>
  <c r="J280"/>
  <c r="J238"/>
  <c r="BK181"/>
  <c r="BK278"/>
  <c r="J186"/>
  <c r="J267"/>
  <c r="J215"/>
  <c r="BK147"/>
  <c r="J291"/>
  <c r="BK240"/>
  <c r="J221"/>
  <c r="BK205"/>
  <c r="BK305"/>
  <c r="J271"/>
  <c r="BK245"/>
  <c r="BK173"/>
  <c r="BK256"/>
  <c r="J191"/>
  <c r="BK298"/>
  <c r="BK175"/>
  <c r="BK236"/>
  <c r="J205"/>
  <c r="J250"/>
  <c r="BK222"/>
  <c i="29" r="BK657"/>
  <c r="BK165"/>
  <c r="J820"/>
  <c r="J693"/>
  <c r="J405"/>
  <c r="J837"/>
  <c r="J798"/>
  <c r="BK582"/>
  <c r="J458"/>
  <c r="BK222"/>
  <c r="BK810"/>
  <c r="J782"/>
  <c r="BK565"/>
  <c r="J370"/>
  <c r="BK824"/>
  <c r="BK593"/>
  <c r="J327"/>
  <c r="J196"/>
  <c r="BK826"/>
  <c r="J774"/>
  <c r="J322"/>
  <c r="BK916"/>
  <c r="J830"/>
  <c r="J665"/>
  <c r="BK567"/>
  <c r="J251"/>
  <c r="J599"/>
  <c r="J498"/>
  <c r="J188"/>
  <c r="BK901"/>
  <c r="BK620"/>
  <c r="J290"/>
  <c r="BK919"/>
  <c r="J856"/>
  <c r="J781"/>
  <c r="BK606"/>
  <c r="BK379"/>
  <c r="J850"/>
  <c r="BK809"/>
  <c r="BK632"/>
  <c r="J449"/>
  <c r="BK926"/>
  <c r="BK804"/>
  <c r="BK599"/>
  <c r="J287"/>
  <c i="30" r="J129"/>
  <c i="31" r="BK153"/>
  <c r="BK152"/>
  <c r="J154"/>
  <c r="BK142"/>
  <c r="J134"/>
  <c r="BK126"/>
  <c i="32" r="BK162"/>
  <c r="J136"/>
  <c r="J141"/>
  <c r="BK147"/>
  <c r="J139"/>
  <c r="BK148"/>
  <c r="J138"/>
  <c r="J131"/>
  <c i="33" r="BK139"/>
  <c r="BK170"/>
  <c r="J130"/>
  <c r="BK157"/>
  <c r="BK159"/>
  <c r="J159"/>
  <c r="BK150"/>
  <c r="J153"/>
  <c r="BK183"/>
  <c r="J167"/>
  <c r="J158"/>
  <c i="34" r="J156"/>
  <c r="BK135"/>
  <c r="J150"/>
  <c r="BK142"/>
  <c r="BK140"/>
  <c r="J135"/>
  <c i="35" r="J148"/>
  <c r="BK144"/>
  <c r="J140"/>
  <c r="J130"/>
  <c i="36" r="BK142"/>
  <c r="BK147"/>
  <c r="J149"/>
  <c r="J134"/>
  <c r="J141"/>
  <c i="37" r="J131"/>
  <c r="BK128"/>
  <c r="BK135"/>
  <c i="38" r="BK130"/>
  <c r="J135"/>
  <c r="J132"/>
  <c i="39" r="J132"/>
  <c r="BK135"/>
  <c r="BK136"/>
  <c r="J135"/>
  <c i="40" r="J139"/>
  <c r="BK133"/>
  <c i="41" r="BK141"/>
  <c r="J136"/>
  <c i="42" r="J137"/>
  <c r="BK132"/>
  <c i="43" r="J130"/>
  <c r="J129"/>
  <c i="44" r="J128"/>
  <c r="BK130"/>
  <c i="45" r="BK128"/>
  <c i="46" r="BK136"/>
  <c r="BK133"/>
  <c i="47" r="J147"/>
  <c r="BK162"/>
  <c r="J158"/>
  <c r="BK129"/>
  <c r="J152"/>
  <c r="BK158"/>
  <c i="48" r="BK145"/>
  <c r="BK156"/>
  <c r="BK148"/>
  <c r="J144"/>
  <c r="BK161"/>
  <c r="J134"/>
  <c i="49" r="BK141"/>
  <c r="BK138"/>
  <c i="50" r="BK130"/>
  <c i="51" r="J132"/>
  <c r="BK132"/>
  <c i="52" r="J134"/>
  <c r="BK131"/>
  <c i="53" r="J136"/>
  <c r="J134"/>
  <c i="54" r="J232"/>
  <c r="BK202"/>
  <c r="BK182"/>
  <c r="J247"/>
  <c r="BK165"/>
  <c r="BK230"/>
  <c r="BK180"/>
  <c r="BK145"/>
  <c r="BK226"/>
  <c r="J155"/>
  <c r="BK212"/>
  <c r="BK241"/>
  <c r="J165"/>
  <c r="BK248"/>
  <c r="BK261"/>
  <c r="J187"/>
  <c i="55" r="J143"/>
  <c i="56" r="J221"/>
  <c r="BK184"/>
  <c r="J203"/>
  <c r="J166"/>
  <c r="J192"/>
  <c r="J161"/>
  <c r="J211"/>
  <c r="J157"/>
  <c r="J201"/>
  <c r="BK171"/>
  <c r="J208"/>
  <c r="BK143"/>
  <c r="BK181"/>
  <c r="BK222"/>
  <c r="BK230"/>
  <c r="BK137"/>
  <c r="BK170"/>
  <c i="57" r="BK543"/>
  <c r="J363"/>
  <c r="BK547"/>
  <c r="BK450"/>
  <c r="J295"/>
  <c r="J517"/>
  <c r="BK494"/>
  <c r="BK423"/>
  <c r="J262"/>
  <c r="BK176"/>
  <c r="BK516"/>
  <c r="BK303"/>
  <c r="BK435"/>
  <c r="J297"/>
  <c r="BK143"/>
  <c r="BK420"/>
  <c r="J341"/>
  <c r="BK163"/>
  <c r="BK497"/>
  <c r="BK376"/>
  <c r="BK549"/>
  <c r="J431"/>
  <c r="BK272"/>
  <c r="BK149"/>
  <c r="J467"/>
  <c r="J370"/>
  <c r="J319"/>
  <c r="J178"/>
  <c r="J461"/>
  <c r="J388"/>
  <c r="J405"/>
  <c r="J179"/>
  <c r="J345"/>
  <c r="BK297"/>
  <c r="BK186"/>
  <c i="58" r="J133"/>
  <c r="BK133"/>
  <c r="BK139"/>
  <c r="BK140"/>
  <c r="BK141"/>
  <c i="59" r="J154"/>
  <c r="J159"/>
  <c r="BK158"/>
  <c r="BK130"/>
  <c r="BK144"/>
  <c i="60" r="J143"/>
  <c r="J142"/>
  <c r="J133"/>
  <c i="61" r="J132"/>
  <c r="BK130"/>
  <c i="62" r="J130"/>
  <c r="J128"/>
  <c i="63" r="J147"/>
  <c r="J131"/>
  <c r="J144"/>
  <c r="J134"/>
  <c i="66" r="J133"/>
  <c i="67" r="BK131"/>
  <c r="J139"/>
  <c r="BK141"/>
  <c i="69" r="BK135"/>
  <c i="70" r="BK155"/>
  <c r="BK157"/>
  <c r="BK138"/>
  <c r="BK165"/>
  <c r="BK156"/>
  <c i="71" r="BK183"/>
  <c r="J159"/>
  <c r="BK187"/>
  <c r="BK124"/>
  <c r="BK173"/>
  <c r="J148"/>
  <c r="J122"/>
  <c r="BK155"/>
  <c r="J186"/>
  <c i="2" r="BK145"/>
  <c r="J125"/>
  <c r="BK165"/>
  <c r="BK130"/>
  <c i="3" r="BK187"/>
  <c r="J125"/>
  <c r="BK180"/>
  <c r="J168"/>
  <c r="J145"/>
  <c r="BK153"/>
  <c i="4" r="BK1763"/>
  <c r="BK1745"/>
  <c r="J1593"/>
  <c r="BK1245"/>
  <c r="J1046"/>
  <c r="BK702"/>
  <c r="J406"/>
  <c r="J205"/>
  <c r="J1562"/>
  <c r="BK1534"/>
  <c r="BK1493"/>
  <c r="J1442"/>
  <c r="J1093"/>
  <c r="J941"/>
  <c r="BK857"/>
  <c r="J685"/>
  <c r="BK321"/>
  <c r="J1763"/>
  <c r="J1601"/>
  <c r="BK1559"/>
  <c r="J1329"/>
  <c r="J970"/>
  <c r="J877"/>
  <c r="BK412"/>
  <c r="J1749"/>
  <c r="J1592"/>
  <c r="BK1558"/>
  <c r="J1214"/>
  <c r="J983"/>
  <c r="BK863"/>
  <c r="J702"/>
  <c r="BK465"/>
  <c r="J215"/>
  <c r="J1630"/>
  <c r="BK1556"/>
  <c r="J1503"/>
  <c r="J932"/>
  <c r="BK680"/>
  <c r="J467"/>
  <c r="J314"/>
  <c r="J1563"/>
  <c r="BK1267"/>
  <c r="BK1110"/>
  <c r="BK983"/>
  <c r="J879"/>
  <c r="J333"/>
  <c r="BK1755"/>
  <c r="J1610"/>
  <c r="BK1579"/>
  <c r="BK604"/>
  <c r="J452"/>
  <c r="J295"/>
  <c r="BK1772"/>
  <c r="J814"/>
  <c r="J530"/>
  <c r="BK232"/>
  <c r="BK1769"/>
  <c r="BK1759"/>
  <c r="BK1747"/>
  <c r="BK1606"/>
  <c r="BK1578"/>
  <c r="BK1530"/>
  <c r="J1498"/>
  <c r="BK1346"/>
  <c r="BK1197"/>
  <c r="J997"/>
  <c r="BK734"/>
  <c r="J269"/>
  <c i="5" r="J126"/>
  <c i="6" r="J141"/>
  <c r="BK137"/>
  <c i="7" r="BK135"/>
  <c r="BK131"/>
  <c i="8" r="BK133"/>
  <c r="BK132"/>
  <c r="BK159"/>
  <c r="J133"/>
  <c r="J154"/>
  <c r="BK156"/>
  <c r="BK171"/>
  <c r="J152"/>
  <c r="J155"/>
  <c r="J183"/>
  <c r="J167"/>
  <c r="J157"/>
  <c i="9" r="BK170"/>
  <c r="BK156"/>
  <c r="J170"/>
  <c r="BK172"/>
  <c r="BK146"/>
  <c r="J147"/>
  <c r="BK137"/>
  <c r="J149"/>
  <c r="J140"/>
  <c r="BK150"/>
  <c i="10" r="BK134"/>
  <c r="J129"/>
  <c r="BK145"/>
  <c r="BK138"/>
  <c r="BK153"/>
  <c i="11" r="BK141"/>
  <c r="BK131"/>
  <c r="BK130"/>
  <c r="BK134"/>
  <c i="12" r="J135"/>
  <c r="J139"/>
  <c i="13" r="J129"/>
  <c r="BK138"/>
  <c r="BK131"/>
  <c i="14" r="BK136"/>
  <c r="BK129"/>
  <c i="15" r="BK129"/>
  <c r="J136"/>
  <c i="16" r="J129"/>
  <c i="17" r="BK134"/>
  <c i="18" r="BK162"/>
  <c r="J139"/>
  <c r="J146"/>
  <c r="BK156"/>
  <c r="BK139"/>
  <c r="J132"/>
  <c r="J149"/>
  <c i="19" r="J144"/>
  <c r="J143"/>
  <c r="BK142"/>
  <c r="J133"/>
  <c i="20" r="J139"/>
  <c r="J131"/>
  <c r="BK139"/>
  <c i="21" r="J139"/>
  <c r="BK134"/>
  <c r="J131"/>
  <c r="BK140"/>
  <c r="BK149"/>
  <c r="J130"/>
  <c i="22" r="BK133"/>
  <c i="23" r="J131"/>
  <c i="24" r="J135"/>
  <c r="J132"/>
  <c r="BK132"/>
  <c i="25" r="J145"/>
  <c r="BK131"/>
  <c r="J140"/>
  <c r="J131"/>
  <c i="26" r="J190"/>
  <c r="J169"/>
  <c r="BK200"/>
  <c r="BK189"/>
  <c r="BK198"/>
  <c r="BK181"/>
  <c r="J198"/>
  <c r="BK175"/>
  <c r="BK184"/>
  <c r="BK162"/>
  <c r="BK158"/>
  <c r="BK156"/>
  <c r="J156"/>
  <c i="27" r="J212"/>
  <c r="BK152"/>
  <c r="J205"/>
  <c r="BK201"/>
  <c r="J165"/>
  <c r="J144"/>
  <c r="J185"/>
  <c r="BK138"/>
  <c r="BK169"/>
  <c r="BK140"/>
  <c r="BK177"/>
  <c r="BK137"/>
  <c r="J201"/>
  <c r="BK215"/>
  <c r="BK183"/>
  <c r="BK141"/>
  <c r="BK171"/>
  <c r="J136"/>
  <c r="J175"/>
  <c r="BK207"/>
  <c r="J179"/>
  <c r="J134"/>
  <c i="28" r="BK283"/>
  <c r="J213"/>
  <c r="BK167"/>
  <c r="J273"/>
  <c r="J202"/>
  <c r="BK198"/>
  <c r="BK145"/>
  <c r="BK275"/>
  <c r="J237"/>
  <c r="BK178"/>
  <c r="BK243"/>
  <c r="J192"/>
  <c r="BK287"/>
  <c r="J255"/>
  <c r="J214"/>
  <c r="BK169"/>
  <c r="BK294"/>
  <c r="J259"/>
  <c r="J225"/>
  <c r="BK194"/>
  <c r="J282"/>
  <c r="J249"/>
  <c r="J206"/>
  <c r="J269"/>
  <c r="BK213"/>
  <c r="BK206"/>
  <c r="J165"/>
  <c r="J230"/>
  <c r="BK150"/>
  <c r="BK266"/>
  <c r="BK225"/>
  <c r="J145"/>
  <c i="29" r="J418"/>
  <c r="J870"/>
  <c r="BK833"/>
  <c r="BK811"/>
  <c r="J792"/>
  <c r="BK739"/>
  <c r="J526"/>
  <c r="J839"/>
  <c r="J815"/>
  <c r="BK688"/>
  <c r="BK569"/>
  <c r="J896"/>
  <c r="J784"/>
  <c r="BK640"/>
  <c r="BK491"/>
  <c r="BK259"/>
  <c r="BK790"/>
  <c r="J634"/>
  <c r="BK422"/>
  <c r="BK219"/>
  <c r="J917"/>
  <c r="BK571"/>
  <c r="BK433"/>
  <c r="J914"/>
  <c r="BK650"/>
  <c r="J436"/>
  <c r="J194"/>
  <c r="J868"/>
  <c r="BK840"/>
  <c r="J438"/>
  <c r="BK210"/>
  <c r="J810"/>
  <c r="BK624"/>
  <c r="J452"/>
  <c r="J149"/>
  <c r="BK841"/>
  <c r="BK603"/>
  <c r="J354"/>
  <c i="30" r="J123"/>
  <c i="31" r="J151"/>
  <c r="BK149"/>
  <c r="J138"/>
  <c r="J146"/>
  <c r="J141"/>
  <c r="BK129"/>
  <c r="J126"/>
  <c i="32" r="BK142"/>
  <c r="J154"/>
  <c r="J157"/>
  <c r="J147"/>
  <c r="J159"/>
  <c r="J155"/>
  <c i="33" r="J176"/>
  <c r="BK182"/>
  <c r="BK148"/>
  <c r="J165"/>
  <c r="J160"/>
  <c r="J183"/>
  <c r="J137"/>
  <c r="J135"/>
  <c r="J152"/>
  <c r="BK163"/>
  <c r="BK166"/>
  <c r="J184"/>
  <c i="34" r="BK151"/>
  <c r="J154"/>
  <c r="BK153"/>
  <c r="BK129"/>
  <c r="J130"/>
  <c r="BK145"/>
  <c i="35" r="BK135"/>
  <c r="BK141"/>
  <c r="J135"/>
  <c r="J129"/>
  <c i="36" r="BK132"/>
  <c r="J140"/>
  <c r="J131"/>
  <c r="J144"/>
  <c r="J139"/>
  <c i="37" r="J138"/>
  <c r="BK132"/>
  <c r="BK131"/>
  <c i="38" r="J142"/>
  <c r="BK132"/>
  <c r="BK136"/>
  <c r="BK137"/>
  <c i="39" r="J139"/>
  <c r="BK141"/>
  <c r="BK144"/>
  <c r="BK128"/>
  <c i="40" r="BK128"/>
  <c r="BK130"/>
  <c r="BK138"/>
  <c i="41" r="BK139"/>
  <c r="J132"/>
  <c r="BK134"/>
  <c i="42" r="J141"/>
  <c r="J133"/>
  <c r="J134"/>
  <c i="43" r="BK130"/>
  <c r="BK135"/>
  <c i="44" r="BK135"/>
  <c r="J137"/>
  <c i="45" r="J134"/>
  <c r="BK134"/>
  <c i="46" r="J132"/>
  <c r="J128"/>
  <c i="47" r="J142"/>
  <c r="J131"/>
  <c r="BK141"/>
  <c r="BK133"/>
  <c r="BK153"/>
  <c r="J154"/>
  <c i="48" r="BK160"/>
  <c r="J139"/>
  <c r="BK152"/>
  <c r="BK158"/>
  <c r="BK134"/>
  <c r="BK135"/>
  <c i="49" r="J143"/>
  <c r="BK131"/>
  <c i="50" r="J129"/>
  <c i="51" r="J137"/>
  <c i="52" r="J138"/>
  <c r="BK134"/>
  <c i="53" r="BK136"/>
  <c r="BK128"/>
  <c i="54" r="BK231"/>
  <c r="J197"/>
  <c r="J169"/>
  <c r="BK243"/>
  <c r="J205"/>
  <c r="J139"/>
  <c r="J178"/>
  <c r="BK259"/>
  <c r="J206"/>
  <c r="BK221"/>
  <c r="J148"/>
  <c r="BK213"/>
  <c r="BK164"/>
  <c r="BK143"/>
  <c r="J174"/>
  <c r="BK217"/>
  <c r="BK161"/>
  <c r="J221"/>
  <c r="BK181"/>
  <c r="BK232"/>
  <c r="BK157"/>
  <c r="BK139"/>
  <c i="55" r="J185"/>
  <c r="BK149"/>
  <c r="BK173"/>
  <c r="J171"/>
  <c r="J137"/>
  <c r="J177"/>
  <c r="BK134"/>
  <c r="BK167"/>
  <c r="BK171"/>
  <c r="BK132"/>
  <c r="BK147"/>
  <c r="J173"/>
  <c r="BK139"/>
  <c i="56" r="BK203"/>
  <c r="BK227"/>
  <c r="J170"/>
  <c r="J151"/>
  <c r="J228"/>
  <c r="BK232"/>
  <c r="BK186"/>
  <c r="BK197"/>
  <c r="BK236"/>
  <c r="BK185"/>
  <c r="BK135"/>
  <c r="BK145"/>
  <c r="BK133"/>
  <c r="BK149"/>
  <c r="BK183"/>
  <c r="J200"/>
  <c i="57" r="BK546"/>
  <c r="J448"/>
  <c r="BK225"/>
  <c r="J452"/>
  <c r="J293"/>
  <c i="58" r="BK137"/>
  <c r="BK146"/>
  <c r="BK144"/>
  <c i="59" r="BK159"/>
  <c r="J138"/>
  <c r="J142"/>
  <c i="60" r="BK134"/>
  <c r="BK131"/>
  <c r="J137"/>
  <c i="61" r="BK136"/>
  <c r="J140"/>
  <c r="BK137"/>
  <c i="62" r="J134"/>
  <c r="BK129"/>
  <c r="BK133"/>
  <c i="63" r="J136"/>
  <c r="BK136"/>
  <c r="BK138"/>
  <c i="64" r="J138"/>
  <c r="J132"/>
  <c i="65" r="BK129"/>
  <c i="66" r="BK131"/>
  <c i="67" r="BK139"/>
  <c r="J136"/>
  <c r="J130"/>
  <c i="69" r="BK134"/>
  <c r="BK131"/>
  <c r="J126"/>
  <c i="70" r="J135"/>
  <c r="J159"/>
  <c r="BK136"/>
  <c r="BK148"/>
  <c r="BK154"/>
  <c i="71" r="J170"/>
  <c r="J143"/>
  <c r="J139"/>
  <c r="BK190"/>
  <c r="BK166"/>
  <c r="BK132"/>
  <c r="J175"/>
  <c r="BK143"/>
  <c r="J182"/>
  <c r="BK179"/>
  <c r="J138"/>
  <c r="J162"/>
  <c r="J149"/>
  <c r="J129"/>
  <c i="72" r="J129"/>
  <c i="73" r="BK141"/>
  <c r="BK131"/>
  <c r="J131"/>
  <c i="74" r="J126"/>
  <c i="75" r="BK180"/>
  <c r="BK153"/>
  <c r="J185"/>
  <c r="BK175"/>
  <c r="BK172"/>
  <c r="BK150"/>
  <c r="J137"/>
  <c r="J170"/>
  <c i="76" r="J157"/>
  <c r="J146"/>
  <c r="BK177"/>
  <c r="BK152"/>
  <c r="BK181"/>
  <c r="BK176"/>
  <c r="J177"/>
  <c r="BK182"/>
  <c r="J168"/>
  <c r="J178"/>
  <c r="BK150"/>
  <c i="77" r="J211"/>
  <c r="BK144"/>
  <c r="BK216"/>
  <c r="J138"/>
  <c r="BK131"/>
  <c r="BK170"/>
  <c r="J203"/>
  <c r="BK203"/>
  <c r="J170"/>
  <c r="BK214"/>
  <c r="BK171"/>
  <c r="J212"/>
  <c r="BK161"/>
  <c r="J182"/>
  <c r="BK137"/>
  <c i="2" r="BK155"/>
  <c r="J155"/>
  <c i="1" r="AS129"/>
  <c i="3" r="BK129"/>
  <c r="BK131"/>
  <c r="J180"/>
  <c r="J184"/>
  <c i="4" r="J1767"/>
  <c r="BK1751"/>
  <c r="J1599"/>
  <c r="J1318"/>
  <c r="J1112"/>
  <c r="J521"/>
  <c r="J1553"/>
  <c r="J1523"/>
  <c r="BK1480"/>
  <c r="J1197"/>
  <c r="J937"/>
  <c r="J850"/>
  <c r="BK585"/>
  <c r="J161"/>
  <c r="J1738"/>
  <c r="BK1596"/>
  <c r="BK1513"/>
  <c r="BK1013"/>
  <c r="BK683"/>
  <c r="BK366"/>
  <c r="J1739"/>
  <c r="BK1574"/>
  <c r="J1218"/>
  <c r="BK981"/>
  <c r="J724"/>
  <c r="BK400"/>
  <c r="J1643"/>
  <c r="J1579"/>
  <c r="J1501"/>
  <c r="BK1295"/>
  <c r="J1029"/>
  <c r="BK729"/>
  <c r="BK469"/>
  <c r="BK1667"/>
  <c r="J1587"/>
  <c r="J1555"/>
  <c r="BK1518"/>
  <c r="BK1580"/>
  <c r="J1532"/>
  <c r="J1281"/>
  <c r="BK995"/>
  <c r="BK872"/>
  <c r="J312"/>
  <c r="BK1739"/>
  <c r="BK1059"/>
  <c r="J876"/>
  <c r="J461"/>
  <c r="BK314"/>
  <c r="J247"/>
  <c r="J886"/>
  <c r="BK685"/>
  <c r="J321"/>
  <c r="J178"/>
  <c r="J1769"/>
  <c r="J1752"/>
  <c r="BK1664"/>
  <c r="BK1595"/>
  <c r="BK1572"/>
  <c r="J1525"/>
  <c r="J1493"/>
  <c r="J1261"/>
  <c r="J1043"/>
  <c r="BK897"/>
  <c r="BK675"/>
  <c r="BK210"/>
  <c i="5" r="BK128"/>
  <c r="J130"/>
  <c i="6" r="J137"/>
  <c i="7" r="J131"/>
  <c r="J134"/>
  <c i="8" r="J182"/>
  <c r="J190"/>
  <c r="J134"/>
  <c r="BK158"/>
  <c r="J193"/>
  <c r="BK178"/>
  <c r="BK131"/>
  <c r="BK151"/>
  <c r="J163"/>
  <c r="J179"/>
  <c r="J156"/>
  <c i="9" r="J163"/>
  <c r="BK151"/>
  <c r="BK169"/>
  <c i="10" r="J132"/>
  <c r="J139"/>
  <c i="11" r="BK140"/>
  <c r="J130"/>
  <c r="BK143"/>
  <c r="J129"/>
  <c i="13" r="J134"/>
  <c r="BK140"/>
  <c r="BK137"/>
  <c i="14" r="J130"/>
  <c r="J135"/>
  <c r="BK128"/>
  <c i="15" r="BK132"/>
  <c r="J129"/>
  <c i="16" r="J134"/>
  <c r="J132"/>
  <c i="17" r="J138"/>
  <c r="J130"/>
  <c i="18" r="J150"/>
  <c r="BK151"/>
  <c r="BK160"/>
  <c r="BK135"/>
  <c r="J133"/>
  <c r="J141"/>
  <c r="BK141"/>
  <c i="19" r="J139"/>
  <c r="BK144"/>
  <c r="J140"/>
  <c r="J132"/>
  <c i="20" r="BK136"/>
  <c r="BK132"/>
  <c r="J142"/>
  <c i="21" r="J128"/>
  <c r="J147"/>
  <c r="J137"/>
  <c r="BK135"/>
  <c r="BK133"/>
  <c i="22" r="J134"/>
  <c r="J129"/>
  <c i="23" r="BK135"/>
  <c i="24" r="BK137"/>
  <c r="J137"/>
  <c i="25" r="BK142"/>
  <c r="J138"/>
  <c r="BK129"/>
  <c r="BK139"/>
  <c r="BK128"/>
  <c i="26" r="J186"/>
  <c r="BK167"/>
  <c r="J197"/>
  <c r="J160"/>
  <c r="J175"/>
  <c r="J193"/>
  <c r="BK166"/>
  <c r="J179"/>
  <c r="BK179"/>
  <c r="J155"/>
  <c r="BK144"/>
  <c r="J143"/>
  <c i="27" r="J198"/>
  <c r="J131"/>
  <c r="J171"/>
  <c r="BK166"/>
  <c r="BK212"/>
  <c r="J173"/>
  <c r="BK139"/>
  <c r="BK187"/>
  <c r="BK211"/>
  <c r="J181"/>
  <c r="J147"/>
  <c r="J214"/>
  <c r="BK127"/>
  <c r="BK194"/>
  <c r="BK131"/>
  <c r="BK156"/>
  <c r="J215"/>
  <c r="BK176"/>
  <c r="J163"/>
  <c r="BK185"/>
  <c r="BK149"/>
  <c i="28" r="J288"/>
  <c r="J220"/>
  <c r="BK158"/>
  <c r="BK242"/>
  <c r="BK285"/>
  <c r="BK210"/>
  <c r="J139"/>
  <c r="J264"/>
  <c r="BK191"/>
  <c r="J177"/>
  <c r="J265"/>
  <c r="BK180"/>
  <c r="BK272"/>
  <c r="BK207"/>
  <c r="J158"/>
  <c r="J292"/>
  <c r="BK239"/>
  <c r="J219"/>
  <c r="BK177"/>
  <c r="BK270"/>
  <c r="J246"/>
  <c r="BK193"/>
  <c r="BK268"/>
  <c r="J226"/>
  <c r="J174"/>
  <c r="J169"/>
  <c r="J287"/>
  <c r="BK208"/>
  <c r="J256"/>
  <c r="J233"/>
  <c r="J173"/>
  <c i="29" r="BK530"/>
  <c r="J219"/>
  <c r="BK846"/>
  <c r="BK794"/>
  <c r="J759"/>
  <c r="J530"/>
  <c r="BK856"/>
  <c r="BK805"/>
  <c r="BK665"/>
  <c r="J460"/>
  <c r="BK180"/>
  <c r="BK830"/>
  <c r="J779"/>
  <c r="BK560"/>
  <c r="BK149"/>
  <c r="BK642"/>
  <c r="BK418"/>
  <c r="J846"/>
  <c r="BK783"/>
  <c r="J589"/>
  <c r="BK156"/>
  <c r="BK858"/>
  <c r="J765"/>
  <c r="BK577"/>
  <c r="BK327"/>
  <c r="BK980"/>
  <c r="J597"/>
  <c r="BK191"/>
  <c r="BK677"/>
  <c r="BK437"/>
  <c r="J176"/>
  <c r="BK896"/>
  <c r="BK834"/>
  <c r="BK791"/>
  <c r="J603"/>
  <c r="BK352"/>
  <c r="J857"/>
  <c r="BK782"/>
  <c r="J567"/>
  <c r="J976"/>
  <c r="J618"/>
  <c r="BK439"/>
  <c i="30" r="J125"/>
  <c r="BK126"/>
  <c i="31" r="BK144"/>
  <c r="J153"/>
  <c r="J143"/>
  <c r="J124"/>
  <c r="BK134"/>
  <c i="32" r="BK154"/>
  <c r="J140"/>
  <c r="J152"/>
  <c r="J148"/>
  <c r="J151"/>
  <c r="BK134"/>
  <c r="J135"/>
  <c i="33" r="BK136"/>
  <c r="BK165"/>
  <c r="BK168"/>
  <c r="J178"/>
  <c r="J149"/>
  <c r="BK177"/>
  <c r="BK131"/>
  <c r="J133"/>
  <c r="BK178"/>
  <c r="J172"/>
  <c r="J190"/>
  <c i="34" r="BK158"/>
  <c r="J160"/>
  <c r="BK154"/>
  <c r="BK136"/>
  <c r="J131"/>
  <c i="35" r="BK138"/>
  <c r="J146"/>
  <c r="J138"/>
  <c r="BK143"/>
  <c i="36" r="J145"/>
  <c r="J142"/>
  <c r="BK148"/>
  <c r="BK139"/>
  <c r="J137"/>
  <c i="37" r="BK137"/>
  <c r="BK133"/>
  <c i="38" r="BK140"/>
  <c r="J129"/>
  <c r="J130"/>
  <c i="39" r="BK142"/>
  <c r="BK130"/>
  <c r="BK140"/>
  <c r="J137"/>
  <c i="40" r="BK129"/>
  <c r="BK140"/>
  <c r="BK132"/>
  <c i="41" r="BK131"/>
  <c r="J138"/>
  <c r="BK128"/>
  <c i="42" r="J129"/>
  <c r="J139"/>
  <c i="43" r="J134"/>
  <c r="BK131"/>
  <c r="J128"/>
  <c i="44" r="BK133"/>
  <c r="J133"/>
  <c i="45" r="BK129"/>
  <c r="J133"/>
  <c i="46" r="J129"/>
  <c r="BK134"/>
  <c i="47" r="J146"/>
  <c r="BK138"/>
  <c r="J145"/>
  <c r="J134"/>
  <c r="J153"/>
  <c r="BK154"/>
  <c r="J138"/>
  <c i="48" r="J161"/>
  <c r="BK147"/>
  <c r="J131"/>
  <c r="J148"/>
  <c r="BK150"/>
  <c r="J140"/>
  <c i="49" r="BK130"/>
  <c r="BK143"/>
  <c r="BK132"/>
  <c i="50" r="BK132"/>
  <c i="51" r="J138"/>
  <c r="BK137"/>
  <c i="52" r="BK139"/>
  <c r="J139"/>
  <c r="BK129"/>
  <c i="53" r="J129"/>
  <c r="J133"/>
  <c i="54" r="BK254"/>
  <c r="BK207"/>
  <c r="J254"/>
  <c r="J215"/>
  <c r="BK187"/>
  <c r="J242"/>
  <c r="BK199"/>
  <c r="J149"/>
  <c r="J244"/>
  <c r="J193"/>
  <c r="BK138"/>
  <c r="J217"/>
  <c r="J135"/>
  <c r="J181"/>
  <c r="BK159"/>
  <c r="BK239"/>
  <c r="J159"/>
  <c r="BK224"/>
  <c r="BK178"/>
  <c r="J257"/>
  <c r="BK214"/>
  <c r="BK191"/>
  <c r="J245"/>
  <c r="J213"/>
  <c r="BK169"/>
  <c r="J222"/>
  <c r="J204"/>
  <c i="55" r="BK184"/>
  <c r="J154"/>
  <c r="BK180"/>
  <c r="BK164"/>
  <c r="BK176"/>
  <c r="BK153"/>
  <c r="BK183"/>
  <c r="J157"/>
  <c r="BK157"/>
  <c r="J146"/>
  <c r="BK126"/>
  <c r="BK163"/>
  <c r="J138"/>
  <c r="BK156"/>
  <c r="J142"/>
  <c i="56" r="J233"/>
  <c r="J195"/>
  <c r="J141"/>
  <c r="J197"/>
  <c r="BK169"/>
  <c r="BK209"/>
  <c r="J147"/>
  <c r="BK233"/>
  <c r="BK207"/>
  <c r="J177"/>
  <c r="J235"/>
  <c r="BK162"/>
  <c r="BK211"/>
  <c r="J175"/>
  <c r="J223"/>
  <c r="J158"/>
  <c r="BK212"/>
  <c r="BK142"/>
  <c r="BK175"/>
  <c r="J184"/>
  <c r="J131"/>
  <c i="57" r="BK518"/>
  <c r="J284"/>
  <c r="BK156"/>
  <c r="BK429"/>
  <c r="J275"/>
  <c r="J520"/>
  <c r="BK504"/>
  <c r="J454"/>
  <c r="J413"/>
  <c r="J353"/>
  <c r="J228"/>
  <c r="BK539"/>
  <c r="BK341"/>
  <c r="J503"/>
  <c r="J330"/>
  <c r="J209"/>
  <c r="J471"/>
  <c r="J401"/>
  <c r="BK345"/>
  <c r="J166"/>
  <c r="J518"/>
  <c r="J410"/>
  <c r="J182"/>
  <c r="J445"/>
  <c r="BK293"/>
  <c r="BK171"/>
  <c r="J483"/>
  <c r="J427"/>
  <c r="BK339"/>
  <c r="J249"/>
  <c r="J519"/>
  <c r="J403"/>
  <c r="BK452"/>
  <c r="J339"/>
  <c r="BK471"/>
  <c r="BK307"/>
  <c i="58" r="J154"/>
  <c r="BK161"/>
  <c r="J152"/>
  <c r="J159"/>
  <c r="J142"/>
  <c r="J139"/>
  <c r="BK145"/>
  <c r="J147"/>
  <c i="59" r="BK151"/>
  <c r="J136"/>
  <c r="J141"/>
  <c r="J147"/>
  <c r="J143"/>
  <c r="J148"/>
  <c i="60" r="J141"/>
  <c r="J128"/>
  <c r="J138"/>
  <c i="61" r="J131"/>
  <c r="J128"/>
  <c r="BK134"/>
  <c i="62" r="J133"/>
  <c r="BK132"/>
  <c r="BK134"/>
  <c i="63" r="J141"/>
  <c r="BK139"/>
  <c r="J129"/>
  <c i="64" r="BK134"/>
  <c i="65" r="J133"/>
  <c i="66" r="J131"/>
  <c i="67" r="J137"/>
  <c r="J143"/>
  <c r="J128"/>
  <c i="68" r="BK127"/>
  <c i="69" r="J128"/>
  <c r="BK127"/>
  <c r="J124"/>
  <c i="70" r="J168"/>
  <c r="BK167"/>
  <c i="71" r="J120"/>
  <c r="BK136"/>
  <c r="J167"/>
  <c r="J191"/>
  <c r="BK154"/>
  <c r="J136"/>
  <c r="J126"/>
  <c i="72" r="BK129"/>
  <c i="73" r="J134"/>
  <c r="BK138"/>
  <c i="74" r="BK132"/>
  <c r="J130"/>
  <c i="75" r="J165"/>
  <c r="J177"/>
  <c r="BK146"/>
  <c r="BK177"/>
  <c r="BK133"/>
  <c r="J153"/>
  <c r="J171"/>
  <c r="BK140"/>
  <c i="76" r="J140"/>
  <c r="BK184"/>
  <c r="J154"/>
  <c r="J142"/>
  <c r="J182"/>
  <c r="J141"/>
  <c r="BK131"/>
  <c r="BK167"/>
  <c r="J179"/>
  <c r="BK139"/>
  <c i="77" r="J192"/>
  <c r="BK168"/>
  <c r="J165"/>
  <c r="BK175"/>
  <c r="BK200"/>
  <c r="J133"/>
  <c r="J172"/>
  <c r="J196"/>
  <c r="J154"/>
  <c r="BK199"/>
  <c r="J152"/>
  <c r="J204"/>
  <c r="J195"/>
  <c r="BK157"/>
  <c r="J155"/>
  <c r="J194"/>
  <c i="78" r="J137"/>
  <c r="J144"/>
  <c r="J163"/>
  <c r="J152"/>
  <c r="BK150"/>
  <c r="BK153"/>
  <c r="J157"/>
  <c i="2" r="J158"/>
  <c r="J143"/>
  <c r="BK147"/>
  <c r="J165"/>
  <c r="J149"/>
  <c r="J151"/>
  <c i="3" r="BK161"/>
  <c r="BK184"/>
  <c r="J128"/>
  <c r="BK125"/>
  <c r="BK170"/>
  <c r="J161"/>
  <c i="4" r="J1764"/>
  <c r="BK1749"/>
  <c r="J1597"/>
  <c r="J1320"/>
  <c r="J1195"/>
  <c r="J809"/>
  <c r="J507"/>
  <c r="BK262"/>
  <c r="J1573"/>
  <c r="J1549"/>
  <c r="J1528"/>
  <c r="J1424"/>
  <c r="J1105"/>
  <c r="J917"/>
  <c r="J853"/>
  <c r="BK521"/>
  <c r="J1761"/>
  <c r="BK1688"/>
  <c r="J1605"/>
  <c r="J1527"/>
  <c r="BK1408"/>
  <c r="BK1077"/>
  <c r="BK861"/>
  <c r="BK409"/>
  <c r="J1748"/>
  <c r="J1602"/>
  <c r="J1530"/>
  <c r="J1041"/>
  <c r="BK886"/>
  <c r="BK809"/>
  <c r="BK467"/>
  <c r="J144"/>
  <c r="J1611"/>
  <c r="J1534"/>
  <c r="J1505"/>
  <c r="J1417"/>
  <c r="J1275"/>
  <c r="BK877"/>
  <c r="BK731"/>
  <c r="BK470"/>
  <c r="J1740"/>
  <c r="BK1593"/>
  <c r="J1560"/>
  <c r="BK1526"/>
  <c r="J1512"/>
  <c r="J1492"/>
  <c r="BK1320"/>
  <c r="J1267"/>
  <c r="BK1108"/>
  <c r="J599"/>
  <c r="BK431"/>
  <c r="BK325"/>
  <c r="J1507"/>
  <c r="J1350"/>
  <c r="BK891"/>
  <c r="BK568"/>
  <c r="J466"/>
  <c r="J329"/>
  <c r="BK1576"/>
  <c r="BK1550"/>
  <c r="J1279"/>
  <c r="J1118"/>
  <c r="BK1020"/>
  <c r="BK928"/>
  <c r="J394"/>
  <c r="J1746"/>
  <c r="J1628"/>
  <c r="BK1586"/>
  <c r="BK1533"/>
  <c r="BK1505"/>
  <c r="BK1145"/>
  <c r="J1013"/>
  <c r="J753"/>
  <c r="J412"/>
  <c r="BK1359"/>
  <c r="BK1252"/>
  <c r="BK1018"/>
  <c r="J793"/>
  <c r="BK397"/>
  <c r="J1332"/>
  <c r="BK870"/>
  <c r="BK215"/>
  <c r="BK1771"/>
  <c r="BK1762"/>
  <c r="BK1744"/>
  <c r="J1607"/>
  <c r="BK1589"/>
  <c r="BK1560"/>
  <c r="BK1512"/>
  <c r="J1488"/>
  <c r="BK1241"/>
  <c r="J930"/>
  <c r="BK825"/>
  <c r="BK461"/>
  <c i="5" r="J125"/>
  <c r="BK124"/>
  <c i="6" r="BK136"/>
  <c i="7" r="J130"/>
  <c r="J128"/>
  <c i="8" r="BK168"/>
  <c r="BK189"/>
  <c r="J160"/>
  <c r="BK130"/>
  <c r="BK179"/>
  <c r="BK193"/>
  <c r="BK153"/>
  <c r="J185"/>
  <c r="BK185"/>
  <c r="BK136"/>
  <c r="J159"/>
  <c r="BK147"/>
  <c i="9" r="J168"/>
  <c r="BK153"/>
  <c r="BK136"/>
  <c r="BK128"/>
  <c r="BK157"/>
  <c r="J131"/>
  <c r="BK154"/>
  <c r="J139"/>
  <c i="10" r="BK148"/>
  <c r="BK137"/>
  <c r="J130"/>
  <c r="J151"/>
  <c r="J140"/>
  <c r="J134"/>
  <c i="11" r="J138"/>
  <c r="J140"/>
  <c r="J131"/>
  <c i="12" r="BK133"/>
  <c r="BK139"/>
  <c r="J133"/>
  <c i="13" r="J136"/>
  <c r="BK135"/>
  <c i="14" r="BK138"/>
  <c r="BK135"/>
  <c i="15" r="J134"/>
  <c r="J130"/>
  <c i="16" r="BK132"/>
  <c r="J131"/>
  <c i="18" r="BK152"/>
  <c r="J153"/>
  <c r="BK130"/>
  <c r="BK142"/>
  <c r="BK134"/>
  <c r="J147"/>
  <c i="20" r="J133"/>
  <c r="BK143"/>
  <c i="21" r="BK152"/>
  <c r="J141"/>
  <c r="J151"/>
  <c r="J143"/>
  <c r="BK150"/>
  <c i="22" r="J133"/>
  <c r="BK131"/>
  <c i="23" r="BK130"/>
  <c r="J135"/>
  <c i="24" r="BK129"/>
  <c r="BK134"/>
  <c i="25" r="J134"/>
  <c r="BK132"/>
  <c r="BK138"/>
  <c r="J129"/>
  <c i="26" r="J174"/>
  <c r="BK136"/>
  <c r="BK190"/>
  <c r="J152"/>
  <c r="BK183"/>
  <c r="J133"/>
  <c r="BK170"/>
  <c r="BK141"/>
  <c r="BK161"/>
  <c r="J138"/>
  <c r="BK165"/>
  <c r="J178"/>
  <c r="J147"/>
  <c i="27" r="J186"/>
  <c r="J204"/>
  <c r="J190"/>
  <c r="J154"/>
  <c r="BK190"/>
  <c r="BK163"/>
  <c r="J196"/>
  <c i="28" r="BK192"/>
  <c r="J168"/>
  <c r="BK271"/>
  <c r="BK302"/>
  <c r="J182"/>
  <c r="BK274"/>
  <c r="BK200"/>
  <c r="J180"/>
  <c r="BK197"/>
  <c r="J286"/>
  <c r="BK250"/>
  <c r="J184"/>
  <c r="BK139"/>
  <c r="J277"/>
  <c r="BK233"/>
  <c r="J218"/>
  <c r="J162"/>
  <c r="BK280"/>
  <c r="BK247"/>
  <c r="J224"/>
  <c r="BK170"/>
  <c r="BK238"/>
  <c r="J188"/>
  <c r="J187"/>
  <c r="BK295"/>
  <c r="J210"/>
  <c r="J268"/>
  <c r="BK188"/>
  <c i="29" r="J648"/>
  <c r="J225"/>
  <c r="BK452"/>
  <c r="BK847"/>
  <c r="J734"/>
  <c r="J582"/>
  <c r="BK488"/>
  <c r="J832"/>
  <c r="J764"/>
  <c r="BK462"/>
  <c r="BK225"/>
  <c r="BK818"/>
  <c r="J635"/>
  <c r="BK384"/>
  <c r="J901"/>
  <c r="J834"/>
  <c r="BK764"/>
  <c r="BK458"/>
  <c r="J227"/>
  <c r="J926"/>
  <c r="J245"/>
  <c r="J838"/>
  <c r="J783"/>
  <c r="J519"/>
  <c r="J161"/>
  <c r="J650"/>
  <c r="J462"/>
  <c i="30" r="BK128"/>
  <c r="J126"/>
  <c i="31" r="J131"/>
  <c r="BK155"/>
  <c r="J132"/>
  <c r="J130"/>
  <c r="BK130"/>
  <c i="32" r="BK159"/>
  <c r="BK155"/>
  <c i="33" r="BK161"/>
  <c r="J175"/>
  <c r="BK130"/>
  <c r="J164"/>
  <c r="J182"/>
  <c r="BK190"/>
  <c r="BK137"/>
  <c i="34" r="J138"/>
  <c r="BK146"/>
  <c r="J142"/>
  <c r="J146"/>
  <c r="J133"/>
  <c i="35" r="BK140"/>
  <c r="BK128"/>
  <c r="BK136"/>
  <c i="36" r="J148"/>
  <c r="J128"/>
  <c r="BK135"/>
  <c r="J153"/>
  <c r="J130"/>
  <c i="37" r="BK139"/>
  <c r="BK141"/>
  <c r="BK130"/>
  <c i="38" r="BK131"/>
  <c r="BK138"/>
  <c r="J128"/>
  <c i="39" r="J141"/>
  <c r="J140"/>
  <c r="BK133"/>
  <c i="40" r="J129"/>
  <c r="BK142"/>
  <c r="J132"/>
  <c i="41" r="J128"/>
  <c r="J129"/>
  <c i="42" r="J132"/>
  <c r="BK131"/>
  <c i="43" r="J135"/>
  <c r="BK128"/>
  <c i="44" r="BK134"/>
  <c r="BK129"/>
  <c i="45" r="J129"/>
  <c i="46" r="J133"/>
  <c r="J136"/>
  <c i="47" r="J149"/>
  <c r="BK148"/>
  <c r="BK132"/>
  <c r="BK149"/>
  <c r="BK163"/>
  <c r="J155"/>
  <c r="J140"/>
  <c i="48" r="J142"/>
  <c r="BK131"/>
  <c r="BK153"/>
  <c r="BK139"/>
  <c r="J133"/>
  <c i="49" r="J141"/>
  <c r="J130"/>
  <c i="50" r="BK133"/>
  <c i="51" r="J139"/>
  <c r="BK139"/>
  <c i="52" r="BK137"/>
  <c r="BK128"/>
  <c i="53" r="J131"/>
  <c r="J139"/>
  <c i="54" r="BK253"/>
  <c r="BK198"/>
  <c r="J175"/>
  <c r="J141"/>
  <c r="BK216"/>
  <c r="J250"/>
  <c r="J189"/>
  <c r="BK144"/>
  <c r="J211"/>
  <c r="BK173"/>
  <c r="J210"/>
  <c r="J214"/>
  <c r="BK149"/>
  <c r="J208"/>
  <c r="BK258"/>
  <c r="J170"/>
  <c r="J248"/>
  <c r="BK215"/>
  <c r="J192"/>
  <c r="J138"/>
  <c r="J235"/>
  <c r="BK172"/>
  <c r="BK229"/>
  <c r="J229"/>
  <c i="55" r="BK168"/>
  <c r="J134"/>
  <c r="BK135"/>
  <c r="J132"/>
  <c r="J152"/>
  <c r="J169"/>
  <c r="J139"/>
  <c r="BK158"/>
  <c r="J174"/>
  <c r="BK129"/>
  <c r="J136"/>
  <c i="56" r="BK228"/>
  <c r="BK188"/>
  <c r="BK239"/>
  <c r="BK172"/>
  <c r="J152"/>
  <c r="J196"/>
  <c r="J227"/>
  <c r="BK192"/>
  <c r="J156"/>
  <c r="BK156"/>
  <c r="J165"/>
  <c r="BK132"/>
  <c r="J178"/>
  <c r="J216"/>
  <c r="BK154"/>
  <c r="BK220"/>
  <c r="BK138"/>
  <c r="BK178"/>
  <c r="BK194"/>
  <c i="57" r="J547"/>
  <c r="BK370"/>
  <c r="J220"/>
  <c r="BK544"/>
  <c r="J305"/>
  <c r="J549"/>
  <c r="BK509"/>
  <c r="J425"/>
  <c r="BK350"/>
  <c r="BK179"/>
  <c r="J533"/>
  <c r="BK410"/>
  <c r="BK425"/>
  <c r="BK535"/>
  <c r="J458"/>
  <c r="J355"/>
  <c r="BK161"/>
  <c r="J502"/>
  <c r="BK343"/>
  <c r="J543"/>
  <c r="BK284"/>
  <c r="BK166"/>
  <c r="BK461"/>
  <c r="BK363"/>
  <c r="BK277"/>
  <c r="BK191"/>
  <c r="BK477"/>
  <c r="BK401"/>
  <c r="J440"/>
  <c r="BK507"/>
  <c r="BK415"/>
  <c r="J163"/>
  <c i="58" r="J136"/>
  <c r="BK158"/>
  <c r="BK157"/>
  <c r="BK147"/>
  <c r="J129"/>
  <c r="BK136"/>
  <c r="J144"/>
  <c i="59" r="J158"/>
  <c r="J139"/>
  <c r="J132"/>
  <c r="BK154"/>
  <c r="BK136"/>
  <c r="J135"/>
  <c i="60" r="BK130"/>
  <c r="J134"/>
  <c r="BK128"/>
  <c i="61" r="BK135"/>
  <c r="BK131"/>
  <c r="J138"/>
  <c i="62" r="J135"/>
  <c r="BK128"/>
  <c i="63" r="BK146"/>
  <c r="BK135"/>
  <c r="J137"/>
  <c i="64" r="J137"/>
  <c r="J134"/>
  <c i="65" r="J130"/>
  <c i="66" r="J134"/>
  <c r="BK133"/>
  <c i="67" r="J131"/>
  <c r="BK130"/>
  <c r="BK134"/>
  <c i="68" r="BK125"/>
  <c i="69" r="BK124"/>
  <c r="BK125"/>
  <c i="70" r="J156"/>
  <c r="J169"/>
  <c r="J136"/>
  <c r="BK142"/>
  <c r="BK166"/>
  <c r="J148"/>
  <c i="71" r="BK175"/>
  <c r="J165"/>
  <c r="BK137"/>
  <c r="J142"/>
  <c r="BK194"/>
  <c r="BK171"/>
  <c r="J190"/>
  <c r="BK159"/>
  <c r="BK189"/>
  <c r="J135"/>
  <c r="J173"/>
  <c r="BK185"/>
  <c r="J161"/>
  <c r="BK144"/>
  <c r="J176"/>
  <c i="72" r="J124"/>
  <c i="73" r="BK139"/>
  <c r="BK128"/>
  <c r="BK126"/>
  <c i="74" r="BK127"/>
  <c i="75" r="BK183"/>
  <c r="J163"/>
  <c r="BK160"/>
  <c r="J133"/>
  <c r="J160"/>
  <c r="BK178"/>
  <c r="J134"/>
  <c i="76" r="BK142"/>
  <c r="BK191"/>
  <c r="BK171"/>
  <c r="J191"/>
  <c r="J166"/>
  <c r="BK130"/>
  <c r="J174"/>
  <c r="BK166"/>
  <c r="J136"/>
  <c r="BK146"/>
  <c i="77" r="J218"/>
  <c r="J143"/>
  <c r="BK154"/>
  <c r="J206"/>
  <c r="BK201"/>
  <c r="BK162"/>
  <c r="J171"/>
  <c r="BK204"/>
  <c r="J168"/>
  <c r="BK138"/>
  <c r="BK182"/>
  <c r="BK135"/>
  <c r="J164"/>
  <c r="BK189"/>
  <c r="J148"/>
  <c r="J169"/>
  <c r="J160"/>
  <c i="78" r="J134"/>
  <c r="BK154"/>
  <c r="BK155"/>
  <c r="BK156"/>
  <c r="J146"/>
  <c r="J156"/>
  <c r="BK128"/>
  <c i="2" r="BK141"/>
  <c r="J132"/>
  <c r="J128"/>
  <c r="J145"/>
  <c r="J139"/>
  <c i="3" r="J177"/>
  <c r="J187"/>
  <c r="J131"/>
  <c r="J129"/>
  <c r="J153"/>
  <c r="BK164"/>
  <c i="4" r="BK1758"/>
  <c r="BK1741"/>
  <c r="BK1391"/>
  <c r="J1205"/>
  <c r="J979"/>
  <c r="BK527"/>
  <c r="J1576"/>
  <c r="J1572"/>
  <c r="BK1548"/>
  <c r="BK1497"/>
  <c r="J1303"/>
  <c r="J1149"/>
  <c r="BK924"/>
  <c r="BK812"/>
  <c r="BK599"/>
  <c r="J147"/>
  <c r="BK1746"/>
  <c r="J1633"/>
  <c r="J1564"/>
  <c r="BK1488"/>
  <c r="BK963"/>
  <c r="BK697"/>
  <c r="J400"/>
  <c r="J1742"/>
  <c r="J1624"/>
  <c r="J1538"/>
  <c r="J1137"/>
  <c r="J959"/>
  <c r="J812"/>
  <c r="BK254"/>
  <c r="J1613"/>
  <c r="J1566"/>
  <c r="BK1498"/>
  <c r="BK1343"/>
  <c r="BK1273"/>
  <c r="BK869"/>
  <c r="J595"/>
  <c r="BK337"/>
  <c r="J1591"/>
  <c r="BK1563"/>
  <c r="J1531"/>
  <c r="BK1506"/>
  <c r="J1436"/>
  <c r="BK1348"/>
  <c r="BK1293"/>
  <c r="J1116"/>
  <c r="J956"/>
  <c r="J560"/>
  <c r="BK406"/>
  <c r="BK302"/>
  <c r="BK1483"/>
  <c r="BK1216"/>
  <c r="BK853"/>
  <c r="J469"/>
  <c r="BK293"/>
  <c r="J1570"/>
  <c r="J1518"/>
  <c r="J1103"/>
  <c r="J966"/>
  <c r="J731"/>
  <c r="BK322"/>
  <c r="J1750"/>
  <c r="BK1663"/>
  <c r="J1598"/>
  <c r="BK1551"/>
  <c r="BK1519"/>
  <c r="J1127"/>
  <c r="J944"/>
  <c r="BK704"/>
  <c r="J192"/>
  <c r="BK1420"/>
  <c r="J1120"/>
  <c r="BK966"/>
  <c r="J675"/>
  <c r="J396"/>
  <c r="J262"/>
  <c r="BK1116"/>
  <c r="BK846"/>
  <c r="BK473"/>
  <c r="J1770"/>
  <c r="J1758"/>
  <c r="J1640"/>
  <c r="J1590"/>
  <c r="BK1546"/>
  <c r="BK1496"/>
  <c r="BK1375"/>
  <c r="BK1118"/>
  <c r="BK875"/>
  <c r="J729"/>
  <c r="BK178"/>
  <c i="5" r="BK130"/>
  <c r="BK126"/>
  <c i="6" r="BK132"/>
  <c r="J132"/>
  <c i="7" r="BK130"/>
  <c i="8" r="J176"/>
  <c r="BK181"/>
  <c r="J170"/>
  <c r="J142"/>
  <c r="BK157"/>
  <c r="BK191"/>
  <c r="BK173"/>
  <c r="J137"/>
  <c r="J153"/>
  <c r="J162"/>
  <c r="BK134"/>
  <c r="BK165"/>
  <c r="J145"/>
  <c i="9" r="BK162"/>
  <c r="J145"/>
  <c r="J173"/>
  <c r="J146"/>
  <c r="J165"/>
  <c r="BK145"/>
  <c r="BK139"/>
  <c r="J141"/>
  <c r="BK163"/>
  <c r="BK155"/>
  <c i="10" r="J147"/>
  <c r="J149"/>
  <c r="BK140"/>
  <c r="J148"/>
  <c r="J137"/>
  <c r="J142"/>
  <c i="11" r="BK133"/>
  <c r="J134"/>
  <c i="12" r="J129"/>
  <c r="BK138"/>
  <c r="BK137"/>
  <c r="J136"/>
  <c r="BK132"/>
  <c r="J131"/>
  <c r="BK130"/>
  <c r="BK128"/>
  <c r="J128"/>
  <c r="J134"/>
  <c r="BK131"/>
  <c r="J130"/>
  <c r="J132"/>
  <c r="BK129"/>
  <c i="13" r="J138"/>
  <c r="BK130"/>
  <c r="J137"/>
  <c r="J133"/>
  <c i="14" r="J138"/>
  <c r="J131"/>
  <c i="15" r="BK133"/>
  <c r="J131"/>
  <c i="16" r="BK135"/>
  <c r="J133"/>
  <c i="17" r="BK138"/>
  <c r="J136"/>
  <c i="18" r="BK149"/>
  <c i="20" r="J135"/>
  <c i="21" r="BK146"/>
  <c r="BK141"/>
  <c r="BK145"/>
  <c r="BK139"/>
  <c r="J145"/>
  <c i="22" r="BK129"/>
  <c r="J128"/>
  <c i="23" r="J128"/>
  <c r="BK131"/>
  <c i="24" r="J136"/>
  <c r="J131"/>
  <c i="25" r="BK130"/>
  <c r="BK144"/>
  <c r="BK136"/>
  <c i="26" r="J200"/>
  <c r="BK176"/>
  <c r="BK147"/>
  <c r="J153"/>
  <c r="J148"/>
  <c r="J189"/>
  <c r="BK160"/>
  <c r="BK174"/>
  <c r="J144"/>
  <c i="27" r="BK148"/>
  <c r="J206"/>
  <c r="J172"/>
  <c r="BK136"/>
  <c r="J194"/>
  <c r="J216"/>
  <c r="BK197"/>
  <c r="BK160"/>
  <c r="J187"/>
  <c r="J145"/>
  <c r="BK186"/>
  <c r="BK167"/>
  <c r="BK203"/>
  <c r="J177"/>
  <c i="28" r="BK300"/>
  <c r="BK276"/>
  <c r="BK185"/>
  <c r="J275"/>
  <c r="BK234"/>
  <c r="J294"/>
  <c r="J228"/>
  <c r="J167"/>
  <c r="BK289"/>
  <c r="J239"/>
  <c r="J194"/>
  <c r="BK179"/>
  <c r="BK281"/>
  <c r="J222"/>
  <c r="J163"/>
  <c r="J285"/>
  <c r="BK253"/>
  <c r="J197"/>
  <c r="J170"/>
  <c r="BK144"/>
  <c r="J278"/>
  <c r="J248"/>
  <c r="BK232"/>
  <c r="BK215"/>
  <c r="J304"/>
  <c r="BK269"/>
  <c r="BK241"/>
  <c r="J208"/>
  <c r="J274"/>
  <c r="BK227"/>
  <c r="J306"/>
  <c r="BK174"/>
  <c r="J289"/>
  <c r="BK218"/>
  <c r="BK202"/>
  <c r="BK133"/>
  <c r="J241"/>
  <c r="BK219"/>
  <c r="BK168"/>
  <c i="29" r="BK522"/>
  <c r="BK168"/>
  <c r="BK850"/>
  <c r="BK827"/>
  <c r="J795"/>
  <c r="BK785"/>
  <c r="BK700"/>
  <c r="J442"/>
  <c r="J384"/>
  <c r="J808"/>
  <c r="J790"/>
  <c r="J593"/>
  <c r="J480"/>
  <c r="J235"/>
  <c r="J831"/>
  <c r="BK800"/>
  <c r="J686"/>
  <c r="BK626"/>
  <c r="BK372"/>
  <c r="BK231"/>
  <c r="BK786"/>
  <c r="BK579"/>
  <c r="J433"/>
  <c r="BK290"/>
  <c r="BK829"/>
  <c r="BK819"/>
  <c r="BK653"/>
  <c r="BK398"/>
  <c r="BK917"/>
  <c r="J833"/>
  <c r="BK774"/>
  <c r="J622"/>
  <c r="J352"/>
  <c r="BK176"/>
  <c r="BK918"/>
  <c r="BK586"/>
  <c r="J440"/>
  <c r="J980"/>
  <c r="BK904"/>
  <c r="BK648"/>
  <c r="BK405"/>
  <c r="J199"/>
  <c r="J899"/>
  <c r="BK843"/>
  <c r="BK796"/>
  <c r="BK387"/>
  <c r="J180"/>
  <c r="J822"/>
  <c r="BK781"/>
  <c r="J620"/>
  <c r="J511"/>
  <c r="BK207"/>
  <c r="BK857"/>
  <c r="BK652"/>
  <c r="BK559"/>
  <c r="BK238"/>
  <c i="33" r="J140"/>
  <c r="J155"/>
  <c r="BK149"/>
  <c r="BK175"/>
  <c r="BK172"/>
  <c r="J180"/>
  <c r="BK152"/>
  <c r="BK143"/>
  <c i="34" r="J155"/>
  <c r="BK130"/>
  <c r="BK152"/>
  <c r="BK155"/>
  <c r="J144"/>
  <c r="J128"/>
  <c r="J132"/>
  <c i="35" r="J145"/>
  <c r="J150"/>
  <c r="J143"/>
  <c r="J132"/>
  <c r="BK137"/>
  <c i="36" r="BK133"/>
  <c r="BK130"/>
  <c r="BK153"/>
  <c r="J136"/>
  <c i="40" r="J133"/>
  <c i="41" r="J131"/>
  <c r="J134"/>
  <c i="42" r="J131"/>
  <c r="J138"/>
  <c i="43" r="BK137"/>
  <c r="J132"/>
  <c i="44" r="J134"/>
  <c r="J130"/>
  <c r="J135"/>
  <c i="45" r="J132"/>
  <c r="J128"/>
  <c i="46" r="BK128"/>
  <c r="BK131"/>
  <c i="47" r="J148"/>
  <c r="J135"/>
  <c r="BK161"/>
  <c r="BK136"/>
  <c r="J130"/>
  <c r="BK160"/>
  <c r="BK147"/>
  <c r="BK155"/>
  <c i="48" r="J147"/>
  <c r="BK142"/>
  <c r="BK144"/>
  <c r="J162"/>
  <c r="J143"/>
  <c r="J132"/>
  <c r="BK137"/>
  <c i="49" r="J133"/>
  <c r="J131"/>
  <c r="BK134"/>
  <c i="50" r="J128"/>
  <c r="BK128"/>
  <c i="51" r="J128"/>
  <c r="J130"/>
  <c i="52" r="J133"/>
  <c r="J137"/>
  <c i="53" r="BK138"/>
  <c r="BK140"/>
  <c r="J140"/>
  <c r="J128"/>
  <c i="54" r="BK227"/>
  <c r="J196"/>
  <c r="J166"/>
  <c r="J220"/>
  <c r="BK201"/>
  <c r="BK238"/>
  <c r="BK179"/>
  <c r="BK148"/>
  <c r="BK245"/>
  <c r="J183"/>
  <c r="BK228"/>
  <c r="BK203"/>
  <c r="J252"/>
  <c r="J199"/>
  <c r="J163"/>
  <c r="BK135"/>
  <c r="BK175"/>
  <c r="J241"/>
  <c r="BK196"/>
  <c r="J160"/>
  <c r="BK233"/>
  <c r="J198"/>
  <c r="BK189"/>
  <c r="J238"/>
  <c r="J180"/>
  <c r="BK146"/>
  <c r="BK152"/>
  <c r="J200"/>
  <c i="55" r="J175"/>
  <c r="BK148"/>
  <c r="BK175"/>
  <c r="BK178"/>
  <c r="J165"/>
  <c r="J184"/>
  <c r="J166"/>
  <c r="J148"/>
  <c r="J164"/>
  <c r="BK136"/>
  <c r="J151"/>
  <c r="J126"/>
  <c r="BK145"/>
  <c r="J162"/>
  <c r="J158"/>
  <c i="56" r="J232"/>
  <c r="BK204"/>
  <c r="BK173"/>
  <c r="BK216"/>
  <c r="J167"/>
  <c r="BK238"/>
  <c r="BK148"/>
  <c r="BK147"/>
  <c r="J209"/>
  <c r="BK179"/>
  <c r="BK217"/>
  <c r="J148"/>
  <c r="BK195"/>
  <c r="J133"/>
  <c r="BK206"/>
  <c r="BK174"/>
  <c r="J130"/>
  <c r="BK215"/>
  <c r="J142"/>
  <c r="BK131"/>
  <c r="J155"/>
  <c r="BK201"/>
  <c r="J139"/>
  <c r="J179"/>
  <c r="J143"/>
  <c i="57" r="J539"/>
  <c r="BK217"/>
  <c r="J538"/>
  <c r="BK393"/>
  <c r="J282"/>
  <c r="J540"/>
  <c r="BK514"/>
  <c r="J469"/>
  <c r="BK418"/>
  <c r="BK275"/>
  <c r="BK537"/>
  <c r="J509"/>
  <c r="BK220"/>
  <c r="J415"/>
  <c r="J216"/>
  <c r="BK502"/>
  <c r="BK469"/>
  <c r="J348"/>
  <c r="J156"/>
  <c r="BK503"/>
  <c r="BK398"/>
  <c r="J186"/>
  <c r="BK458"/>
  <c r="BK325"/>
  <c r="BK282"/>
  <c r="J541"/>
  <c r="BK465"/>
  <c r="BK372"/>
  <c r="J322"/>
  <c r="BK218"/>
  <c r="BK525"/>
  <c r="J418"/>
  <c r="BK319"/>
  <c r="BK348"/>
  <c r="J494"/>
  <c r="J423"/>
  <c r="BK249"/>
  <c r="BK184"/>
  <c i="58" r="BK152"/>
  <c r="J162"/>
  <c r="J150"/>
  <c r="BK151"/>
  <c r="J140"/>
  <c r="BK143"/>
  <c r="J137"/>
  <c r="BK142"/>
  <c r="BK149"/>
  <c i="59" r="BK145"/>
  <c r="BK132"/>
  <c r="J144"/>
  <c r="J146"/>
  <c r="BK138"/>
  <c r="J130"/>
  <c i="60" r="J130"/>
  <c r="BK136"/>
  <c r="BK129"/>
  <c i="63" r="BK130"/>
  <c r="BK141"/>
  <c r="J130"/>
  <c i="64" r="BK138"/>
  <c r="J139"/>
  <c i="65" r="BK133"/>
  <c r="J129"/>
  <c i="66" r="BK129"/>
  <c r="BK128"/>
  <c i="67" r="J134"/>
  <c r="BK138"/>
  <c r="BK136"/>
  <c i="68" r="J125"/>
  <c i="69" r="J129"/>
  <c r="BK128"/>
  <c r="BK136"/>
  <c i="70" r="BK162"/>
  <c r="BK158"/>
  <c r="J163"/>
  <c r="J157"/>
  <c r="J155"/>
  <c r="BK153"/>
  <c r="J137"/>
  <c r="BK139"/>
  <c i="71" r="J177"/>
  <c r="BK167"/>
  <c r="BK147"/>
  <c r="J145"/>
  <c r="BK191"/>
  <c r="J179"/>
  <c r="J160"/>
  <c r="J131"/>
  <c r="J188"/>
  <c r="J169"/>
  <c r="BK135"/>
  <c r="BK130"/>
  <c r="J174"/>
  <c r="BK141"/>
  <c r="J171"/>
  <c r="BK160"/>
  <c r="BK146"/>
  <c r="J132"/>
  <c r="BK129"/>
  <c i="72" r="BK125"/>
  <c r="BK128"/>
  <c i="73" r="J139"/>
  <c r="BK129"/>
  <c r="J133"/>
  <c i="74" r="J132"/>
  <c r="BK131"/>
  <c i="75" r="J166"/>
  <c r="BK164"/>
  <c r="BK171"/>
  <c r="BK128"/>
  <c r="J128"/>
  <c r="BK163"/>
  <c r="J140"/>
  <c r="BK165"/>
  <c i="76" r="BK189"/>
  <c r="BK132"/>
  <c r="BK174"/>
  <c r="BK140"/>
  <c r="BK143"/>
  <c r="BK149"/>
  <c r="J150"/>
  <c r="J135"/>
  <c r="BK169"/>
  <c r="BK162"/>
  <c r="J165"/>
  <c r="BK145"/>
  <c i="77" r="BK193"/>
  <c r="BK147"/>
  <c r="BK133"/>
  <c r="BK140"/>
  <c r="J137"/>
  <c r="J187"/>
  <c r="J207"/>
  <c r="BK156"/>
  <c r="J130"/>
  <c r="BK169"/>
  <c r="J185"/>
  <c r="J161"/>
  <c r="BK177"/>
  <c r="J158"/>
  <c r="BK198"/>
  <c r="BK130"/>
  <c r="BK159"/>
  <c i="78" r="J151"/>
  <c r="BK152"/>
  <c r="BK160"/>
  <c r="J160"/>
  <c r="BK137"/>
  <c r="BK157"/>
  <c r="J130"/>
  <c r="BK127"/>
  <c i="2" r="BK149"/>
  <c i="1" r="AS145"/>
  <c i="2" r="J136"/>
  <c i="3" r="BK176"/>
  <c r="BK178"/>
  <c r="BK143"/>
  <c r="BK145"/>
  <c r="BK133"/>
  <c r="J135"/>
  <c r="BK172"/>
  <c i="4" r="BK1761"/>
  <c r="J1737"/>
  <c r="J1446"/>
  <c r="BK1237"/>
  <c r="J993"/>
  <c r="J546"/>
  <c r="J232"/>
  <c r="BK1569"/>
  <c r="J1529"/>
  <c r="J1578"/>
  <c r="J1458"/>
  <c r="BK1093"/>
  <c r="J928"/>
  <c r="BK415"/>
  <c r="J1744"/>
  <c r="BK1603"/>
  <c r="J1567"/>
  <c r="BK1509"/>
  <c r="J1064"/>
  <c r="J893"/>
  <c r="BK394"/>
  <c r="BK207"/>
  <c r="J1595"/>
  <c r="J1511"/>
  <c r="J1359"/>
  <c r="BK1034"/>
  <c r="J848"/>
  <c r="BK507"/>
  <c r="BK205"/>
  <c r="BK1624"/>
  <c r="J1574"/>
  <c r="J1552"/>
  <c r="J1517"/>
  <c r="BK1453"/>
  <c r="J1382"/>
  <c r="J1305"/>
  <c r="J1247"/>
  <c r="J1020"/>
  <c r="J857"/>
  <c r="J527"/>
  <c r="J380"/>
  <c r="BK1504"/>
  <c r="J1348"/>
  <c r="BK879"/>
  <c r="J566"/>
  <c r="BK370"/>
  <c r="J189"/>
  <c r="J1559"/>
  <c r="BK1305"/>
  <c r="J1259"/>
  <c r="BK349"/>
  <c r="BK1754"/>
  <c r="J1632"/>
  <c r="J1596"/>
  <c r="J1550"/>
  <c r="J1504"/>
  <c r="J1480"/>
  <c r="BK1015"/>
  <c r="BK874"/>
  <c r="BK488"/>
  <c r="BK1458"/>
  <c r="BK1281"/>
  <c r="BK1064"/>
  <c r="J1015"/>
  <c r="J697"/>
  <c r="J574"/>
  <c r="J325"/>
  <c r="J1773"/>
  <c r="BK868"/>
  <c r="J678"/>
  <c r="BK247"/>
  <c r="BK1766"/>
  <c r="J1745"/>
  <c r="BK1592"/>
  <c r="BK1564"/>
  <c r="BK1502"/>
  <c r="J1414"/>
  <c r="BK1203"/>
  <c r="BK1122"/>
  <c r="BK1007"/>
  <c r="J866"/>
  <c r="J593"/>
  <c i="5" r="J129"/>
  <c r="BK123"/>
  <c i="6" r="J134"/>
  <c r="J125"/>
  <c i="7" r="BK128"/>
  <c i="8" r="BK148"/>
  <c r="BK184"/>
  <c r="J184"/>
  <c r="J135"/>
  <c r="J172"/>
  <c r="J138"/>
  <c r="BK160"/>
  <c r="BK175"/>
  <c r="J148"/>
  <c r="BK177"/>
  <c r="BK187"/>
  <c r="BK138"/>
  <c r="BK167"/>
  <c r="BK152"/>
  <c r="J143"/>
  <c i="9" r="J157"/>
  <c r="BK142"/>
  <c r="J143"/>
  <c r="J162"/>
  <c r="J133"/>
  <c r="J129"/>
  <c r="J159"/>
  <c r="J134"/>
  <c r="BK164"/>
  <c i="10" r="BK150"/>
  <c r="BK151"/>
  <c r="BK132"/>
  <c r="J144"/>
  <c r="BK142"/>
  <c r="J141"/>
  <c i="11" r="BK135"/>
  <c r="BK132"/>
  <c r="J135"/>
  <c i="12" r="J142"/>
  <c r="BK140"/>
  <c r="J137"/>
  <c i="13" r="BK136"/>
  <c r="J132"/>
  <c i="14" r="J129"/>
  <c r="BK130"/>
  <c i="15" r="J132"/>
  <c r="J128"/>
  <c i="16" r="BK129"/>
  <c i="17" r="BK136"/>
  <c i="18" r="J160"/>
  <c r="J161"/>
  <c r="J136"/>
  <c r="BK150"/>
  <c r="J143"/>
  <c r="BK143"/>
  <c i="19" r="BK133"/>
  <c r="BK131"/>
  <c r="J136"/>
  <c i="20" r="BK140"/>
  <c r="BK133"/>
  <c r="J140"/>
  <c i="21" r="J150"/>
  <c r="J138"/>
  <c r="BK143"/>
  <c r="BK142"/>
  <c r="J146"/>
  <c i="27" r="BK204"/>
  <c i="28" r="BK224"/>
  <c r="J193"/>
  <c r="J300"/>
  <c r="J260"/>
  <c r="BK229"/>
  <c r="BK172"/>
  <c r="BK254"/>
  <c r="J199"/>
  <c r="BK303"/>
  <c r="J190"/>
  <c r="BK304"/>
  <c r="J231"/>
  <c r="BK201"/>
  <c r="J298"/>
  <c r="BK246"/>
  <c r="BK214"/>
  <c r="BK146"/>
  <c i="29" r="BK526"/>
  <c r="J154"/>
  <c r="J825"/>
  <c r="BK799"/>
  <c r="BK784"/>
  <c r="J681"/>
  <c r="BK435"/>
  <c r="BK838"/>
  <c r="BK817"/>
  <c r="BK792"/>
  <c r="BK654"/>
  <c r="BK557"/>
  <c r="BK196"/>
  <c r="J657"/>
  <c r="BK537"/>
  <c r="BK262"/>
  <c r="BK828"/>
  <c r="BK734"/>
  <c r="BK591"/>
  <c r="J398"/>
  <c r="J852"/>
  <c r="J824"/>
  <c r="BK716"/>
  <c r="BK401"/>
  <c r="BK975"/>
  <c r="J802"/>
  <c r="J677"/>
  <c r="J586"/>
  <c r="J456"/>
  <c r="J222"/>
  <c r="J652"/>
  <c r="J555"/>
  <c r="BK430"/>
  <c r="J922"/>
  <c r="BK645"/>
  <c r="BK354"/>
  <c r="BK979"/>
  <c r="BK894"/>
  <c r="BK836"/>
  <c r="BK780"/>
  <c r="BK601"/>
  <c r="BK321"/>
  <c r="J821"/>
  <c r="J787"/>
  <c r="BK616"/>
  <c r="J248"/>
  <c r="BK914"/>
  <c r="J794"/>
  <c r="BK597"/>
  <c r="BK428"/>
  <c i="30" r="J127"/>
  <c r="BK123"/>
  <c i="31" r="J152"/>
  <c r="BK147"/>
  <c r="BK140"/>
  <c r="J148"/>
  <c r="J147"/>
  <c r="BK136"/>
  <c r="J125"/>
  <c r="J137"/>
  <c i="32" r="J158"/>
  <c r="BK152"/>
  <c r="BK130"/>
  <c r="BK132"/>
  <c i="39" r="J134"/>
  <c r="BK137"/>
  <c r="BK139"/>
  <c r="J144"/>
  <c i="40" r="BK136"/>
  <c r="J140"/>
  <c i="45" r="BK131"/>
  <c i="46" r="J134"/>
  <c i="47" r="J150"/>
  <c r="J163"/>
  <c r="BK144"/>
  <c r="BK135"/>
  <c r="BK134"/>
  <c r="BK146"/>
  <c i="48" r="BK162"/>
  <c r="BK140"/>
  <c r="J159"/>
  <c r="J141"/>
  <c r="BK132"/>
  <c r="BK138"/>
  <c i="49" r="BK133"/>
  <c r="BK136"/>
  <c i="50" r="J130"/>
  <c i="51" r="BK138"/>
  <c r="BK129"/>
  <c i="52" r="J132"/>
  <c i="53" r="BK135"/>
  <c r="J135"/>
  <c i="54" r="J234"/>
  <c r="J201"/>
  <c r="J176"/>
  <c r="J253"/>
  <c r="J207"/>
  <c r="BK163"/>
  <c r="J226"/>
  <c r="BK158"/>
  <c r="J251"/>
  <c r="J182"/>
  <c r="BK220"/>
  <c r="BK147"/>
  <c r="BK200"/>
  <c r="BK155"/>
  <c r="BK235"/>
  <c r="J158"/>
  <c r="BK188"/>
  <c r="J143"/>
  <c r="BK223"/>
  <c r="J195"/>
  <c r="J152"/>
  <c r="J227"/>
  <c r="J156"/>
  <c r="BK192"/>
  <c r="J172"/>
  <c i="55" r="BK170"/>
  <c r="BK146"/>
  <c i="57" r="BK396"/>
  <c r="J171"/>
  <c r="BK358"/>
  <c r="BK178"/>
  <c r="J475"/>
  <c r="BK383"/>
  <c r="J325"/>
  <c r="BK256"/>
  <c r="J149"/>
  <c i="63" r="BK147"/>
  <c r="BK129"/>
  <c i="64" r="BK136"/>
  <c r="J129"/>
  <c i="65" r="BK128"/>
  <c i="66" r="BK134"/>
  <c i="67" r="J145"/>
  <c r="J138"/>
  <c r="J135"/>
  <c i="68" r="BK124"/>
  <c i="69" r="J125"/>
  <c r="J131"/>
  <c i="70" r="J139"/>
  <c r="BK168"/>
  <c r="J151"/>
  <c r="BK129"/>
  <c r="J146"/>
  <c i="71" r="BK174"/>
  <c r="BK161"/>
  <c r="BK128"/>
  <c r="BK122"/>
  <c r="BK168"/>
  <c r="J128"/>
  <c r="BK176"/>
  <c r="J137"/>
  <c r="J183"/>
  <c r="J192"/>
  <c r="J147"/>
  <c r="BK170"/>
  <c r="J141"/>
  <c r="J166"/>
  <c i="72" r="J125"/>
  <c i="73" r="BK132"/>
  <c r="BK134"/>
  <c i="74" r="BK130"/>
  <c r="BK124"/>
  <c i="75" r="BK143"/>
  <c r="BK129"/>
  <c r="J184"/>
  <c r="BK173"/>
  <c r="J129"/>
  <c r="J146"/>
  <c r="J161"/>
  <c r="J154"/>
  <c i="76" r="BK160"/>
  <c r="J184"/>
  <c r="J181"/>
  <c r="BK156"/>
  <c r="BK190"/>
  <c r="BK154"/>
  <c r="BK151"/>
  <c r="J144"/>
  <c r="BK170"/>
  <c r="J152"/>
  <c r="J169"/>
  <c r="J129"/>
  <c i="77" r="J178"/>
  <c r="J215"/>
  <c r="BK176"/>
  <c r="BK136"/>
  <c r="J201"/>
  <c r="J135"/>
  <c r="BK217"/>
  <c r="BK178"/>
  <c r="J139"/>
  <c r="BK165"/>
  <c r="BK191"/>
  <c r="BK146"/>
  <c r="J175"/>
  <c r="BK158"/>
  <c i="78" r="BK136"/>
  <c r="J132"/>
  <c r="BK161"/>
  <c r="J164"/>
  <c r="J138"/>
  <c r="J148"/>
  <c r="BK129"/>
  <c i="2" l="1" r="T138"/>
  <c i="4" r="BK226"/>
  <c r="J226"/>
  <c r="J99"/>
  <c r="T472"/>
  <c r="T940"/>
  <c r="P1322"/>
  <c r="BK1490"/>
  <c r="J1490"/>
  <c r="J113"/>
  <c r="R1522"/>
  <c r="BK1612"/>
  <c r="J1612"/>
  <c r="J116"/>
  <c r="BK1635"/>
  <c r="J1635"/>
  <c r="J117"/>
  <c r="BK1666"/>
  <c r="J1666"/>
  <c r="J119"/>
  <c i="5" r="R122"/>
  <c r="R121"/>
  <c i="7" r="P133"/>
  <c i="8" r="BK129"/>
  <c r="R169"/>
  <c i="9" r="BK127"/>
  <c r="J127"/>
  <c r="J101"/>
  <c i="10" r="BK127"/>
  <c i="11" r="T127"/>
  <c r="T126"/>
  <c i="13" r="T127"/>
  <c r="T126"/>
  <c i="17" r="R127"/>
  <c r="R126"/>
  <c i="18" r="BK138"/>
  <c r="J138"/>
  <c r="J102"/>
  <c i="19" r="R141"/>
  <c i="20" r="T141"/>
  <c i="21" r="T148"/>
  <c i="22" r="BK132"/>
  <c r="J132"/>
  <c r="J102"/>
  <c i="23" r="R127"/>
  <c i="24" r="P133"/>
  <c i="25" r="BK127"/>
  <c i="26" r="P140"/>
  <c r="P159"/>
  <c r="R180"/>
  <c r="T195"/>
  <c i="27" r="R124"/>
  <c r="T209"/>
  <c i="28" r="BK132"/>
  <c r="J132"/>
  <c r="J99"/>
  <c r="P171"/>
  <c r="R251"/>
  <c r="P296"/>
  <c i="29" r="BK234"/>
  <c r="J234"/>
  <c r="J101"/>
  <c r="R441"/>
  <c r="R572"/>
  <c r="R605"/>
  <c r="BK676"/>
  <c r="J676"/>
  <c r="J110"/>
  <c r="P776"/>
  <c r="P903"/>
  <c r="P973"/>
  <c i="31" r="T135"/>
  <c i="33" r="BK146"/>
  <c r="J146"/>
  <c r="J102"/>
  <c i="34" r="BK127"/>
  <c r="J127"/>
  <c r="J101"/>
  <c i="35" r="R127"/>
  <c i="37" r="R127"/>
  <c r="R126"/>
  <c i="38" r="P127"/>
  <c r="P126"/>
  <c i="1" r="AU136"/>
  <c i="40" r="P127"/>
  <c r="P126"/>
  <c i="1" r="AU138"/>
  <c i="41" r="R127"/>
  <c r="R126"/>
  <c i="42" r="P127"/>
  <c r="P126"/>
  <c i="1" r="AU140"/>
  <c i="44" r="P127"/>
  <c r="P126"/>
  <c i="1" r="AU142"/>
  <c i="46" r="R127"/>
  <c r="R126"/>
  <c i="47" r="T139"/>
  <c i="48" r="P130"/>
  <c r="P149"/>
  <c i="49" r="R128"/>
  <c r="P140"/>
  <c i="50" r="P127"/>
  <c i="51" r="T136"/>
  <c i="52" r="P135"/>
  <c i="53" r="BK127"/>
  <c r="J127"/>
  <c r="J101"/>
  <c i="54" r="R137"/>
  <c r="P177"/>
  <c r="R194"/>
  <c r="R240"/>
  <c r="P249"/>
  <c i="55" r="BK128"/>
  <c r="J128"/>
  <c r="J100"/>
  <c i="56" r="BK134"/>
  <c r="J134"/>
  <c r="J100"/>
  <c r="BK213"/>
  <c r="J213"/>
  <c r="J103"/>
  <c i="57" r="P158"/>
  <c r="T190"/>
  <c r="T283"/>
  <c r="T382"/>
  <c r="R482"/>
  <c r="BK534"/>
  <c r="J534"/>
  <c r="J117"/>
  <c i="59" r="BK133"/>
  <c r="J133"/>
  <c r="J102"/>
  <c i="61" r="P127"/>
  <c i="62" r="P127"/>
  <c r="P126"/>
  <c i="1" r="AU163"/>
  <c i="64" r="R135"/>
  <c i="66" r="T132"/>
  <c i="68" r="P123"/>
  <c r="P122"/>
  <c i="1" r="AU170"/>
  <c i="70" r="R147"/>
  <c r="R161"/>
  <c i="72" r="R123"/>
  <c i="73" r="BK130"/>
  <c r="J130"/>
  <c r="J101"/>
  <c i="74" r="BK123"/>
  <c i="76" r="T128"/>
  <c r="BK158"/>
  <c r="J158"/>
  <c r="J102"/>
  <c r="P185"/>
  <c i="2" r="BK127"/>
  <c r="J127"/>
  <c r="J99"/>
  <c r="P157"/>
  <c i="3" r="T163"/>
  <c i="4" r="R143"/>
  <c r="P472"/>
  <c r="BK878"/>
  <c r="J878"/>
  <c r="J103"/>
  <c r="P1129"/>
  <c r="T1435"/>
  <c r="R1557"/>
  <c r="BK1642"/>
  <c r="J1642"/>
  <c r="J118"/>
  <c r="P1666"/>
  <c i="6" r="R124"/>
  <c r="R123"/>
  <c r="R122"/>
  <c i="7" r="T133"/>
  <c i="8" r="T169"/>
  <c i="9" r="T171"/>
  <c i="10" r="T127"/>
  <c i="11" r="P127"/>
  <c r="P126"/>
  <c i="1" r="AU106"/>
  <c i="16" r="BK127"/>
  <c r="J127"/>
  <c r="J101"/>
  <c i="18" r="T138"/>
  <c i="19" r="BK129"/>
  <c r="BK141"/>
  <c r="J141"/>
  <c r="J104"/>
  <c i="21" r="P127"/>
  <c i="22" r="R132"/>
  <c i="23" r="T132"/>
  <c i="24" r="R133"/>
  <c i="25" r="T143"/>
  <c i="26" r="BK134"/>
  <c r="J134"/>
  <c r="J100"/>
  <c r="T137"/>
  <c r="BK159"/>
  <c r="J159"/>
  <c r="J105"/>
  <c r="P180"/>
  <c r="BK195"/>
  <c r="J195"/>
  <c r="J109"/>
  <c i="27" r="P128"/>
  <c i="28" r="R132"/>
  <c r="P159"/>
  <c r="BK203"/>
  <c r="J203"/>
  <c r="J105"/>
  <c r="BK290"/>
  <c r="J290"/>
  <c r="J107"/>
  <c r="P301"/>
  <c i="29" r="BK175"/>
  <c r="J175"/>
  <c r="J99"/>
  <c r="P175"/>
  <c r="BK218"/>
  <c r="J218"/>
  <c r="J100"/>
  <c r="R218"/>
  <c r="P441"/>
  <c r="BK585"/>
  <c r="J585"/>
  <c r="J107"/>
  <c r="BK692"/>
  <c r="J692"/>
  <c r="J111"/>
  <c r="R860"/>
  <c i="30" r="P122"/>
  <c r="P121"/>
  <c i="1" r="AU127"/>
  <c i="31" r="R123"/>
  <c i="32" r="R156"/>
  <c i="33" r="R146"/>
  <c i="34" r="P157"/>
  <c i="35" r="P147"/>
  <c i="36" r="T127"/>
  <c r="T126"/>
  <c i="37" r="P127"/>
  <c r="P126"/>
  <c i="1" r="AU135"/>
  <c i="38" r="T127"/>
  <c r="T126"/>
  <c i="39" r="P127"/>
  <c r="P126"/>
  <c i="1" r="AU137"/>
  <c i="40" r="BK127"/>
  <c r="J127"/>
  <c r="J101"/>
  <c i="42" r="R127"/>
  <c r="R126"/>
  <c i="43" r="R127"/>
  <c r="R126"/>
  <c i="47" r="T128"/>
  <c i="48" r="R130"/>
  <c r="R146"/>
  <c i="51" r="R136"/>
  <c i="53" r="P137"/>
  <c i="54" r="P134"/>
  <c r="P142"/>
  <c r="R168"/>
  <c r="BK209"/>
  <c r="J209"/>
  <c r="J107"/>
  <c r="BK246"/>
  <c r="J246"/>
  <c r="J109"/>
  <c r="T249"/>
  <c i="55" r="R124"/>
  <c i="56" r="BK129"/>
  <c r="J129"/>
  <c r="J99"/>
  <c r="P144"/>
  <c r="R229"/>
  <c i="57" r="BK139"/>
  <c r="J139"/>
  <c r="J98"/>
  <c r="BK190"/>
  <c r="J190"/>
  <c r="J100"/>
  <c r="BK283"/>
  <c r="J283"/>
  <c r="J102"/>
  <c r="T369"/>
  <c r="T444"/>
  <c r="R501"/>
  <c r="R515"/>
  <c r="P534"/>
  <c i="63" r="P133"/>
  <c r="R133"/>
  <c r="BK145"/>
  <c r="J145"/>
  <c r="J103"/>
  <c i="64" r="T135"/>
  <c i="66" r="BK132"/>
  <c r="J132"/>
  <c r="J102"/>
  <c i="67" r="R142"/>
  <c i="68" r="BK123"/>
  <c r="J123"/>
  <c r="J99"/>
  <c i="69" r="BK123"/>
  <c r="J123"/>
  <c r="J99"/>
  <c i="70" r="BK152"/>
  <c r="J152"/>
  <c r="J103"/>
  <c r="R164"/>
  <c i="73" r="R137"/>
  <c i="74" r="BK128"/>
  <c r="J128"/>
  <c r="J100"/>
  <c i="75" r="P159"/>
  <c r="T176"/>
  <c i="76" r="R163"/>
  <c i="77" r="R153"/>
  <c r="P183"/>
  <c r="R202"/>
  <c r="T213"/>
  <c i="2" r="BK157"/>
  <c r="J157"/>
  <c r="J101"/>
  <c i="3" r="T150"/>
  <c r="T179"/>
  <c i="4" r="T143"/>
  <c r="R472"/>
  <c r="P940"/>
  <c r="R1045"/>
  <c r="BK1435"/>
  <c r="J1435"/>
  <c r="J112"/>
  <c r="T1490"/>
  <c r="R1612"/>
  <c r="T1635"/>
  <c r="T1666"/>
  <c i="5" r="BK122"/>
  <c r="J122"/>
  <c r="J99"/>
  <c i="6" r="T124"/>
  <c r="T123"/>
  <c r="T122"/>
  <c i="7" r="R127"/>
  <c i="8" r="R141"/>
  <c i="9" r="BK171"/>
  <c r="J171"/>
  <c r="J102"/>
  <c i="11" r="BK127"/>
  <c i="14" r="R127"/>
  <c r="R126"/>
  <c i="15" r="BK127"/>
  <c r="J127"/>
  <c r="J101"/>
  <c i="16" r="P127"/>
  <c r="P126"/>
  <c i="1" r="AU111"/>
  <c i="18" r="BK129"/>
  <c r="J129"/>
  <c r="J101"/>
  <c r="BK158"/>
  <c r="J158"/>
  <c r="J104"/>
  <c i="19" r="T135"/>
  <c i="20" r="T128"/>
  <c r="T127"/>
  <c r="T138"/>
  <c i="22" r="R127"/>
  <c r="R126"/>
  <c i="23" r="T127"/>
  <c r="T126"/>
  <c i="24" r="R127"/>
  <c r="R126"/>
  <c i="25" r="T127"/>
  <c r="T126"/>
  <c i="26" r="P137"/>
  <c r="T149"/>
  <c r="T172"/>
  <c r="T192"/>
  <c i="28" r="BK171"/>
  <c r="J171"/>
  <c r="J104"/>
  <c r="T251"/>
  <c r="BK296"/>
  <c r="J296"/>
  <c r="J108"/>
  <c i="29" r="T234"/>
  <c r="P572"/>
  <c r="T692"/>
  <c r="T793"/>
  <c r="T816"/>
  <c r="T851"/>
  <c r="R898"/>
  <c i="31" r="P123"/>
  <c i="32" r="T156"/>
  <c i="33" r="R129"/>
  <c r="R189"/>
  <c i="39" r="T127"/>
  <c r="T126"/>
  <c i="47" r="BK139"/>
  <c r="J139"/>
  <c r="J102"/>
  <c i="48" r="T136"/>
  <c r="P157"/>
  <c i="50" r="P131"/>
  <c i="51" r="R127"/>
  <c r="R126"/>
  <c i="52" r="P127"/>
  <c r="P126"/>
  <c i="1" r="AU151"/>
  <c i="54" r="BK134"/>
  <c r="J134"/>
  <c r="J99"/>
  <c r="R142"/>
  <c r="R171"/>
  <c r="T177"/>
  <c r="P240"/>
  <c r="R249"/>
  <c i="55" r="BK179"/>
  <c r="J179"/>
  <c r="J101"/>
  <c i="56" r="T134"/>
  <c r="T213"/>
  <c r="BK234"/>
  <c r="J234"/>
  <c r="J106"/>
  <c i="57" r="P139"/>
  <c r="P310"/>
  <c r="BK422"/>
  <c r="J422"/>
  <c r="J108"/>
  <c r="T482"/>
  <c r="BK515"/>
  <c r="J515"/>
  <c r="J113"/>
  <c r="R534"/>
  <c i="59" r="T133"/>
  <c i="60" r="P127"/>
  <c i="61" r="P139"/>
  <c i="63" r="R145"/>
  <c i="64" r="BK135"/>
  <c r="J135"/>
  <c r="J103"/>
  <c i="65" r="BK127"/>
  <c r="J127"/>
  <c r="J101"/>
  <c i="66" r="R127"/>
  <c i="67" r="P127"/>
  <c i="70" r="P152"/>
  <c r="T164"/>
  <c i="72" r="P123"/>
  <c i="73" r="T130"/>
  <c i="76" r="T163"/>
  <c i="77" r="P129"/>
  <c r="P145"/>
  <c r="P180"/>
  <c i="2" r="R138"/>
  <c i="3" r="R150"/>
  <c r="R179"/>
  <c i="4" r="P226"/>
  <c r="P346"/>
  <c r="R940"/>
  <c r="BK1322"/>
  <c r="J1322"/>
  <c r="J111"/>
  <c r="T1557"/>
  <c r="P1642"/>
  <c r="T1736"/>
  <c i="7" r="T127"/>
  <c r="T126"/>
  <c i="8" r="P129"/>
  <c r="BK169"/>
  <c r="J169"/>
  <c r="J103"/>
  <c i="10" r="R127"/>
  <c i="11" r="R127"/>
  <c r="R126"/>
  <c i="18" r="T129"/>
  <c i="19" r="R135"/>
  <c i="20" r="BK128"/>
  <c r="J128"/>
  <c r="J101"/>
  <c r="BK138"/>
  <c r="J138"/>
  <c r="J102"/>
  <c i="21" r="BK127"/>
  <c r="J127"/>
  <c r="J101"/>
  <c i="25" r="P127"/>
  <c i="26" r="R134"/>
  <c r="R131"/>
  <c r="R146"/>
  <c i="27" r="BK128"/>
  <c r="J128"/>
  <c r="J100"/>
  <c i="28" r="T159"/>
  <c r="T203"/>
  <c r="T290"/>
  <c r="R301"/>
  <c i="29" r="P468"/>
  <c r="T585"/>
  <c r="T644"/>
  <c r="T776"/>
  <c r="R816"/>
  <c r="BK860"/>
  <c r="J860"/>
  <c r="J116"/>
  <c r="P898"/>
  <c i="30" r="R122"/>
  <c r="R121"/>
  <c i="31" r="BK135"/>
  <c r="J135"/>
  <c r="J100"/>
  <c i="32" r="T127"/>
  <c r="T126"/>
  <c i="33" r="R169"/>
  <c i="35" r="T147"/>
  <c i="36" r="R127"/>
  <c r="R126"/>
  <c i="48" r="R136"/>
  <c r="BK157"/>
  <c r="J157"/>
  <c r="J105"/>
  <c i="49" r="BK137"/>
  <c r="J137"/>
  <c r="J102"/>
  <c i="50" r="R127"/>
  <c i="53" r="R137"/>
  <c i="54" r="BK150"/>
  <c r="J150"/>
  <c r="J102"/>
  <c i="55" r="T128"/>
  <c i="56" r="T129"/>
  <c r="T144"/>
  <c r="P229"/>
  <c i="57" r="T158"/>
  <c r="T310"/>
  <c r="P444"/>
  <c r="BK506"/>
  <c r="J506"/>
  <c r="J112"/>
  <c r="P522"/>
  <c i="58" r="R127"/>
  <c i="59" r="BK129"/>
  <c r="P133"/>
  <c r="R155"/>
  <c i="60" r="R140"/>
  <c i="61" r="BK139"/>
  <c r="J139"/>
  <c r="J102"/>
  <c i="63" r="BK128"/>
  <c r="J128"/>
  <c r="J101"/>
  <c r="T133"/>
  <c r="P145"/>
  <c i="64" r="R128"/>
  <c r="R127"/>
  <c i="65" r="R132"/>
  <c i="67" r="T142"/>
  <c i="70" r="P128"/>
  <c r="P164"/>
  <c i="72" r="R127"/>
  <c i="73" r="BK137"/>
  <c r="J137"/>
  <c r="J102"/>
  <c i="74" r="R123"/>
  <c i="75" r="T159"/>
  <c r="R179"/>
  <c i="76" r="BK163"/>
  <c r="J163"/>
  <c r="J103"/>
  <c i="77" r="BK153"/>
  <c r="J153"/>
  <c r="J102"/>
  <c r="T183"/>
  <c r="P213"/>
  <c i="2" r="P138"/>
  <c i="3" r="BK163"/>
  <c r="J163"/>
  <c r="J100"/>
  <c i="4" r="BK346"/>
  <c r="J346"/>
  <c r="J100"/>
  <c r="BK472"/>
  <c r="J472"/>
  <c r="J101"/>
  <c r="P878"/>
  <c r="R1129"/>
  <c r="R1435"/>
  <c r="BK1557"/>
  <c r="J1557"/>
  <c r="J115"/>
  <c r="R1642"/>
  <c r="BK1736"/>
  <c r="J1736"/>
  <c r="J121"/>
  <c i="5" r="P122"/>
  <c r="P121"/>
  <c i="1" r="AU99"/>
  <c i="7" r="R133"/>
  <c i="8" r="R129"/>
  <c r="P188"/>
  <c i="9" r="P171"/>
  <c i="10" r="P154"/>
  <c i="12" r="R127"/>
  <c r="R126"/>
  <c i="13" r="BK127"/>
  <c i="14" r="BK127"/>
  <c r="J127"/>
  <c r="J101"/>
  <c i="15" r="R127"/>
  <c r="R126"/>
  <c i="18" r="P138"/>
  <c i="19" r="P129"/>
  <c r="BK138"/>
  <c r="J138"/>
  <c r="J103"/>
  <c i="20" r="P138"/>
  <c i="21" r="BK148"/>
  <c r="J148"/>
  <c r="J102"/>
  <c i="23" r="P127"/>
  <c i="24" r="BK127"/>
  <c i="25" r="R127"/>
  <c i="26" r="R137"/>
  <c r="BK149"/>
  <c r="J149"/>
  <c r="J104"/>
  <c r="BK172"/>
  <c r="J172"/>
  <c r="J106"/>
  <c r="P192"/>
  <c i="27" r="R128"/>
  <c i="28" r="P164"/>
  <c r="T171"/>
  <c i="29" r="T468"/>
  <c r="T605"/>
  <c r="R676"/>
  <c r="P793"/>
  <c i="33" r="P129"/>
  <c r="BK189"/>
  <c r="J189"/>
  <c r="J104"/>
  <c i="34" r="T127"/>
  <c i="35" r="BK127"/>
  <c i="36" r="BK127"/>
  <c r="J127"/>
  <c r="J101"/>
  <c i="37" r="T127"/>
  <c r="T126"/>
  <c i="38" r="BK127"/>
  <c r="J127"/>
  <c r="J101"/>
  <c i="41" r="T127"/>
  <c r="T126"/>
  <c i="47" r="R128"/>
  <c r="T159"/>
  <c i="48" r="BK130"/>
  <c r="J130"/>
  <c r="J101"/>
  <c r="T146"/>
  <c i="50" r="T127"/>
  <c i="52" r="R127"/>
  <c i="54" r="P137"/>
  <c r="BK177"/>
  <c r="J177"/>
  <c r="J105"/>
  <c r="T194"/>
  <c r="P246"/>
  <c r="P256"/>
  <c i="55" r="P179"/>
  <c i="56" r="R159"/>
  <c r="T229"/>
  <c i="57" r="BK219"/>
  <c r="J219"/>
  <c r="J101"/>
  <c r="P283"/>
  <c r="R369"/>
  <c r="R444"/>
  <c r="P501"/>
  <c r="T515"/>
  <c r="T534"/>
  <c i="58" r="T127"/>
  <c i="59" r="R140"/>
  <c i="60" r="BK140"/>
  <c r="J140"/>
  <c r="J102"/>
  <c i="62" r="BK127"/>
  <c r="J127"/>
  <c r="J101"/>
  <c i="63" r="T128"/>
  <c i="64" r="T128"/>
  <c r="T127"/>
  <c i="65" r="BK132"/>
  <c r="J132"/>
  <c r="J102"/>
  <c i="67" r="P142"/>
  <c i="69" r="R123"/>
  <c i="70" r="T128"/>
  <c r="BK161"/>
  <c r="J161"/>
  <c r="J104"/>
  <c i="73" r="R127"/>
  <c r="R124"/>
  <c r="P137"/>
  <c i="75" r="BK127"/>
  <c r="J127"/>
  <c r="J99"/>
  <c r="P176"/>
  <c i="76" r="BK155"/>
  <c r="J155"/>
  <c r="J101"/>
  <c r="R158"/>
  <c i="2" r="T127"/>
  <c r="T122"/>
  <c i="3" r="BK150"/>
  <c r="J150"/>
  <c r="J99"/>
  <c i="4" r="BK143"/>
  <c r="R600"/>
  <c r="BK920"/>
  <c r="J920"/>
  <c r="J104"/>
  <c r="T920"/>
  <c r="R927"/>
  <c i="36" r="P127"/>
  <c r="P126"/>
  <c i="1" r="AU134"/>
  <c i="40" r="R127"/>
  <c r="R126"/>
  <c i="42" r="T127"/>
  <c r="T126"/>
  <c i="45" r="R127"/>
  <c r="R126"/>
  <c i="46" r="BK127"/>
  <c r="J127"/>
  <c r="J101"/>
  <c i="48" r="BK136"/>
  <c r="J136"/>
  <c r="J102"/>
  <c i="49" r="R137"/>
  <c i="50" r="BK127"/>
  <c r="J127"/>
  <c r="J101"/>
  <c i="52" r="BK135"/>
  <c r="J135"/>
  <c r="J102"/>
  <c i="53" r="P127"/>
  <c r="P126"/>
  <c i="1" r="AU152"/>
  <c i="54" r="R150"/>
  <c i="55" r="R128"/>
  <c i="56" r="P134"/>
  <c r="R213"/>
  <c r="P234"/>
  <c i="57" r="R139"/>
  <c r="R310"/>
  <c r="BK444"/>
  <c r="J444"/>
  <c r="J109"/>
  <c r="P506"/>
  <c r="R522"/>
  <c i="58" r="R155"/>
  <c i="59" r="BK140"/>
  <c r="J140"/>
  <c r="J103"/>
  <c i="60" r="R127"/>
  <c r="R126"/>
  <c i="61" r="R127"/>
  <c i="63" r="BK133"/>
  <c r="J133"/>
  <c r="J102"/>
  <c i="66" r="P127"/>
  <c i="69" r="P133"/>
  <c i="70" r="T152"/>
  <c i="72" r="BK127"/>
  <c r="J127"/>
  <c r="J100"/>
  <c i="77" r="R129"/>
  <c r="BK145"/>
  <c r="J145"/>
  <c r="J101"/>
  <c r="T180"/>
  <c i="2" r="R157"/>
  <c i="3" r="BK124"/>
  <c r="R163"/>
  <c i="4" r="P600"/>
  <c r="T1129"/>
  <c i="8" r="T141"/>
  <c i="12" r="BK127"/>
  <c i="15" r="P127"/>
  <c r="P126"/>
  <c i="1" r="AU110"/>
  <c i="16" r="T127"/>
  <c r="T126"/>
  <c i="18" r="T158"/>
  <c i="19" r="R129"/>
  <c r="P141"/>
  <c i="20" r="R128"/>
  <c r="R138"/>
  <c i="21" r="R127"/>
  <c i="22" r="BK127"/>
  <c r="J127"/>
  <c r="J101"/>
  <c r="T127"/>
  <c i="23" r="BK127"/>
  <c r="J127"/>
  <c r="J101"/>
  <c r="P132"/>
  <c i="24" r="BK133"/>
  <c r="J133"/>
  <c r="J102"/>
  <c i="26" r="P134"/>
  <c r="R140"/>
  <c r="R149"/>
  <c r="R172"/>
  <c r="R192"/>
  <c i="27" r="T128"/>
  <c i="28" r="R159"/>
  <c r="R171"/>
  <c i="29" r="BK143"/>
  <c r="R468"/>
  <c r="P605"/>
  <c r="P676"/>
  <c r="R776"/>
  <c r="T903"/>
  <c r="BK973"/>
  <c r="J973"/>
  <c r="J121"/>
  <c i="31" r="BK123"/>
  <c r="J123"/>
  <c r="J99"/>
  <c i="32" r="R127"/>
  <c r="R126"/>
  <c i="33" r="P146"/>
  <c r="T189"/>
  <c i="34" r="P127"/>
  <c r="P126"/>
  <c i="1" r="AU132"/>
  <c i="35" r="T127"/>
  <c r="T126"/>
  <c i="38" r="R127"/>
  <c r="R126"/>
  <c i="41" r="BK127"/>
  <c r="J127"/>
  <c r="J101"/>
  <c i="46" r="T127"/>
  <c r="T126"/>
  <c i="47" r="R139"/>
  <c i="48" r="P136"/>
  <c r="T149"/>
  <c i="49" r="BK128"/>
  <c r="T140"/>
  <c i="51" r="P127"/>
  <c i="52" r="BK127"/>
  <c r="J127"/>
  <c r="J101"/>
  <c i="54" r="BK137"/>
  <c r="J137"/>
  <c r="J100"/>
  <c r="BK168"/>
  <c r="J168"/>
  <c r="J103"/>
  <c r="P209"/>
  <c r="T246"/>
  <c i="56" r="R129"/>
  <c r="BK144"/>
  <c r="J144"/>
  <c r="J101"/>
  <c r="BK226"/>
  <c r="J226"/>
  <c r="J104"/>
  <c r="T234"/>
  <c i="57" r="P219"/>
  <c r="BK369"/>
  <c r="J369"/>
  <c r="J104"/>
  <c r="T422"/>
  <c r="T501"/>
  <c r="BK522"/>
  <c r="J522"/>
  <c r="J114"/>
  <c i="58" r="BK127"/>
  <c i="59" r="P129"/>
  <c r="P155"/>
  <c i="61" r="T139"/>
  <c i="65" r="P132"/>
  <c i="66" r="P132"/>
  <c i="67" r="BK127"/>
  <c r="J127"/>
  <c r="J101"/>
  <c i="69" r="T123"/>
  <c i="72" r="T123"/>
  <c i="73" r="P130"/>
  <c i="74" r="R128"/>
  <c i="75" r="R127"/>
  <c r="BK179"/>
  <c r="J179"/>
  <c r="J104"/>
  <c i="77" r="T129"/>
  <c r="T145"/>
  <c r="BK180"/>
  <c r="J180"/>
  <c r="J103"/>
  <c i="2" r="R127"/>
  <c r="R122"/>
  <c i="3" r="P163"/>
  <c i="29" r="T143"/>
  <c r="T175"/>
  <c r="P218"/>
  <c r="BK441"/>
  <c r="J441"/>
  <c r="J102"/>
  <c r="T572"/>
  <c r="P692"/>
  <c r="R793"/>
  <c r="P816"/>
  <c r="T860"/>
  <c r="T898"/>
  <c r="R973"/>
  <c i="31" r="T123"/>
  <c r="T122"/>
  <c i="32" r="BK156"/>
  <c r="J156"/>
  <c r="J102"/>
  <c i="33" r="T129"/>
  <c r="P189"/>
  <c i="34" r="T157"/>
  <c i="39" r="BK127"/>
  <c r="J127"/>
  <c r="J101"/>
  <c i="44" r="T127"/>
  <c r="T126"/>
  <c i="45" r="P127"/>
  <c r="P126"/>
  <c i="1" r="AU143"/>
  <c i="47" r="BK128"/>
  <c r="J128"/>
  <c r="J101"/>
  <c r="P159"/>
  <c i="48" r="BK146"/>
  <c r="J146"/>
  <c r="J103"/>
  <c r="T157"/>
  <c i="49" r="T137"/>
  <c i="51" r="BK127"/>
  <c i="54" r="T137"/>
  <c r="P168"/>
  <c r="R177"/>
  <c r="BK240"/>
  <c r="J240"/>
  <c r="J108"/>
  <c r="BK256"/>
  <c r="J256"/>
  <c r="J111"/>
  <c i="55" r="T124"/>
  <c i="56" r="R134"/>
  <c r="P213"/>
  <c i="57" r="T139"/>
  <c r="R190"/>
  <c r="BK382"/>
  <c i="58" r="T155"/>
  <c i="59" r="P140"/>
  <c i="60" r="T127"/>
  <c i="61" r="BK127"/>
  <c r="J127"/>
  <c r="J101"/>
  <c i="63" r="P128"/>
  <c r="P127"/>
  <c i="1" r="AU165"/>
  <c i="65" r="R127"/>
  <c r="R126"/>
  <c i="66" r="BK127"/>
  <c r="J127"/>
  <c r="J101"/>
  <c i="67" r="BK142"/>
  <c r="J142"/>
  <c r="J102"/>
  <c i="69" r="P123"/>
  <c r="P122"/>
  <c i="1" r="AU171"/>
  <c i="70" r="BK128"/>
  <c r="T147"/>
  <c r="BK164"/>
  <c r="J164"/>
  <c r="J105"/>
  <c i="72" r="P127"/>
  <c i="73" r="R130"/>
  <c i="74" r="P128"/>
  <c i="75" r="BK159"/>
  <c r="J159"/>
  <c r="J101"/>
  <c r="R176"/>
  <c i="76" r="BK128"/>
  <c r="T155"/>
  <c r="T185"/>
  <c i="77" r="R141"/>
  <c r="T141"/>
  <c r="R180"/>
  <c i="3" r="R124"/>
  <c r="R123"/>
  <c r="R122"/>
  <c r="BK179"/>
  <c r="J179"/>
  <c r="J101"/>
  <c i="4" r="R226"/>
  <c r="R346"/>
  <c r="R878"/>
  <c r="P920"/>
  <c r="BK927"/>
  <c r="J927"/>
  <c r="J105"/>
  <c r="BK1045"/>
  <c r="J1045"/>
  <c r="J109"/>
  <c r="R1322"/>
  <c r="P1490"/>
  <c r="T1522"/>
  <c r="R1736"/>
  <c i="6" r="BK124"/>
  <c r="J124"/>
  <c r="J100"/>
  <c i="7" r="BK133"/>
  <c r="J133"/>
  <c r="J102"/>
  <c i="8" r="P169"/>
  <c i="9" r="T127"/>
  <c r="T126"/>
  <c i="10" r="R154"/>
  <c i="12" r="P127"/>
  <c r="P126"/>
  <c i="1" r="AU107"/>
  <c i="14" r="T127"/>
  <c r="T126"/>
  <c i="17" r="T127"/>
  <c r="T126"/>
  <c i="18" r="R129"/>
  <c r="R158"/>
  <c i="19" r="BK135"/>
  <c r="J135"/>
  <c r="J102"/>
  <c r="R138"/>
  <c i="21" r="T127"/>
  <c r="T126"/>
  <c i="22" r="T132"/>
  <c i="25" r="R143"/>
  <c i="26" r="T140"/>
  <c r="P149"/>
  <c r="BK180"/>
  <c r="J180"/>
  <c r="J107"/>
  <c r="P195"/>
  <c i="27" r="P209"/>
  <c i="28" r="T132"/>
  <c r="BK164"/>
  <c r="J164"/>
  <c r="J103"/>
  <c r="T164"/>
  <c r="P251"/>
  <c r="T296"/>
  <c i="29" r="P234"/>
  <c r="BK605"/>
  <c r="J605"/>
  <c r="J108"/>
  <c r="R644"/>
  <c r="BK816"/>
  <c r="J816"/>
  <c r="J114"/>
  <c r="P860"/>
  <c i="32" r="P127"/>
  <c i="33" r="T169"/>
  <c i="40" r="T127"/>
  <c r="T126"/>
  <c i="43" r="BK127"/>
  <c r="J127"/>
  <c r="J101"/>
  <c i="44" r="R127"/>
  <c r="R126"/>
  <c i="45" r="T127"/>
  <c r="T126"/>
  <c i="47" r="P128"/>
  <c r="R159"/>
  <c i="48" r="BK149"/>
  <c r="J149"/>
  <c r="J104"/>
  <c i="49" r="P137"/>
  <c i="50" r="R131"/>
  <c i="53" r="R127"/>
  <c r="R126"/>
  <c i="54" r="R134"/>
  <c r="T142"/>
  <c r="T168"/>
  <c r="R209"/>
  <c r="BK249"/>
  <c r="J249"/>
  <c r="J110"/>
  <c i="55" r="P124"/>
  <c i="56" r="P159"/>
  <c r="P226"/>
  <c r="R234"/>
  <c i="57" r="R219"/>
  <c r="P382"/>
  <c r="BK482"/>
  <c r="J482"/>
  <c r="J110"/>
  <c r="T506"/>
  <c i="58" r="BK155"/>
  <c r="J155"/>
  <c r="J102"/>
  <c i="59" r="R133"/>
  <c i="60" r="BK127"/>
  <c r="BK126"/>
  <c r="J126"/>
  <c r="J100"/>
  <c i="62" r="T127"/>
  <c r="T126"/>
  <c i="63" r="R128"/>
  <c r="R127"/>
  <c i="64" r="P128"/>
  <c i="65" r="T127"/>
  <c i="66" r="R132"/>
  <c i="69" r="T133"/>
  <c i="70" r="BK147"/>
  <c r="J147"/>
  <c r="J101"/>
  <c i="75" r="P127"/>
  <c r="BK176"/>
  <c r="J176"/>
  <c r="J103"/>
  <c i="76" r="T158"/>
  <c i="77" r="BK141"/>
  <c r="J141"/>
  <c r="J100"/>
  <c i="78" r="BK135"/>
  <c r="J135"/>
  <c r="J102"/>
  <c i="2" r="P127"/>
  <c r="P122"/>
  <c i="1" r="AU95"/>
  <c i="2" r="T157"/>
  <c i="3" r="P150"/>
  <c r="P179"/>
  <c i="4" r="T226"/>
  <c r="T346"/>
  <c r="T878"/>
  <c r="R920"/>
  <c r="P927"/>
  <c r="T927"/>
  <c r="P1045"/>
  <c r="T1322"/>
  <c r="R1490"/>
  <c r="BK1522"/>
  <c r="J1522"/>
  <c r="J114"/>
  <c r="T1612"/>
  <c r="R1635"/>
  <c r="R1666"/>
  <c i="7" r="P127"/>
  <c r="P126"/>
  <c i="1" r="AU102"/>
  <c i="8" r="T129"/>
  <c r="BK188"/>
  <c r="J188"/>
  <c r="J104"/>
  <c i="9" r="R127"/>
  <c i="10" r="BK154"/>
  <c r="J154"/>
  <c r="J102"/>
  <c i="13" r="R127"/>
  <c r="R126"/>
  <c i="17" r="P127"/>
  <c r="P126"/>
  <c i="1" r="AU112"/>
  <c i="18" r="R138"/>
  <c i="19" r="T129"/>
  <c r="P138"/>
  <c i="20" r="P141"/>
  <c i="21" r="R148"/>
  <c i="22" r="P132"/>
  <c i="24" r="T133"/>
  <c i="26" r="BK137"/>
  <c r="J137"/>
  <c r="J101"/>
  <c r="P146"/>
  <c r="T146"/>
  <c r="P172"/>
  <c i="27" r="P124"/>
  <c r="P123"/>
  <c i="1" r="AU123"/>
  <c i="27" r="R209"/>
  <c i="28" r="P203"/>
  <c r="P290"/>
  <c r="T301"/>
  <c i="29" r="R234"/>
  <c r="BK572"/>
  <c r="J572"/>
  <c r="J104"/>
  <c r="R692"/>
  <c r="R851"/>
  <c r="BK898"/>
  <c r="J898"/>
  <c r="J117"/>
  <c i="31" r="P135"/>
  <c i="32" r="BK127"/>
  <c r="J127"/>
  <c r="J101"/>
  <c i="33" r="BK169"/>
  <c r="J169"/>
  <c r="J103"/>
  <c i="34" r="R157"/>
  <c i="35" r="BK147"/>
  <c r="J147"/>
  <c r="J102"/>
  <c i="48" r="T130"/>
  <c r="R149"/>
  <c i="49" r="BK140"/>
  <c r="J140"/>
  <c r="J103"/>
  <c i="51" r="P136"/>
  <c i="52" r="T135"/>
  <c i="53" r="T137"/>
  <c i="54" r="T134"/>
  <c r="BK142"/>
  <c r="J142"/>
  <c r="J101"/>
  <c r="BK171"/>
  <c r="J171"/>
  <c r="J104"/>
  <c r="T209"/>
  <c r="R246"/>
  <c r="R256"/>
  <c i="55" r="P128"/>
  <c i="56" r="T159"/>
  <c r="T226"/>
  <c i="57" r="BK158"/>
  <c r="J158"/>
  <c r="J99"/>
  <c r="P190"/>
  <c r="R283"/>
  <c r="R382"/>
  <c r="P482"/>
  <c r="R506"/>
  <c r="T522"/>
  <c i="58" r="P127"/>
  <c i="59" r="T129"/>
  <c r="T155"/>
  <c i="60" r="T140"/>
  <c i="63" r="T145"/>
  <c i="64" r="P135"/>
  <c i="65" r="T132"/>
  <c i="66" r="T127"/>
  <c r="T126"/>
  <c i="67" r="R127"/>
  <c r="R126"/>
  <c i="68" r="T123"/>
  <c r="T122"/>
  <c i="69" r="R133"/>
  <c i="70" r="R152"/>
  <c i="72" r="BK123"/>
  <c r="J123"/>
  <c r="J99"/>
  <c i="73" r="BK127"/>
  <c r="J127"/>
  <c r="J100"/>
  <c i="74" r="T128"/>
  <c i="75" r="P179"/>
  <c i="76" r="P163"/>
  <c i="77" r="T153"/>
  <c i="3" r="P124"/>
  <c r="P123"/>
  <c r="P122"/>
  <c i="1" r="AU96"/>
  <c i="4" r="BK600"/>
  <c r="J600"/>
  <c r="J102"/>
  <c r="BK940"/>
  <c r="J940"/>
  <c r="J108"/>
  <c r="T1045"/>
  <c r="P1522"/>
  <c r="P1612"/>
  <c r="P1635"/>
  <c i="8" r="BK141"/>
  <c r="J141"/>
  <c r="J102"/>
  <c r="T188"/>
  <c i="9" r="R171"/>
  <c i="10" r="T154"/>
  <c i="15" r="T127"/>
  <c r="T126"/>
  <c i="16" r="R127"/>
  <c r="R126"/>
  <c i="18" r="P129"/>
  <c r="P128"/>
  <c i="1" r="AU114"/>
  <c i="18" r="P158"/>
  <c i="19" r="P135"/>
  <c r="T138"/>
  <c i="20" r="P128"/>
  <c r="P127"/>
  <c i="1" r="AU116"/>
  <c i="20" r="BK141"/>
  <c r="J141"/>
  <c r="J103"/>
  <c i="21" r="P148"/>
  <c i="22" r="P127"/>
  <c r="P126"/>
  <c i="1" r="AU118"/>
  <c i="23" r="BK132"/>
  <c r="J132"/>
  <c r="J102"/>
  <c i="24" r="T127"/>
  <c r="T126"/>
  <c i="25" r="BK143"/>
  <c r="J143"/>
  <c r="J102"/>
  <c i="26" r="BK140"/>
  <c r="J140"/>
  <c r="J102"/>
  <c r="T159"/>
  <c r="BK192"/>
  <c r="J192"/>
  <c r="J108"/>
  <c i="27" r="BK124"/>
  <c r="J124"/>
  <c r="J99"/>
  <c r="BK209"/>
  <c r="J209"/>
  <c r="J101"/>
  <c i="28" r="R203"/>
  <c r="R290"/>
  <c r="R296"/>
  <c i="29" r="P143"/>
  <c r="P142"/>
  <c r="BK468"/>
  <c r="J468"/>
  <c r="J103"/>
  <c r="R585"/>
  <c r="R584"/>
  <c r="P644"/>
  <c r="BK776"/>
  <c r="J776"/>
  <c r="J112"/>
  <c r="P851"/>
  <c r="R903"/>
  <c i="30" r="T122"/>
  <c r="T121"/>
  <c i="31" r="R135"/>
  <c i="32" r="P156"/>
  <c i="33" r="T146"/>
  <c i="34" r="R127"/>
  <c r="R126"/>
  <c i="35" r="P127"/>
  <c r="P126"/>
  <c i="1" r="AU133"/>
  <c i="37" r="BK127"/>
  <c r="J127"/>
  <c r="J101"/>
  <c i="41" r="P127"/>
  <c r="P126"/>
  <c i="1" r="AU139"/>
  <c i="42" r="BK127"/>
  <c i="43" r="T127"/>
  <c r="T126"/>
  <c i="47" r="BK159"/>
  <c r="J159"/>
  <c r="J103"/>
  <c i="49" r="T128"/>
  <c r="T127"/>
  <c i="50" r="BK131"/>
  <c r="J131"/>
  <c r="J102"/>
  <c i="51" r="T127"/>
  <c r="T126"/>
  <c i="52" r="R135"/>
  <c i="53" r="T127"/>
  <c r="T126"/>
  <c i="54" r="P150"/>
  <c r="P171"/>
  <c r="BK194"/>
  <c r="J194"/>
  <c r="J106"/>
  <c i="55" r="R179"/>
  <c i="56" r="P129"/>
  <c r="R144"/>
  <c r="R226"/>
  <c i="57" r="R158"/>
  <c r="BK310"/>
  <c r="J310"/>
  <c r="J103"/>
  <c r="R422"/>
  <c r="BK501"/>
  <c r="J501"/>
  <c r="J111"/>
  <c r="P515"/>
  <c i="58" r="P155"/>
  <c i="59" r="T140"/>
  <c i="61" r="R139"/>
  <c i="62" r="R127"/>
  <c r="R126"/>
  <c i="64" r="BK128"/>
  <c i="65" r="P127"/>
  <c r="P126"/>
  <c i="1" r="AU167"/>
  <c i="68" r="R123"/>
  <c r="R122"/>
  <c i="70" r="P147"/>
  <c r="T161"/>
  <c i="72" r="T127"/>
  <c i="73" r="T127"/>
  <c r="T124"/>
  <c r="T137"/>
  <c i="74" r="T123"/>
  <c r="T122"/>
  <c i="75" r="T127"/>
  <c i="76" r="R128"/>
  <c r="R155"/>
  <c r="BK185"/>
  <c r="J185"/>
  <c r="J105"/>
  <c i="77" r="P141"/>
  <c r="R145"/>
  <c r="BK183"/>
  <c r="J183"/>
  <c r="J104"/>
  <c r="BK202"/>
  <c r="J202"/>
  <c r="J105"/>
  <c r="BK213"/>
  <c r="J213"/>
  <c r="J106"/>
  <c i="78" r="BK126"/>
  <c r="J126"/>
  <c r="J100"/>
  <c r="P126"/>
  <c r="R135"/>
  <c r="R125"/>
  <c r="R124"/>
  <c i="2" r="BK138"/>
  <c r="J138"/>
  <c r="J100"/>
  <c i="3" r="T124"/>
  <c r="T123"/>
  <c r="T122"/>
  <c i="4" r="P143"/>
  <c r="P142"/>
  <c r="T600"/>
  <c r="BK1129"/>
  <c r="J1129"/>
  <c r="J110"/>
  <c r="P1435"/>
  <c r="P1557"/>
  <c r="T1642"/>
  <c r="P1736"/>
  <c i="5" r="T122"/>
  <c r="T121"/>
  <c i="6" r="P124"/>
  <c r="P123"/>
  <c r="P122"/>
  <c i="1" r="AU100"/>
  <c i="7" r="BK127"/>
  <c r="J127"/>
  <c r="J101"/>
  <c i="8" r="P141"/>
  <c r="R188"/>
  <c i="9" r="P127"/>
  <c r="P126"/>
  <c i="1" r="AU104"/>
  <c i="10" r="P127"/>
  <c r="P126"/>
  <c i="1" r="AU105"/>
  <c i="12" r="T127"/>
  <c r="T126"/>
  <c i="13" r="P127"/>
  <c r="P126"/>
  <c i="1" r="AU108"/>
  <c i="14" r="P127"/>
  <c r="P126"/>
  <c i="1" r="AU109"/>
  <c i="17" r="BK127"/>
  <c i="19" r="T141"/>
  <c i="20" r="R141"/>
  <c i="23" r="R132"/>
  <c i="24" r="P127"/>
  <c r="P126"/>
  <c i="1" r="AU120"/>
  <c i="25" r="P143"/>
  <c i="26" r="T134"/>
  <c r="T131"/>
  <c r="BK146"/>
  <c r="J146"/>
  <c r="J103"/>
  <c r="R159"/>
  <c r="T180"/>
  <c r="R195"/>
  <c i="27" r="T124"/>
  <c r="T123"/>
  <c i="28" r="P132"/>
  <c r="P131"/>
  <c i="1" r="AU124"/>
  <c i="28" r="BK159"/>
  <c r="J159"/>
  <c r="J102"/>
  <c r="R164"/>
  <c r="BK251"/>
  <c r="J251"/>
  <c r="J106"/>
  <c r="BK301"/>
  <c r="J301"/>
  <c r="J109"/>
  <c i="29" r="R143"/>
  <c r="R175"/>
  <c r="T218"/>
  <c r="T441"/>
  <c r="P585"/>
  <c r="BK644"/>
  <c r="J644"/>
  <c r="J109"/>
  <c r="T676"/>
  <c r="BK793"/>
  <c r="J793"/>
  <c r="J113"/>
  <c r="BK851"/>
  <c r="J851"/>
  <c r="J115"/>
  <c r="BK903"/>
  <c r="J903"/>
  <c r="J118"/>
  <c r="T973"/>
  <c i="30" r="BK122"/>
  <c r="J122"/>
  <c r="J99"/>
  <c i="33" r="BK129"/>
  <c r="J129"/>
  <c r="J101"/>
  <c r="P169"/>
  <c i="34" r="BK157"/>
  <c r="J157"/>
  <c r="J102"/>
  <c i="35" r="R147"/>
  <c i="39" r="R127"/>
  <c r="R126"/>
  <c i="43" r="P127"/>
  <c r="P126"/>
  <c i="1" r="AU141"/>
  <c i="44" r="BK127"/>
  <c r="J127"/>
  <c r="J101"/>
  <c i="45" r="BK127"/>
  <c r="J127"/>
  <c r="J101"/>
  <c i="46" r="P127"/>
  <c r="P126"/>
  <c i="1" r="AU144"/>
  <c i="47" r="P139"/>
  <c i="48" r="P146"/>
  <c r="R157"/>
  <c i="49" r="P128"/>
  <c r="P127"/>
  <c i="1" r="AU148"/>
  <c i="49" r="R140"/>
  <c i="50" r="T131"/>
  <c i="51" r="BK136"/>
  <c r="J136"/>
  <c r="J102"/>
  <c i="52" r="T127"/>
  <c r="T126"/>
  <c i="53" r="BK137"/>
  <c r="J137"/>
  <c r="J102"/>
  <c i="54" r="T150"/>
  <c r="T171"/>
  <c r="P194"/>
  <c r="T240"/>
  <c r="T256"/>
  <c i="55" r="BK124"/>
  <c r="J124"/>
  <c r="J99"/>
  <c r="T179"/>
  <c i="56" r="BK159"/>
  <c r="J159"/>
  <c r="J102"/>
  <c r="BK229"/>
  <c r="J229"/>
  <c r="J105"/>
  <c i="57" r="T219"/>
  <c r="P369"/>
  <c r="P422"/>
  <c i="59" r="R129"/>
  <c r="BK155"/>
  <c r="J155"/>
  <c r="J104"/>
  <c i="60" r="P140"/>
  <c i="61" r="T127"/>
  <c r="T126"/>
  <c i="67" r="T127"/>
  <c r="T126"/>
  <c i="69" r="BK133"/>
  <c r="J133"/>
  <c r="J100"/>
  <c i="70" r="R128"/>
  <c r="R127"/>
  <c r="P161"/>
  <c i="73" r="P127"/>
  <c r="P124"/>
  <c i="1" r="AU176"/>
  <c i="74" r="P123"/>
  <c r="P122"/>
  <c i="1" r="AU177"/>
  <c i="75" r="R159"/>
  <c r="T179"/>
  <c i="76" r="P128"/>
  <c r="P127"/>
  <c i="1" r="AU179"/>
  <c i="76" r="P155"/>
  <c r="P158"/>
  <c r="R185"/>
  <c i="77" r="BK129"/>
  <c r="J129"/>
  <c r="J99"/>
  <c r="P153"/>
  <c r="R183"/>
  <c r="T202"/>
  <c r="R213"/>
  <c i="78" r="T126"/>
  <c r="P135"/>
  <c r="T135"/>
  <c i="4" r="BK1687"/>
  <c r="J1687"/>
  <c r="J120"/>
  <c i="12" r="BK143"/>
  <c r="J143"/>
  <c r="J102"/>
  <c i="36" r="BK152"/>
  <c r="J152"/>
  <c r="J102"/>
  <c i="11" r="BK142"/>
  <c r="J142"/>
  <c r="J102"/>
  <c i="29" r="BK925"/>
  <c r="J925"/>
  <c r="J120"/>
  <c i="2" r="BK124"/>
  <c r="BK123"/>
  <c r="J123"/>
  <c r="J97"/>
  <c i="41" r="BK140"/>
  <c r="J140"/>
  <c r="J102"/>
  <c i="28" r="BK153"/>
  <c r="J153"/>
  <c r="J100"/>
  <c i="40" r="BK141"/>
  <c r="J141"/>
  <c r="J102"/>
  <c i="62" r="BK138"/>
  <c r="J138"/>
  <c r="J102"/>
  <c i="70" r="BK145"/>
  <c r="J145"/>
  <c r="J100"/>
  <c i="71" r="BK119"/>
  <c r="J119"/>
  <c r="J97"/>
  <c i="73" r="BK125"/>
  <c r="J125"/>
  <c r="J99"/>
  <c i="3" r="BK186"/>
  <c r="J186"/>
  <c r="J102"/>
  <c i="13" r="BK139"/>
  <c r="J139"/>
  <c r="J102"/>
  <c i="29" r="BK581"/>
  <c r="J581"/>
  <c r="J105"/>
  <c i="43" r="BK136"/>
  <c r="J136"/>
  <c r="J102"/>
  <c i="45" r="BK135"/>
  <c r="J135"/>
  <c r="J102"/>
  <c i="46" r="BK135"/>
  <c r="J135"/>
  <c r="J102"/>
  <c i="75" r="BK155"/>
  <c r="J155"/>
  <c r="J100"/>
  <c r="BK174"/>
  <c r="J174"/>
  <c r="J102"/>
  <c i="4" r="BK936"/>
  <c r="J936"/>
  <c r="J106"/>
  <c i="37" r="BK142"/>
  <c r="J142"/>
  <c r="J102"/>
  <c i="38" r="BK141"/>
  <c r="J141"/>
  <c r="J102"/>
  <c i="68" r="BK126"/>
  <c r="J126"/>
  <c r="J100"/>
  <c i="14" r="BK137"/>
  <c r="J137"/>
  <c r="J102"/>
  <c i="17" r="BK140"/>
  <c r="J140"/>
  <c r="J102"/>
  <c i="64" r="BK133"/>
  <c r="J133"/>
  <c r="J102"/>
  <c i="29" r="BK921"/>
  <c r="J921"/>
  <c r="J119"/>
  <c i="71" r="BK193"/>
  <c r="J193"/>
  <c r="J98"/>
  <c i="15" r="BK135"/>
  <c r="J135"/>
  <c r="J102"/>
  <c i="16" r="BK136"/>
  <c r="J136"/>
  <c r="J102"/>
  <c i="57" r="BK527"/>
  <c r="J527"/>
  <c r="J115"/>
  <c i="76" r="BK153"/>
  <c r="J153"/>
  <c r="J100"/>
  <c r="BK183"/>
  <c r="J183"/>
  <c r="J104"/>
  <c i="28" r="BK157"/>
  <c r="J157"/>
  <c r="J101"/>
  <c i="57" r="BK532"/>
  <c r="J532"/>
  <c r="J116"/>
  <c i="39" r="BK143"/>
  <c r="J143"/>
  <c r="J102"/>
  <c i="44" r="BK136"/>
  <c r="J136"/>
  <c r="J102"/>
  <c i="57" r="BK378"/>
  <c r="J378"/>
  <c r="J105"/>
  <c i="78" r="BK133"/>
  <c r="J133"/>
  <c r="J101"/>
  <c i="2" r="BK164"/>
  <c r="J164"/>
  <c r="J102"/>
  <c i="26" r="BK132"/>
  <c r="J132"/>
  <c r="J99"/>
  <c i="42" r="BK140"/>
  <c r="J140"/>
  <c r="J102"/>
  <c i="70" r="BK150"/>
  <c r="J150"/>
  <c r="J102"/>
  <c i="78" r="BE130"/>
  <c r="BE136"/>
  <c r="BE131"/>
  <c r="BE140"/>
  <c r="BE151"/>
  <c r="BE154"/>
  <c r="BE158"/>
  <c r="E112"/>
  <c r="BE152"/>
  <c i="77" r="BK128"/>
  <c r="J128"/>
  <c r="J98"/>
  <c i="78" r="BE128"/>
  <c r="BE142"/>
  <c r="BE143"/>
  <c r="BE155"/>
  <c r="BE163"/>
  <c r="BE149"/>
  <c r="BE127"/>
  <c r="BE132"/>
  <c r="BE146"/>
  <c r="BE164"/>
  <c r="F121"/>
  <c r="BE138"/>
  <c r="BE141"/>
  <c r="BE157"/>
  <c r="J118"/>
  <c r="BE139"/>
  <c r="BE147"/>
  <c r="BE150"/>
  <c r="BE153"/>
  <c r="BE145"/>
  <c r="BE156"/>
  <c r="BE159"/>
  <c r="J94"/>
  <c r="BE137"/>
  <c r="BE148"/>
  <c r="BE160"/>
  <c r="BE129"/>
  <c r="BE144"/>
  <c r="BE161"/>
  <c r="BE134"/>
  <c r="BE162"/>
  <c i="76" r="J128"/>
  <c r="J99"/>
  <c i="77" r="E116"/>
  <c r="BE168"/>
  <c r="BE173"/>
  <c r="BE185"/>
  <c r="BE187"/>
  <c r="BE198"/>
  <c r="BE199"/>
  <c r="BE204"/>
  <c r="BE214"/>
  <c r="J91"/>
  <c r="BE132"/>
  <c r="BE139"/>
  <c r="BE157"/>
  <c r="BE158"/>
  <c r="BE160"/>
  <c r="BE161"/>
  <c r="BE170"/>
  <c r="BE201"/>
  <c r="BE203"/>
  <c r="BE205"/>
  <c r="BE133"/>
  <c r="BE135"/>
  <c r="BE149"/>
  <c r="BE164"/>
  <c r="BE134"/>
  <c r="BE142"/>
  <c r="BE144"/>
  <c r="BE148"/>
  <c r="BE156"/>
  <c r="BE166"/>
  <c r="BE172"/>
  <c r="BE174"/>
  <c r="BE191"/>
  <c r="BE200"/>
  <c r="BE206"/>
  <c r="BE208"/>
  <c r="BE219"/>
  <c r="BE131"/>
  <c r="BE143"/>
  <c r="BE150"/>
  <c r="BE181"/>
  <c r="BE193"/>
  <c r="BE195"/>
  <c r="BE197"/>
  <c r="BE218"/>
  <c r="F125"/>
  <c r="BE155"/>
  <c r="BE163"/>
  <c r="BE171"/>
  <c r="BE182"/>
  <c r="BE186"/>
  <c r="BE192"/>
  <c r="BE162"/>
  <c r="BE169"/>
  <c r="BE176"/>
  <c r="BE184"/>
  <c r="BE196"/>
  <c r="BE210"/>
  <c r="J94"/>
  <c r="BE154"/>
  <c r="BE159"/>
  <c r="BE212"/>
  <c r="BE138"/>
  <c r="BE146"/>
  <c r="BE147"/>
  <c r="BE151"/>
  <c r="BE177"/>
  <c r="BE179"/>
  <c r="BE189"/>
  <c r="BE207"/>
  <c r="BE216"/>
  <c r="BE167"/>
  <c r="BE194"/>
  <c r="BE136"/>
  <c r="BE137"/>
  <c r="BE140"/>
  <c r="BE165"/>
  <c r="BE175"/>
  <c r="BE178"/>
  <c r="BE188"/>
  <c r="BE209"/>
  <c r="BE211"/>
  <c r="BE130"/>
  <c r="BE152"/>
  <c r="BE190"/>
  <c r="BE215"/>
  <c r="BE217"/>
  <c i="76" r="F94"/>
  <c r="BE140"/>
  <c r="BE151"/>
  <c r="BE171"/>
  <c r="BE162"/>
  <c r="BE176"/>
  <c r="BE184"/>
  <c r="BE132"/>
  <c i="75" r="BK126"/>
  <c r="J126"/>
  <c r="J98"/>
  <c i="76" r="BE131"/>
  <c r="BE141"/>
  <c r="BE142"/>
  <c r="BE159"/>
  <c r="BE173"/>
  <c r="BE175"/>
  <c r="J91"/>
  <c r="BE154"/>
  <c r="BE160"/>
  <c r="BE165"/>
  <c r="BE178"/>
  <c r="J94"/>
  <c r="BE136"/>
  <c r="BE161"/>
  <c r="BE167"/>
  <c r="BE170"/>
  <c r="BE177"/>
  <c r="E115"/>
  <c r="BE149"/>
  <c r="BE166"/>
  <c r="BE168"/>
  <c r="BE174"/>
  <c r="BE129"/>
  <c r="BE135"/>
  <c r="BE189"/>
  <c r="BE192"/>
  <c r="BE139"/>
  <c r="BE144"/>
  <c r="BE146"/>
  <c r="BE150"/>
  <c r="BE157"/>
  <c r="BE169"/>
  <c r="BE179"/>
  <c r="BE181"/>
  <c r="BE182"/>
  <c r="BE186"/>
  <c r="BE130"/>
  <c r="BE143"/>
  <c r="BE156"/>
  <c r="BE164"/>
  <c r="BE172"/>
  <c r="BE145"/>
  <c r="BE152"/>
  <c r="BE180"/>
  <c r="BE190"/>
  <c r="BE191"/>
  <c i="75" r="F123"/>
  <c r="BE141"/>
  <c r="BE143"/>
  <c r="BE161"/>
  <c r="BE171"/>
  <c r="BE130"/>
  <c r="BE146"/>
  <c r="BE150"/>
  <c r="BE175"/>
  <c i="74" r="J123"/>
  <c r="J99"/>
  <c i="75" r="J91"/>
  <c r="BE165"/>
  <c r="BE168"/>
  <c r="BE164"/>
  <c r="BE170"/>
  <c r="BE128"/>
  <c r="BE142"/>
  <c r="BE180"/>
  <c r="BE173"/>
  <c r="BE133"/>
  <c r="BE154"/>
  <c r="BE140"/>
  <c r="BE149"/>
  <c r="BE162"/>
  <c r="E85"/>
  <c r="BE134"/>
  <c r="BE137"/>
  <c r="BE172"/>
  <c r="BE177"/>
  <c r="BE156"/>
  <c r="BE167"/>
  <c r="BE169"/>
  <c r="BE178"/>
  <c r="BE183"/>
  <c r="BE185"/>
  <c r="BE186"/>
  <c r="J94"/>
  <c r="BE129"/>
  <c r="BE153"/>
  <c r="BE160"/>
  <c r="BE163"/>
  <c r="BE166"/>
  <c r="BE184"/>
  <c i="74" r="F94"/>
  <c r="BE126"/>
  <c r="BE127"/>
  <c r="E110"/>
  <c r="BE130"/>
  <c r="BE132"/>
  <c r="J91"/>
  <c r="J94"/>
  <c r="BE124"/>
  <c r="BE125"/>
  <c r="BE131"/>
  <c r="BE129"/>
  <c i="72" r="BK122"/>
  <c r="J122"/>
  <c r="J98"/>
  <c i="73" r="BE128"/>
  <c r="BE131"/>
  <c r="BE135"/>
  <c r="BE126"/>
  <c r="F121"/>
  <c r="E112"/>
  <c r="BE134"/>
  <c r="BE133"/>
  <c r="J118"/>
  <c r="BE132"/>
  <c r="BE141"/>
  <c r="J94"/>
  <c r="BE138"/>
  <c r="BE139"/>
  <c r="BE129"/>
  <c r="BE136"/>
  <c r="BE140"/>
  <c i="72" r="E110"/>
  <c r="J91"/>
  <c i="71" r="BK118"/>
  <c r="J118"/>
  <c r="J96"/>
  <c i="72" r="BE124"/>
  <c r="F119"/>
  <c r="J119"/>
  <c r="BE129"/>
  <c r="BE128"/>
  <c r="BE125"/>
  <c r="BE126"/>
  <c i="70" r="J128"/>
  <c r="J99"/>
  <c i="71" r="BE124"/>
  <c r="BE127"/>
  <c r="BE159"/>
  <c r="BE160"/>
  <c r="BE161"/>
  <c r="BE165"/>
  <c r="BE167"/>
  <c r="F92"/>
  <c r="J112"/>
  <c r="BE122"/>
  <c r="BE123"/>
  <c r="BE125"/>
  <c r="BE138"/>
  <c r="BE142"/>
  <c r="BE143"/>
  <c r="BE147"/>
  <c r="BE148"/>
  <c r="BE152"/>
  <c r="BE158"/>
  <c r="BE162"/>
  <c r="BE163"/>
  <c r="BE169"/>
  <c r="BE179"/>
  <c r="BE181"/>
  <c r="BE126"/>
  <c r="BE140"/>
  <c r="BE144"/>
  <c r="BE166"/>
  <c r="BE168"/>
  <c r="BE174"/>
  <c r="BE178"/>
  <c r="BE184"/>
  <c r="BE188"/>
  <c r="BE191"/>
  <c r="BE120"/>
  <c r="BE121"/>
  <c r="BE176"/>
  <c r="BE177"/>
  <c r="BE185"/>
  <c r="BE128"/>
  <c r="BE129"/>
  <c r="BE131"/>
  <c r="BE132"/>
  <c r="BE141"/>
  <c r="BE145"/>
  <c r="BE170"/>
  <c r="BE171"/>
  <c r="BE187"/>
  <c r="BE194"/>
  <c r="E85"/>
  <c r="BE130"/>
  <c r="BE133"/>
  <c r="BE134"/>
  <c r="BE150"/>
  <c r="BE151"/>
  <c r="BE155"/>
  <c r="BE156"/>
  <c r="BE157"/>
  <c r="BE164"/>
  <c r="BE172"/>
  <c r="BE175"/>
  <c r="BE182"/>
  <c r="BE183"/>
  <c r="BE189"/>
  <c r="BE135"/>
  <c r="BE136"/>
  <c r="BE137"/>
  <c r="BE146"/>
  <c r="BE149"/>
  <c r="BE186"/>
  <c r="BE190"/>
  <c r="BE192"/>
  <c r="J92"/>
  <c r="BE139"/>
  <c r="BE153"/>
  <c r="BE154"/>
  <c r="BE173"/>
  <c r="BE180"/>
  <c i="70" r="BE136"/>
  <c r="BE149"/>
  <c r="BE156"/>
  <c r="BE153"/>
  <c r="BE154"/>
  <c r="E85"/>
  <c r="F94"/>
  <c r="BE132"/>
  <c r="BE151"/>
  <c r="BE155"/>
  <c r="BE160"/>
  <c r="BE169"/>
  <c r="BE129"/>
  <c r="BE135"/>
  <c r="BE159"/>
  <c r="BE165"/>
  <c r="BE168"/>
  <c r="J124"/>
  <c r="BE137"/>
  <c r="BE158"/>
  <c r="BE157"/>
  <c r="BE148"/>
  <c r="BE167"/>
  <c i="69" r="BK122"/>
  <c r="J122"/>
  <c i="70" r="J91"/>
  <c r="BE139"/>
  <c r="BE162"/>
  <c r="BE142"/>
  <c r="BE138"/>
  <c r="BE163"/>
  <c r="BE166"/>
  <c r="BE146"/>
  <c i="69" r="J94"/>
  <c r="BE127"/>
  <c r="BE130"/>
  <c r="BE125"/>
  <c r="J91"/>
  <c r="BE136"/>
  <c r="BE124"/>
  <c r="BE131"/>
  <c i="68" r="BK122"/>
  <c r="J122"/>
  <c r="J98"/>
  <c i="69" r="E85"/>
  <c r="BE128"/>
  <c r="BE135"/>
  <c r="BE134"/>
  <c r="BE126"/>
  <c r="F94"/>
  <c r="BE129"/>
  <c r="BE132"/>
  <c i="68" r="J91"/>
  <c r="J94"/>
  <c r="F94"/>
  <c r="BE125"/>
  <c r="BE127"/>
  <c r="E110"/>
  <c r="BE124"/>
  <c i="67" r="J96"/>
  <c r="BE128"/>
  <c r="BE141"/>
  <c i="66" r="BK126"/>
  <c r="J126"/>
  <c i="67" r="BE137"/>
  <c r="J93"/>
  <c r="BE134"/>
  <c r="F123"/>
  <c r="BE129"/>
  <c r="BE130"/>
  <c r="BE138"/>
  <c r="BE131"/>
  <c r="E112"/>
  <c r="BE136"/>
  <c r="BE135"/>
  <c r="BE139"/>
  <c r="BE140"/>
  <c r="BE144"/>
  <c r="BE132"/>
  <c r="BE133"/>
  <c r="BE143"/>
  <c r="BE145"/>
  <c i="66" r="J123"/>
  <c r="F96"/>
  <c r="BE128"/>
  <c r="BE130"/>
  <c r="E112"/>
  <c r="BE131"/>
  <c r="J93"/>
  <c r="BE129"/>
  <c r="BE133"/>
  <c r="BE134"/>
  <c i="65" r="E112"/>
  <c i="64" r="J128"/>
  <c r="J101"/>
  <c i="65" r="F96"/>
  <c r="J120"/>
  <c r="BE131"/>
  <c r="J96"/>
  <c r="BE128"/>
  <c r="BE130"/>
  <c r="BE133"/>
  <c r="BE129"/>
  <c r="BE134"/>
  <c i="63" r="BK127"/>
  <c r="J127"/>
  <c r="J100"/>
  <c i="64" r="BE137"/>
  <c r="E85"/>
  <c r="F124"/>
  <c r="BE131"/>
  <c r="BE138"/>
  <c r="J93"/>
  <c r="BE130"/>
  <c r="BE132"/>
  <c r="BE134"/>
  <c r="BE136"/>
  <c r="BE139"/>
  <c r="J96"/>
  <c r="BE129"/>
  <c i="63" r="J124"/>
  <c r="J93"/>
  <c r="F124"/>
  <c r="BE135"/>
  <c r="E85"/>
  <c r="BE130"/>
  <c r="BE137"/>
  <c r="BE139"/>
  <c i="62" r="BK126"/>
  <c r="J126"/>
  <c i="63" r="BE129"/>
  <c r="BE131"/>
  <c r="BE138"/>
  <c r="BE142"/>
  <c r="BE144"/>
  <c r="BE146"/>
  <c r="BE147"/>
  <c r="BE132"/>
  <c r="BE134"/>
  <c r="BE136"/>
  <c r="BE140"/>
  <c r="BE141"/>
  <c r="BE148"/>
  <c i="61" r="BK126"/>
  <c r="J126"/>
  <c r="J100"/>
  <c i="62" r="J96"/>
  <c r="F123"/>
  <c r="BE129"/>
  <c r="BE131"/>
  <c r="BE132"/>
  <c r="BE136"/>
  <c r="BE139"/>
  <c r="J93"/>
  <c r="BE134"/>
  <c r="BE137"/>
  <c r="BE130"/>
  <c r="BE133"/>
  <c r="BE135"/>
  <c r="E85"/>
  <c r="BE128"/>
  <c i="60" r="J127"/>
  <c r="J101"/>
  <c i="61" r="F96"/>
  <c r="E85"/>
  <c r="J93"/>
  <c r="J96"/>
  <c r="BE128"/>
  <c r="BE130"/>
  <c r="BE135"/>
  <c r="BE136"/>
  <c r="BE138"/>
  <c r="BE141"/>
  <c r="BE140"/>
  <c r="BE142"/>
  <c r="BE129"/>
  <c r="BE131"/>
  <c r="BE132"/>
  <c r="BE133"/>
  <c r="BE134"/>
  <c r="BE137"/>
  <c i="60" r="F123"/>
  <c r="BE137"/>
  <c i="59" r="J129"/>
  <c r="J101"/>
  <c i="60" r="J93"/>
  <c r="E112"/>
  <c r="J123"/>
  <c r="BE134"/>
  <c r="BE132"/>
  <c r="BE135"/>
  <c r="BE129"/>
  <c r="BE128"/>
  <c r="BE136"/>
  <c r="BE143"/>
  <c r="BE133"/>
  <c r="BE138"/>
  <c r="BE131"/>
  <c r="BE139"/>
  <c r="BE142"/>
  <c r="BE130"/>
  <c r="BE141"/>
  <c i="59" r="J96"/>
  <c r="F125"/>
  <c r="BE139"/>
  <c i="58" r="J127"/>
  <c r="J101"/>
  <c i="59" r="BE132"/>
  <c r="BE149"/>
  <c r="BE131"/>
  <c r="BE148"/>
  <c r="J93"/>
  <c r="BE134"/>
  <c r="BE138"/>
  <c r="BE142"/>
  <c r="BE144"/>
  <c r="BE150"/>
  <c r="E85"/>
  <c r="BE141"/>
  <c r="BE156"/>
  <c r="BE158"/>
  <c r="BE143"/>
  <c r="BE151"/>
  <c r="BE136"/>
  <c r="BE154"/>
  <c r="BE135"/>
  <c r="BE146"/>
  <c r="BE137"/>
  <c r="BE145"/>
  <c r="BE130"/>
  <c r="BE152"/>
  <c r="BE159"/>
  <c r="BE147"/>
  <c r="BE157"/>
  <c i="58" r="BE140"/>
  <c r="BE143"/>
  <c r="BE134"/>
  <c r="BE138"/>
  <c r="BE145"/>
  <c r="BE149"/>
  <c r="BE136"/>
  <c r="BE139"/>
  <c r="E85"/>
  <c r="BE128"/>
  <c r="J123"/>
  <c r="BE130"/>
  <c r="BE133"/>
  <c r="BE135"/>
  <c r="BE141"/>
  <c r="BE146"/>
  <c r="BE151"/>
  <c r="BE129"/>
  <c r="BE131"/>
  <c r="BE137"/>
  <c r="BE148"/>
  <c i="57" r="BK138"/>
  <c r="J138"/>
  <c r="J97"/>
  <c i="58" r="F96"/>
  <c r="BE150"/>
  <c r="J93"/>
  <c r="BE132"/>
  <c r="BE144"/>
  <c r="BE152"/>
  <c i="57" r="J382"/>
  <c r="J107"/>
  <c i="58" r="BE142"/>
  <c r="BE160"/>
  <c r="BE147"/>
  <c r="BE156"/>
  <c r="BE158"/>
  <c r="BE159"/>
  <c r="BE161"/>
  <c r="BE162"/>
  <c r="BE153"/>
  <c r="BE154"/>
  <c r="BE157"/>
  <c i="57" r="BE191"/>
  <c r="BE214"/>
  <c r="BE275"/>
  <c r="BE293"/>
  <c r="BE311"/>
  <c r="BE398"/>
  <c r="BE475"/>
  <c r="BE480"/>
  <c r="BE497"/>
  <c r="BE503"/>
  <c r="F92"/>
  <c r="BE151"/>
  <c r="BE256"/>
  <c r="BE305"/>
  <c r="BE314"/>
  <c r="BE330"/>
  <c r="BE374"/>
  <c r="BE383"/>
  <c r="BE420"/>
  <c r="BE427"/>
  <c r="BE431"/>
  <c r="BE442"/>
  <c r="BE510"/>
  <c i="56" r="BK128"/>
  <c r="J128"/>
  <c i="57" r="BE156"/>
  <c r="BE166"/>
  <c r="BE216"/>
  <c r="BE282"/>
  <c r="BE284"/>
  <c r="BE303"/>
  <c r="BE353"/>
  <c r="BE370"/>
  <c r="BE393"/>
  <c r="BE396"/>
  <c r="BE405"/>
  <c r="BE410"/>
  <c r="BE440"/>
  <c r="BE467"/>
  <c r="BE516"/>
  <c r="BE520"/>
  <c r="J92"/>
  <c r="BE163"/>
  <c r="BE179"/>
  <c r="BE209"/>
  <c r="BE217"/>
  <c r="BE301"/>
  <c r="BE376"/>
  <c r="BE408"/>
  <c r="BE437"/>
  <c r="BE452"/>
  <c r="BE494"/>
  <c r="BE518"/>
  <c r="BE538"/>
  <c r="BE539"/>
  <c r="BE544"/>
  <c r="BE143"/>
  <c r="BE230"/>
  <c r="BE236"/>
  <c r="BE249"/>
  <c r="BE277"/>
  <c r="BE319"/>
  <c r="BE327"/>
  <c r="BE333"/>
  <c r="BE388"/>
  <c r="BE403"/>
  <c r="BE423"/>
  <c r="BE435"/>
  <c r="BE448"/>
  <c r="BE469"/>
  <c r="BE504"/>
  <c r="BE523"/>
  <c r="BE540"/>
  <c r="BE541"/>
  <c r="BE547"/>
  <c r="BE187"/>
  <c r="BE325"/>
  <c r="BE339"/>
  <c r="BE345"/>
  <c r="BE413"/>
  <c r="BE477"/>
  <c r="BE492"/>
  <c r="BE525"/>
  <c r="BE536"/>
  <c r="J131"/>
  <c r="BE140"/>
  <c r="BE146"/>
  <c r="BE171"/>
  <c r="BE238"/>
  <c r="BE454"/>
  <c r="BE461"/>
  <c r="BE505"/>
  <c r="BE178"/>
  <c r="BE218"/>
  <c r="BE262"/>
  <c r="BE290"/>
  <c r="BE299"/>
  <c r="BE322"/>
  <c r="BE350"/>
  <c r="BE363"/>
  <c r="BE391"/>
  <c r="BE438"/>
  <c r="BE456"/>
  <c r="BE465"/>
  <c r="BE471"/>
  <c r="BE483"/>
  <c r="BE176"/>
  <c r="BE247"/>
  <c r="BE295"/>
  <c r="BE338"/>
  <c r="BE342"/>
  <c r="BE358"/>
  <c r="BE366"/>
  <c r="BE459"/>
  <c r="BE479"/>
  <c r="BE502"/>
  <c r="BE508"/>
  <c r="BE517"/>
  <c r="BE521"/>
  <c r="BE161"/>
  <c r="BE220"/>
  <c r="BE343"/>
  <c r="BE348"/>
  <c r="BE360"/>
  <c r="BE368"/>
  <c r="BE415"/>
  <c r="BE429"/>
  <c r="BE450"/>
  <c r="BE499"/>
  <c r="BE509"/>
  <c r="BE546"/>
  <c r="BE159"/>
  <c r="BE186"/>
  <c r="BE200"/>
  <c r="BE211"/>
  <c r="BE225"/>
  <c r="BE297"/>
  <c r="BE341"/>
  <c r="BE379"/>
  <c r="BE401"/>
  <c r="BE418"/>
  <c r="BE445"/>
  <c r="BE458"/>
  <c r="BE507"/>
  <c r="BE514"/>
  <c r="BE528"/>
  <c r="BE543"/>
  <c r="BE545"/>
  <c r="BE548"/>
  <c r="E85"/>
  <c r="BE149"/>
  <c r="BE153"/>
  <c r="BE182"/>
  <c r="BE184"/>
  <c r="BE228"/>
  <c r="BE272"/>
  <c r="BE280"/>
  <c r="BE307"/>
  <c r="BE355"/>
  <c r="BE367"/>
  <c r="BE372"/>
  <c r="BE386"/>
  <c r="BE425"/>
  <c r="BE519"/>
  <c r="BE533"/>
  <c r="BE535"/>
  <c r="BE537"/>
  <c r="BE542"/>
  <c r="BE549"/>
  <c i="56" r="BE133"/>
  <c r="BE137"/>
  <c r="BE157"/>
  <c r="BE166"/>
  <c r="BE185"/>
  <c r="BE190"/>
  <c r="BE195"/>
  <c r="BE211"/>
  <c r="F94"/>
  <c r="BE140"/>
  <c r="BE143"/>
  <c r="BE148"/>
  <c r="BE160"/>
  <c r="BE165"/>
  <c r="BE172"/>
  <c r="BE196"/>
  <c r="BE227"/>
  <c r="J125"/>
  <c r="BE139"/>
  <c r="BE147"/>
  <c r="BE150"/>
  <c r="BE168"/>
  <c r="BE177"/>
  <c r="BE179"/>
  <c r="BE181"/>
  <c r="BE184"/>
  <c r="BE191"/>
  <c r="BE203"/>
  <c r="BE223"/>
  <c r="E85"/>
  <c r="BE130"/>
  <c r="BE146"/>
  <c r="BE164"/>
  <c r="BE175"/>
  <c r="BE178"/>
  <c r="BE188"/>
  <c r="BE224"/>
  <c r="BE235"/>
  <c r="BE136"/>
  <c r="BE156"/>
  <c r="BE163"/>
  <c r="BE167"/>
  <c r="BE171"/>
  <c r="BE176"/>
  <c r="BE180"/>
  <c r="BE192"/>
  <c r="BE194"/>
  <c r="BE202"/>
  <c r="BE220"/>
  <c r="BE225"/>
  <c r="BE233"/>
  <c r="BE155"/>
  <c r="BE158"/>
  <c r="BE198"/>
  <c r="BE199"/>
  <c r="BE204"/>
  <c r="BE207"/>
  <c r="BE230"/>
  <c r="BE239"/>
  <c r="J91"/>
  <c r="BE131"/>
  <c r="BE151"/>
  <c r="BE189"/>
  <c r="BE205"/>
  <c r="BE212"/>
  <c r="BE219"/>
  <c r="BE228"/>
  <c i="55" r="BK123"/>
  <c r="J123"/>
  <c i="56" r="BE132"/>
  <c r="BE135"/>
  <c r="BE138"/>
  <c r="BE141"/>
  <c r="BE153"/>
  <c r="BE161"/>
  <c r="BE170"/>
  <c r="BE183"/>
  <c r="BE215"/>
  <c r="BE222"/>
  <c r="BE237"/>
  <c r="BE142"/>
  <c r="BE145"/>
  <c r="BE152"/>
  <c r="BE154"/>
  <c r="BE174"/>
  <c r="BE182"/>
  <c r="BE187"/>
  <c r="BE197"/>
  <c r="BE231"/>
  <c r="BE193"/>
  <c r="BE206"/>
  <c r="BE210"/>
  <c r="BE216"/>
  <c r="BE232"/>
  <c r="BE149"/>
  <c r="BE162"/>
  <c r="BE173"/>
  <c r="BE201"/>
  <c r="BE208"/>
  <c r="BE214"/>
  <c r="BE217"/>
  <c r="BE221"/>
  <c r="BE238"/>
  <c r="BE169"/>
  <c r="BE186"/>
  <c r="BE200"/>
  <c r="BE209"/>
  <c r="BE218"/>
  <c r="BE236"/>
  <c i="55" r="J94"/>
  <c r="BE135"/>
  <c r="BE144"/>
  <c r="BE160"/>
  <c r="BE169"/>
  <c r="BE126"/>
  <c r="BE141"/>
  <c r="BE147"/>
  <c r="BE150"/>
  <c r="BE159"/>
  <c r="BE140"/>
  <c r="BE153"/>
  <c r="BE167"/>
  <c r="E111"/>
  <c r="BE130"/>
  <c r="BE145"/>
  <c r="BE164"/>
  <c r="BE170"/>
  <c r="J117"/>
  <c r="BE136"/>
  <c r="BE158"/>
  <c r="BE134"/>
  <c r="BE143"/>
  <c r="BE148"/>
  <c r="BE154"/>
  <c r="F94"/>
  <c r="BE131"/>
  <c r="BE137"/>
  <c r="BE172"/>
  <c r="BE125"/>
  <c r="BE127"/>
  <c r="BE129"/>
  <c r="BE132"/>
  <c r="BE138"/>
  <c r="BE162"/>
  <c r="BE166"/>
  <c r="BE171"/>
  <c r="BE139"/>
  <c r="BE173"/>
  <c r="BE175"/>
  <c r="BE133"/>
  <c r="BE149"/>
  <c r="BE155"/>
  <c r="BE174"/>
  <c r="BE180"/>
  <c r="BE181"/>
  <c r="BE186"/>
  <c r="BE142"/>
  <c r="BE146"/>
  <c r="BE151"/>
  <c r="BE152"/>
  <c r="BE157"/>
  <c r="BE165"/>
  <c r="BE168"/>
  <c r="BE177"/>
  <c r="BE182"/>
  <c r="BE183"/>
  <c r="BE184"/>
  <c r="BE185"/>
  <c r="BE156"/>
  <c r="BE161"/>
  <c r="BE163"/>
  <c r="BE176"/>
  <c r="BE178"/>
  <c i="54" r="BE148"/>
  <c r="BE192"/>
  <c r="BE206"/>
  <c r="BE211"/>
  <c r="BE213"/>
  <c r="BE216"/>
  <c r="BE230"/>
  <c r="BE141"/>
  <c r="BE154"/>
  <c r="BE189"/>
  <c r="BE193"/>
  <c r="BE197"/>
  <c r="BE226"/>
  <c r="BE234"/>
  <c r="BE244"/>
  <c r="J91"/>
  <c r="BE149"/>
  <c r="BE153"/>
  <c r="BE158"/>
  <c r="BE166"/>
  <c r="BE176"/>
  <c r="BE198"/>
  <c r="BE201"/>
  <c r="BE207"/>
  <c r="BE210"/>
  <c r="BE228"/>
  <c r="BE247"/>
  <c r="BE258"/>
  <c r="E121"/>
  <c r="BE145"/>
  <c r="BE172"/>
  <c r="BE175"/>
  <c r="BE184"/>
  <c r="BE208"/>
  <c r="BE238"/>
  <c r="BE241"/>
  <c i="53" r="BK126"/>
  <c r="J126"/>
  <c r="J100"/>
  <c i="54" r="F94"/>
  <c r="BE144"/>
  <c r="BE157"/>
  <c r="BE202"/>
  <c r="BE214"/>
  <c r="BE219"/>
  <c r="BE222"/>
  <c r="BE231"/>
  <c r="BE233"/>
  <c r="BE237"/>
  <c r="BE243"/>
  <c r="BE250"/>
  <c r="BE162"/>
  <c r="BE221"/>
  <c r="BE227"/>
  <c r="BE236"/>
  <c r="BE139"/>
  <c r="BE151"/>
  <c r="BE156"/>
  <c r="BE174"/>
  <c r="BE188"/>
  <c r="BE215"/>
  <c r="BE217"/>
  <c r="BE229"/>
  <c r="BE242"/>
  <c r="BE248"/>
  <c r="J94"/>
  <c r="BE159"/>
  <c r="BE169"/>
  <c r="BE178"/>
  <c r="BE185"/>
  <c r="BE187"/>
  <c r="BE199"/>
  <c r="BE205"/>
  <c r="BE257"/>
  <c r="BE135"/>
  <c r="BE147"/>
  <c r="BE152"/>
  <c r="BE167"/>
  <c r="BE170"/>
  <c r="BE191"/>
  <c r="BE200"/>
  <c r="BE203"/>
  <c r="BE204"/>
  <c r="BE218"/>
  <c r="BE220"/>
  <c r="BE223"/>
  <c r="BE224"/>
  <c r="BE225"/>
  <c r="BE232"/>
  <c r="BE235"/>
  <c r="BE252"/>
  <c r="BE253"/>
  <c r="BE254"/>
  <c r="BE260"/>
  <c r="BE136"/>
  <c r="BE140"/>
  <c r="BE146"/>
  <c r="BE160"/>
  <c r="BE165"/>
  <c r="BE173"/>
  <c r="BE181"/>
  <c r="BE183"/>
  <c r="BE190"/>
  <c r="BE195"/>
  <c r="BE239"/>
  <c r="BE245"/>
  <c r="BE251"/>
  <c r="BE164"/>
  <c r="BE182"/>
  <c r="BE196"/>
  <c r="BE255"/>
  <c r="BE261"/>
  <c r="BE138"/>
  <c r="BE143"/>
  <c r="BE155"/>
  <c r="BE161"/>
  <c r="BE163"/>
  <c r="BE179"/>
  <c r="BE180"/>
  <c r="BE186"/>
  <c r="BE212"/>
  <c r="BE259"/>
  <c i="53" r="E85"/>
  <c r="BE129"/>
  <c r="BE136"/>
  <c r="F96"/>
  <c r="BE131"/>
  <c r="BE135"/>
  <c r="BE138"/>
  <c r="J93"/>
  <c r="J96"/>
  <c r="BE128"/>
  <c r="BE130"/>
  <c r="BE132"/>
  <c r="BE134"/>
  <c r="BE133"/>
  <c r="BE139"/>
  <c r="BE140"/>
  <c i="52" r="E85"/>
  <c r="J123"/>
  <c r="BE132"/>
  <c r="BE134"/>
  <c i="51" r="J127"/>
  <c r="J101"/>
  <c i="52" r="F96"/>
  <c r="BE128"/>
  <c r="BE130"/>
  <c r="BE136"/>
  <c r="J120"/>
  <c r="BE129"/>
  <c r="BE137"/>
  <c r="BE138"/>
  <c r="BE139"/>
  <c r="BE131"/>
  <c r="BE133"/>
  <c i="51" r="F96"/>
  <c r="E112"/>
  <c r="BE131"/>
  <c r="BE134"/>
  <c r="BE135"/>
  <c r="BE139"/>
  <c r="J93"/>
  <c r="J123"/>
  <c r="BE128"/>
  <c r="BE129"/>
  <c r="BE132"/>
  <c r="BE133"/>
  <c r="BE130"/>
  <c r="BE137"/>
  <c r="BE138"/>
  <c i="49" r="J128"/>
  <c r="J101"/>
  <c i="50" r="F123"/>
  <c r="J93"/>
  <c r="J96"/>
  <c r="BE128"/>
  <c r="BE132"/>
  <c r="BE133"/>
  <c r="BE129"/>
  <c r="BE130"/>
  <c r="E85"/>
  <c r="BE134"/>
  <c i="48" r="BK129"/>
  <c r="J129"/>
  <c i="49" r="E85"/>
  <c r="F124"/>
  <c r="BE130"/>
  <c r="BE133"/>
  <c r="BE135"/>
  <c r="BE139"/>
  <c r="BE141"/>
  <c r="BE143"/>
  <c r="J93"/>
  <c r="J96"/>
  <c r="BE129"/>
  <c r="BE132"/>
  <c r="BE134"/>
  <c r="BE131"/>
  <c r="BE136"/>
  <c r="BE138"/>
  <c r="BE142"/>
  <c i="47" r="BK127"/>
  <c r="J127"/>
  <c r="J100"/>
  <c i="48" r="E115"/>
  <c r="BE140"/>
  <c r="BE147"/>
  <c r="BE139"/>
  <c r="BE148"/>
  <c r="BE153"/>
  <c r="BE131"/>
  <c r="BE133"/>
  <c r="BE144"/>
  <c r="BE156"/>
  <c r="BE159"/>
  <c r="J93"/>
  <c r="BE142"/>
  <c r="J126"/>
  <c r="BE138"/>
  <c r="BE155"/>
  <c r="BE132"/>
  <c r="BE145"/>
  <c r="BE135"/>
  <c r="BE141"/>
  <c r="BE150"/>
  <c r="BE152"/>
  <c r="F126"/>
  <c r="BE154"/>
  <c r="BE160"/>
  <c r="BE161"/>
  <c r="BE134"/>
  <c r="BE162"/>
  <c r="BE137"/>
  <c r="BE158"/>
  <c r="BE143"/>
  <c r="BE151"/>
  <c i="47" r="J93"/>
  <c r="BE132"/>
  <c r="BE145"/>
  <c r="BE150"/>
  <c r="BE151"/>
  <c r="F96"/>
  <c r="J124"/>
  <c r="BE129"/>
  <c r="BE130"/>
  <c r="BE148"/>
  <c r="BE156"/>
  <c r="BE131"/>
  <c r="BE136"/>
  <c r="BE141"/>
  <c r="BE158"/>
  <c r="BE142"/>
  <c r="BE147"/>
  <c r="BE138"/>
  <c r="BE149"/>
  <c r="BE154"/>
  <c r="BE137"/>
  <c r="BE144"/>
  <c r="BE155"/>
  <c r="BE135"/>
  <c r="BE140"/>
  <c r="BE143"/>
  <c r="BE152"/>
  <c r="BE162"/>
  <c i="46" r="BK126"/>
  <c r="J126"/>
  <c i="47" r="E85"/>
  <c r="BE133"/>
  <c r="BE163"/>
  <c r="BE134"/>
  <c r="BE146"/>
  <c r="BE153"/>
  <c r="BE160"/>
  <c r="BE161"/>
  <c i="46" r="BE131"/>
  <c r="F96"/>
  <c r="J93"/>
  <c r="J96"/>
  <c r="BE129"/>
  <c r="BE132"/>
  <c r="BE136"/>
  <c r="BE130"/>
  <c r="E112"/>
  <c r="BE128"/>
  <c r="BE133"/>
  <c i="45" r="BK126"/>
  <c r="J126"/>
  <c i="46" r="BE134"/>
  <c i="45" r="BE130"/>
  <c r="J120"/>
  <c r="BE131"/>
  <c r="E112"/>
  <c r="BE128"/>
  <c r="BE133"/>
  <c i="44" r="BK126"/>
  <c r="J126"/>
  <c r="J100"/>
  <c i="45" r="BE129"/>
  <c r="BE134"/>
  <c r="F96"/>
  <c r="J123"/>
  <c r="BE136"/>
  <c r="BE132"/>
  <c i="44" r="F96"/>
  <c r="J123"/>
  <c r="BE131"/>
  <c r="BE134"/>
  <c r="J93"/>
  <c r="E112"/>
  <c r="BE133"/>
  <c r="BE137"/>
  <c r="BE135"/>
  <c r="BE128"/>
  <c r="BE129"/>
  <c r="BE130"/>
  <c r="BE132"/>
  <c i="42" r="J127"/>
  <c r="J101"/>
  <c i="43" r="J120"/>
  <c r="BE130"/>
  <c r="E112"/>
  <c r="BE135"/>
  <c r="BE131"/>
  <c r="F96"/>
  <c r="BE128"/>
  <c r="BE133"/>
  <c r="BE132"/>
  <c r="J96"/>
  <c r="BE129"/>
  <c r="BE134"/>
  <c r="BE137"/>
  <c i="42" r="J123"/>
  <c r="BE134"/>
  <c i="41" r="BK126"/>
  <c r="J126"/>
  <c i="42" r="J93"/>
  <c r="E85"/>
  <c r="BE133"/>
  <c r="BE136"/>
  <c r="F96"/>
  <c r="BE129"/>
  <c r="BE135"/>
  <c r="BE128"/>
  <c r="BE130"/>
  <c r="BE132"/>
  <c r="BE137"/>
  <c r="BE131"/>
  <c r="BE141"/>
  <c r="BE138"/>
  <c r="BE139"/>
  <c i="40" r="BK126"/>
  <c r="J126"/>
  <c r="J100"/>
  <c i="41" r="E85"/>
  <c r="J96"/>
  <c r="J93"/>
  <c r="F123"/>
  <c r="BE131"/>
  <c r="BE134"/>
  <c r="BE137"/>
  <c r="BE135"/>
  <c r="BE130"/>
  <c r="BE141"/>
  <c r="BE132"/>
  <c r="BE133"/>
  <c r="BE128"/>
  <c r="BE129"/>
  <c r="BE139"/>
  <c r="BE136"/>
  <c r="BE138"/>
  <c i="40" r="E85"/>
  <c r="F123"/>
  <c r="BE128"/>
  <c i="39" r="BK126"/>
  <c r="J126"/>
  <c r="J100"/>
  <c i="40" r="J93"/>
  <c r="BE129"/>
  <c r="BE136"/>
  <c r="BE140"/>
  <c r="J96"/>
  <c r="BE131"/>
  <c r="BE133"/>
  <c r="BE139"/>
  <c r="BE142"/>
  <c r="BE132"/>
  <c r="BE137"/>
  <c r="BE130"/>
  <c r="BE134"/>
  <c r="BE135"/>
  <c r="BE138"/>
  <c i="39" r="E112"/>
  <c r="J123"/>
  <c r="BE128"/>
  <c r="BE132"/>
  <c r="BE135"/>
  <c r="BE137"/>
  <c r="BE138"/>
  <c r="BE130"/>
  <c r="BE141"/>
  <c r="J120"/>
  <c r="BE129"/>
  <c r="BE131"/>
  <c r="BE133"/>
  <c r="BE140"/>
  <c r="BE142"/>
  <c r="F96"/>
  <c r="BE134"/>
  <c r="BE136"/>
  <c r="BE139"/>
  <c r="BE144"/>
  <c i="38" r="BE128"/>
  <c r="BE130"/>
  <c r="BE136"/>
  <c r="BE139"/>
  <c r="BE142"/>
  <c r="E112"/>
  <c r="J93"/>
  <c r="BE131"/>
  <c r="BE138"/>
  <c r="F96"/>
  <c r="BE135"/>
  <c r="BE137"/>
  <c i="37" r="BK126"/>
  <c r="J126"/>
  <c i="38" r="J96"/>
  <c r="BE129"/>
  <c r="BE132"/>
  <c r="BE133"/>
  <c r="BE140"/>
  <c r="BE134"/>
  <c i="37" r="J96"/>
  <c r="BE132"/>
  <c r="E112"/>
  <c r="F123"/>
  <c r="BE137"/>
  <c i="36" r="BK126"/>
  <c r="J126"/>
  <c r="J100"/>
  <c i="37" r="J93"/>
  <c r="BE129"/>
  <c r="BE128"/>
  <c r="BE135"/>
  <c r="BE143"/>
  <c r="BE131"/>
  <c r="BE139"/>
  <c r="BE141"/>
  <c r="BE140"/>
  <c r="BE133"/>
  <c r="BE134"/>
  <c r="BE136"/>
  <c r="BE138"/>
  <c r="BE130"/>
  <c i="36" r="J123"/>
  <c r="BE132"/>
  <c r="BE139"/>
  <c r="E85"/>
  <c r="BE131"/>
  <c r="BE144"/>
  <c r="F123"/>
  <c r="BE138"/>
  <c r="BE151"/>
  <c i="35" r="J127"/>
  <c r="J101"/>
  <c i="36" r="J93"/>
  <c r="BE130"/>
  <c r="BE137"/>
  <c r="BE143"/>
  <c r="BE146"/>
  <c r="BE129"/>
  <c r="BE145"/>
  <c r="BE136"/>
  <c r="BE147"/>
  <c r="BE149"/>
  <c r="BE150"/>
  <c r="BE153"/>
  <c r="BE128"/>
  <c r="BE134"/>
  <c r="BE142"/>
  <c r="BE148"/>
  <c r="BE141"/>
  <c r="BE133"/>
  <c r="BE135"/>
  <c r="BE140"/>
  <c i="35" r="E112"/>
  <c r="BE130"/>
  <c r="BE132"/>
  <c r="BE134"/>
  <c r="BE136"/>
  <c r="BE139"/>
  <c r="BE141"/>
  <c r="BE146"/>
  <c r="F96"/>
  <c r="BE144"/>
  <c r="BE150"/>
  <c r="J93"/>
  <c r="BE129"/>
  <c r="BE131"/>
  <c r="BE133"/>
  <c r="BE135"/>
  <c r="BE137"/>
  <c r="BE138"/>
  <c r="BE140"/>
  <c r="BE142"/>
  <c r="BE145"/>
  <c r="J96"/>
  <c r="BE128"/>
  <c r="BE143"/>
  <c r="BE148"/>
  <c r="BE149"/>
  <c i="34" r="BE137"/>
  <c r="BE141"/>
  <c r="E112"/>
  <c r="BE140"/>
  <c r="BE147"/>
  <c r="BE145"/>
  <c r="J123"/>
  <c r="BE136"/>
  <c r="BE139"/>
  <c r="BE142"/>
  <c r="BE132"/>
  <c r="BE134"/>
  <c r="BE144"/>
  <c r="BE130"/>
  <c r="BE138"/>
  <c r="BE148"/>
  <c r="F96"/>
  <c r="BE146"/>
  <c r="BE129"/>
  <c r="BE150"/>
  <c i="33" r="BK128"/>
  <c r="J128"/>
  <c i="34" r="J93"/>
  <c r="BE151"/>
  <c r="BE154"/>
  <c r="BE156"/>
  <c r="BE158"/>
  <c r="BE160"/>
  <c r="BE133"/>
  <c r="BE135"/>
  <c r="BE143"/>
  <c r="BE155"/>
  <c r="BE159"/>
  <c r="BE128"/>
  <c r="BE131"/>
  <c r="BE149"/>
  <c r="BE152"/>
  <c r="BE153"/>
  <c i="32" r="BK126"/>
  <c r="J126"/>
  <c i="33" r="E85"/>
  <c r="J122"/>
  <c r="BE144"/>
  <c r="BE159"/>
  <c r="BE167"/>
  <c r="BE185"/>
  <c r="J96"/>
  <c r="BE143"/>
  <c r="BE148"/>
  <c r="BE155"/>
  <c r="BE191"/>
  <c r="BE193"/>
  <c r="BE138"/>
  <c r="BE140"/>
  <c r="BE156"/>
  <c r="BE174"/>
  <c r="BE176"/>
  <c r="BE177"/>
  <c r="BE183"/>
  <c r="BE181"/>
  <c r="BE188"/>
  <c r="BE134"/>
  <c r="BE137"/>
  <c r="BE158"/>
  <c r="BE194"/>
  <c r="F125"/>
  <c r="BE160"/>
  <c r="BE135"/>
  <c r="BE164"/>
  <c r="BE168"/>
  <c r="BE171"/>
  <c r="BE180"/>
  <c r="BE184"/>
  <c r="BE186"/>
  <c r="BE130"/>
  <c r="BE133"/>
  <c r="BE152"/>
  <c r="BE132"/>
  <c r="BE136"/>
  <c r="BE141"/>
  <c r="BE151"/>
  <c r="BE165"/>
  <c r="BE166"/>
  <c r="BE172"/>
  <c r="BE182"/>
  <c r="BE192"/>
  <c r="BE139"/>
  <c r="BE147"/>
  <c r="BE154"/>
  <c r="BE163"/>
  <c r="BE170"/>
  <c r="BE131"/>
  <c r="BE142"/>
  <c r="BE145"/>
  <c r="BE149"/>
  <c r="BE150"/>
  <c r="BE162"/>
  <c r="BE173"/>
  <c r="BE175"/>
  <c r="BE190"/>
  <c r="BE153"/>
  <c r="BE157"/>
  <c r="BE161"/>
  <c r="BE178"/>
  <c r="BE179"/>
  <c i="32" r="BE139"/>
  <c r="J93"/>
  <c r="BE128"/>
  <c r="BE138"/>
  <c r="BE142"/>
  <c r="BE140"/>
  <c r="BE151"/>
  <c r="BE158"/>
  <c r="J96"/>
  <c r="BE152"/>
  <c r="BE161"/>
  <c r="BE162"/>
  <c r="F96"/>
  <c r="BE131"/>
  <c r="BE145"/>
  <c r="BE149"/>
  <c r="BE130"/>
  <c r="BE134"/>
  <c r="BE137"/>
  <c r="BE153"/>
  <c r="BE154"/>
  <c r="BE157"/>
  <c r="BE159"/>
  <c r="E85"/>
  <c r="BE135"/>
  <c r="BE129"/>
  <c r="BE133"/>
  <c r="BE144"/>
  <c r="BE150"/>
  <c i="31" r="BK122"/>
  <c r="J122"/>
  <c r="J98"/>
  <c i="32" r="BE136"/>
  <c r="BE143"/>
  <c r="BE132"/>
  <c r="BE141"/>
  <c r="BE146"/>
  <c r="BE160"/>
  <c r="BE163"/>
  <c r="BE147"/>
  <c r="BE148"/>
  <c r="BE155"/>
  <c i="31" r="J94"/>
  <c r="BE127"/>
  <c r="BE136"/>
  <c i="30" r="BK121"/>
  <c r="J121"/>
  <c r="J98"/>
  <c i="31" r="E110"/>
  <c r="BE126"/>
  <c r="J91"/>
  <c r="BE138"/>
  <c r="F119"/>
  <c r="BE130"/>
  <c r="BE133"/>
  <c r="BE124"/>
  <c r="BE125"/>
  <c r="BE128"/>
  <c r="BE132"/>
  <c r="BE141"/>
  <c r="BE145"/>
  <c r="BE143"/>
  <c r="BE147"/>
  <c r="BE129"/>
  <c r="BE131"/>
  <c r="BE146"/>
  <c r="BE149"/>
  <c r="BE153"/>
  <c r="BE154"/>
  <c r="BE134"/>
  <c r="BE137"/>
  <c r="BE139"/>
  <c r="BE140"/>
  <c r="BE142"/>
  <c r="BE144"/>
  <c r="BE148"/>
  <c r="BE150"/>
  <c r="BE151"/>
  <c r="BE152"/>
  <c r="BE155"/>
  <c i="29" r="BK584"/>
  <c r="J584"/>
  <c r="J106"/>
  <c i="30" r="F94"/>
  <c r="BE124"/>
  <c r="J91"/>
  <c r="BE125"/>
  <c i="29" r="J143"/>
  <c r="J98"/>
  <c i="30" r="J118"/>
  <c r="BE126"/>
  <c r="BE129"/>
  <c r="E85"/>
  <c r="BE127"/>
  <c r="BE123"/>
  <c r="BE128"/>
  <c i="29" r="E131"/>
  <c r="J138"/>
  <c r="BE168"/>
  <c r="BE180"/>
  <c r="BE196"/>
  <c r="BE210"/>
  <c r="BE259"/>
  <c r="BE290"/>
  <c r="BE379"/>
  <c r="BE401"/>
  <c r="BE440"/>
  <c r="BE469"/>
  <c r="BE498"/>
  <c r="BE511"/>
  <c r="BE526"/>
  <c r="BE534"/>
  <c r="BE661"/>
  <c r="BE739"/>
  <c r="BE777"/>
  <c r="BE789"/>
  <c r="BE791"/>
  <c r="BE800"/>
  <c r="BE805"/>
  <c r="BE818"/>
  <c r="BE838"/>
  <c r="BE842"/>
  <c r="BE846"/>
  <c r="BE899"/>
  <c r="BE918"/>
  <c r="BE974"/>
  <c r="BE176"/>
  <c r="BE454"/>
  <c r="BE601"/>
  <c r="BE653"/>
  <c r="BE681"/>
  <c r="BE688"/>
  <c r="BE716"/>
  <c r="BE784"/>
  <c r="BE785"/>
  <c r="BE792"/>
  <c r="BE794"/>
  <c r="BE796"/>
  <c r="BE798"/>
  <c r="BE804"/>
  <c r="BE815"/>
  <c r="BE819"/>
  <c r="BE863"/>
  <c r="BE188"/>
  <c r="BE194"/>
  <c r="BE231"/>
  <c r="BE251"/>
  <c r="BE425"/>
  <c r="BE436"/>
  <c r="BE488"/>
  <c r="BE537"/>
  <c r="BE616"/>
  <c r="BE679"/>
  <c r="BE734"/>
  <c r="BE782"/>
  <c r="BE786"/>
  <c r="BE795"/>
  <c r="BE799"/>
  <c r="BE807"/>
  <c r="BE811"/>
  <c r="BE844"/>
  <c r="BE861"/>
  <c r="BE901"/>
  <c r="BE917"/>
  <c r="BE926"/>
  <c r="BE975"/>
  <c r="BE165"/>
  <c r="BE222"/>
  <c r="BE225"/>
  <c r="BE352"/>
  <c r="BE372"/>
  <c r="BE433"/>
  <c r="BE449"/>
  <c r="BE597"/>
  <c r="BE626"/>
  <c r="BE632"/>
  <c r="BE652"/>
  <c r="BE657"/>
  <c r="BE919"/>
  <c r="BE977"/>
  <c r="BE979"/>
  <c r="BE980"/>
  <c r="BE245"/>
  <c r="BE354"/>
  <c r="BE370"/>
  <c r="BE387"/>
  <c r="BE438"/>
  <c r="BE491"/>
  <c r="BE522"/>
  <c r="BE640"/>
  <c r="BE642"/>
  <c r="BE645"/>
  <c r="BE904"/>
  <c r="BE916"/>
  <c r="BE922"/>
  <c r="BE976"/>
  <c r="BE204"/>
  <c r="BE207"/>
  <c r="BE293"/>
  <c r="BE322"/>
  <c r="BE452"/>
  <c r="BE460"/>
  <c r="BE505"/>
  <c r="BE568"/>
  <c r="BE589"/>
  <c r="BE654"/>
  <c r="BE781"/>
  <c r="BE803"/>
  <c r="BE817"/>
  <c r="BE831"/>
  <c r="BE845"/>
  <c r="BE914"/>
  <c r="BE978"/>
  <c i="28" r="BK131"/>
  <c r="J131"/>
  <c i="29" r="F92"/>
  <c r="BE227"/>
  <c r="BE262"/>
  <c r="BE381"/>
  <c r="BE428"/>
  <c r="BE519"/>
  <c r="BE530"/>
  <c r="BE559"/>
  <c r="BE606"/>
  <c r="BE618"/>
  <c r="BE700"/>
  <c r="BE778"/>
  <c r="BE797"/>
  <c r="BE802"/>
  <c r="BE833"/>
  <c r="BE834"/>
  <c r="BE836"/>
  <c r="BE841"/>
  <c r="BE858"/>
  <c r="J89"/>
  <c r="BE144"/>
  <c r="BE149"/>
  <c r="BE154"/>
  <c r="BE191"/>
  <c r="BE219"/>
  <c r="BE229"/>
  <c r="BE241"/>
  <c r="BE243"/>
  <c r="BE384"/>
  <c r="BE405"/>
  <c r="BE439"/>
  <c r="BE557"/>
  <c r="BE567"/>
  <c r="BE575"/>
  <c r="BE622"/>
  <c r="BE648"/>
  <c r="BE787"/>
  <c r="BE788"/>
  <c r="BE809"/>
  <c r="BE820"/>
  <c r="BE235"/>
  <c r="BE321"/>
  <c r="BE327"/>
  <c r="BE435"/>
  <c r="BE555"/>
  <c r="BE569"/>
  <c r="BE571"/>
  <c r="BE573"/>
  <c r="BE593"/>
  <c r="BE635"/>
  <c r="BE650"/>
  <c r="BE665"/>
  <c r="BE667"/>
  <c r="BE677"/>
  <c r="BE764"/>
  <c r="BE780"/>
  <c r="BE808"/>
  <c r="BE821"/>
  <c r="BE822"/>
  <c r="BE823"/>
  <c r="BE824"/>
  <c r="BE827"/>
  <c r="BE828"/>
  <c r="BE829"/>
  <c r="BE832"/>
  <c r="BE839"/>
  <c r="BE840"/>
  <c r="BE843"/>
  <c r="BE856"/>
  <c r="BE161"/>
  <c r="BE163"/>
  <c r="BE199"/>
  <c r="BE238"/>
  <c r="BE418"/>
  <c r="BE565"/>
  <c r="BE577"/>
  <c r="BE595"/>
  <c r="BE603"/>
  <c r="BE620"/>
  <c r="BE624"/>
  <c r="BE634"/>
  <c r="BE686"/>
  <c r="BE690"/>
  <c r="BE693"/>
  <c r="BE759"/>
  <c r="BE774"/>
  <c r="BE779"/>
  <c r="BE783"/>
  <c r="BE810"/>
  <c r="BE825"/>
  <c r="BE847"/>
  <c r="BE848"/>
  <c r="BE849"/>
  <c r="BE850"/>
  <c r="BE852"/>
  <c r="BE857"/>
  <c r="BE868"/>
  <c r="BE870"/>
  <c r="BE894"/>
  <c r="BE896"/>
  <c r="BE287"/>
  <c r="BE398"/>
  <c r="BE430"/>
  <c r="BE458"/>
  <c r="BE462"/>
  <c r="BE480"/>
  <c r="BE579"/>
  <c r="BE582"/>
  <c r="BE756"/>
  <c r="BE790"/>
  <c r="BE801"/>
  <c r="BE806"/>
  <c r="BE826"/>
  <c r="BE830"/>
  <c r="BE835"/>
  <c r="BE837"/>
  <c r="BE156"/>
  <c r="BE248"/>
  <c r="BE325"/>
  <c r="BE396"/>
  <c r="BE422"/>
  <c r="BE437"/>
  <c r="BE442"/>
  <c r="BE456"/>
  <c r="BE560"/>
  <c r="BE570"/>
  <c r="BE586"/>
  <c r="BE591"/>
  <c r="BE599"/>
  <c r="BE659"/>
  <c r="BE663"/>
  <c r="BE674"/>
  <c r="BE765"/>
  <c i="28" r="BE184"/>
  <c r="BE197"/>
  <c r="BE229"/>
  <c r="BE231"/>
  <c r="BE258"/>
  <c r="BE265"/>
  <c r="BE280"/>
  <c r="BE136"/>
  <c r="BE143"/>
  <c r="BE154"/>
  <c r="BE170"/>
  <c r="BE173"/>
  <c r="BE180"/>
  <c r="BE187"/>
  <c r="BE191"/>
  <c r="BE196"/>
  <c r="BE198"/>
  <c r="BE213"/>
  <c r="BE220"/>
  <c r="BE223"/>
  <c r="BE225"/>
  <c r="BE234"/>
  <c r="BE235"/>
  <c r="BE244"/>
  <c r="BE284"/>
  <c r="BE285"/>
  <c r="BE291"/>
  <c r="BE302"/>
  <c r="BE303"/>
  <c i="27" r="BK123"/>
  <c r="J123"/>
  <c r="J98"/>
  <c i="28" r="BE145"/>
  <c r="BE147"/>
  <c r="BE166"/>
  <c r="BE200"/>
  <c r="BE233"/>
  <c r="BE300"/>
  <c r="BE177"/>
  <c r="BE179"/>
  <c r="BE206"/>
  <c r="BE207"/>
  <c r="BE214"/>
  <c r="BE216"/>
  <c r="BE218"/>
  <c r="BE219"/>
  <c r="BE239"/>
  <c r="BE250"/>
  <c r="BE264"/>
  <c r="BE276"/>
  <c r="BE133"/>
  <c r="BE175"/>
  <c r="BE176"/>
  <c r="BE194"/>
  <c r="BE226"/>
  <c r="BE237"/>
  <c r="BE256"/>
  <c r="BE261"/>
  <c r="BE292"/>
  <c r="BE305"/>
  <c r="BE306"/>
  <c r="E85"/>
  <c r="F128"/>
  <c r="BE144"/>
  <c r="BE174"/>
  <c r="BE178"/>
  <c r="BE188"/>
  <c r="BE210"/>
  <c r="BE222"/>
  <c r="BE259"/>
  <c r="BE260"/>
  <c r="BE262"/>
  <c r="BE287"/>
  <c r="J91"/>
  <c r="BE162"/>
  <c r="BE165"/>
  <c r="BE172"/>
  <c r="BE182"/>
  <c r="BE192"/>
  <c r="BE202"/>
  <c r="BE227"/>
  <c r="BE240"/>
  <c r="BE241"/>
  <c r="BE243"/>
  <c r="BE247"/>
  <c r="BE288"/>
  <c r="BE297"/>
  <c r="BE161"/>
  <c r="BE167"/>
  <c r="BE169"/>
  <c r="BE181"/>
  <c r="BE189"/>
  <c r="BE193"/>
  <c r="BE208"/>
  <c r="BE232"/>
  <c r="BE238"/>
  <c r="BE253"/>
  <c r="BE274"/>
  <c r="BE279"/>
  <c r="BE283"/>
  <c r="BE289"/>
  <c r="BE295"/>
  <c r="BE299"/>
  <c r="BE195"/>
  <c r="BE201"/>
  <c r="BE211"/>
  <c r="BE215"/>
  <c r="BE221"/>
  <c r="BE228"/>
  <c r="BE246"/>
  <c r="BE249"/>
  <c r="BE266"/>
  <c r="BE281"/>
  <c r="BE286"/>
  <c r="BE294"/>
  <c r="J94"/>
  <c r="BE150"/>
  <c r="BE168"/>
  <c r="BE185"/>
  <c r="BE199"/>
  <c r="BE212"/>
  <c r="BE217"/>
  <c r="BE230"/>
  <c r="BE236"/>
  <c r="BE242"/>
  <c r="BE252"/>
  <c r="BE255"/>
  <c r="BE272"/>
  <c r="BE275"/>
  <c r="BE278"/>
  <c r="BE139"/>
  <c r="BE146"/>
  <c r="BE158"/>
  <c r="BE204"/>
  <c r="BE209"/>
  <c r="BE224"/>
  <c r="BE245"/>
  <c r="BE160"/>
  <c r="BE163"/>
  <c r="BE183"/>
  <c r="BE186"/>
  <c r="BE190"/>
  <c r="BE205"/>
  <c r="BE248"/>
  <c r="BE254"/>
  <c r="BE257"/>
  <c r="BE263"/>
  <c r="BE267"/>
  <c r="BE268"/>
  <c r="BE269"/>
  <c r="BE270"/>
  <c r="BE271"/>
  <c r="BE273"/>
  <c r="BE277"/>
  <c r="BE282"/>
  <c r="BE293"/>
  <c r="BE298"/>
  <c r="BE304"/>
  <c i="27" r="J94"/>
  <c r="BE129"/>
  <c r="BE136"/>
  <c r="BE151"/>
  <c r="BE158"/>
  <c r="BE173"/>
  <c r="BE180"/>
  <c r="BE196"/>
  <c r="BE199"/>
  <c r="BE200"/>
  <c r="BE203"/>
  <c r="BE207"/>
  <c r="BE142"/>
  <c r="BE146"/>
  <c r="BE147"/>
  <c r="BE157"/>
  <c r="BE161"/>
  <c r="BE164"/>
  <c r="BE204"/>
  <c r="BE213"/>
  <c r="F120"/>
  <c r="BE131"/>
  <c r="BE134"/>
  <c r="BE141"/>
  <c r="BE143"/>
  <c r="BE149"/>
  <c r="BE187"/>
  <c r="BE190"/>
  <c r="BE212"/>
  <c r="BE126"/>
  <c r="BE137"/>
  <c r="BE148"/>
  <c r="BE160"/>
  <c r="BE166"/>
  <c r="BE176"/>
  <c r="BE182"/>
  <c r="BE189"/>
  <c r="BE205"/>
  <c r="BE214"/>
  <c i="26" r="BK131"/>
  <c r="J131"/>
  <c i="27" r="J117"/>
  <c r="BE132"/>
  <c r="BE135"/>
  <c r="BE139"/>
  <c r="BE156"/>
  <c r="BE171"/>
  <c r="BE179"/>
  <c r="BE195"/>
  <c r="BE206"/>
  <c r="BE208"/>
  <c r="BE211"/>
  <c r="BE215"/>
  <c r="BE216"/>
  <c r="BE130"/>
  <c r="BE144"/>
  <c r="BE159"/>
  <c r="BE185"/>
  <c r="BE197"/>
  <c r="E85"/>
  <c r="BE125"/>
  <c r="BE133"/>
  <c r="BE138"/>
  <c r="BE152"/>
  <c r="BE153"/>
  <c r="BE155"/>
  <c r="BE162"/>
  <c r="BE183"/>
  <c r="BE186"/>
  <c r="BE198"/>
  <c r="BE201"/>
  <c r="BE154"/>
  <c r="BE165"/>
  <c r="BE174"/>
  <c r="BE177"/>
  <c r="BE193"/>
  <c r="BE145"/>
  <c r="BE150"/>
  <c r="BE167"/>
  <c r="BE188"/>
  <c r="BE127"/>
  <c r="BE140"/>
  <c r="BE170"/>
  <c r="BE172"/>
  <c r="BE175"/>
  <c r="BE181"/>
  <c r="BE191"/>
  <c r="BE163"/>
  <c r="BE169"/>
  <c r="BE178"/>
  <c r="BE184"/>
  <c r="BE194"/>
  <c r="BE210"/>
  <c r="BE168"/>
  <c r="BE192"/>
  <c r="BE202"/>
  <c i="26" r="BE147"/>
  <c r="BE151"/>
  <c r="BE141"/>
  <c r="BE150"/>
  <c r="BE153"/>
  <c r="BE155"/>
  <c r="BE144"/>
  <c r="J91"/>
  <c r="F128"/>
  <c r="BE145"/>
  <c r="BE164"/>
  <c r="BE174"/>
  <c r="BE185"/>
  <c r="J128"/>
  <c r="BE138"/>
  <c r="BE152"/>
  <c r="BE162"/>
  <c r="BE176"/>
  <c r="BE179"/>
  <c r="BE186"/>
  <c i="25" r="J127"/>
  <c r="J101"/>
  <c i="26" r="BE139"/>
  <c r="BE148"/>
  <c r="BE160"/>
  <c r="BE163"/>
  <c r="BE167"/>
  <c r="BE169"/>
  <c r="BE171"/>
  <c r="BE178"/>
  <c r="BE161"/>
  <c r="BE165"/>
  <c r="BE170"/>
  <c r="BE173"/>
  <c r="BE181"/>
  <c r="BE154"/>
  <c r="BE157"/>
  <c r="BE175"/>
  <c r="BE177"/>
  <c r="E85"/>
  <c r="BE133"/>
  <c r="BE136"/>
  <c r="BE156"/>
  <c r="BE182"/>
  <c r="BE183"/>
  <c r="BE187"/>
  <c r="BE189"/>
  <c r="BE190"/>
  <c r="BE191"/>
  <c r="BE194"/>
  <c r="BE135"/>
  <c r="BE197"/>
  <c r="BE200"/>
  <c r="BE142"/>
  <c r="BE193"/>
  <c r="BE143"/>
  <c r="BE158"/>
  <c r="BE166"/>
  <c r="BE168"/>
  <c r="BE184"/>
  <c r="BE188"/>
  <c r="BE196"/>
  <c r="BE198"/>
  <c r="BE199"/>
  <c i="25" r="E85"/>
  <c r="F96"/>
  <c r="J96"/>
  <c i="24" r="J127"/>
  <c r="J101"/>
  <c i="25" r="J93"/>
  <c r="BE128"/>
  <c r="BE134"/>
  <c r="BE138"/>
  <c r="BE130"/>
  <c r="BE131"/>
  <c r="BE137"/>
  <c r="BE141"/>
  <c r="BE132"/>
  <c r="BE135"/>
  <c r="BE146"/>
  <c r="BE139"/>
  <c r="BE142"/>
  <c r="BE133"/>
  <c r="BE136"/>
  <c r="BE140"/>
  <c r="BE129"/>
  <c r="BE144"/>
  <c r="BE145"/>
  <c i="23" r="BK126"/>
  <c r="J126"/>
  <c i="24" r="E85"/>
  <c r="F96"/>
  <c r="J123"/>
  <c r="BE129"/>
  <c r="BE130"/>
  <c r="BE136"/>
  <c r="BE137"/>
  <c r="J93"/>
  <c r="BE128"/>
  <c r="BE134"/>
  <c r="BE131"/>
  <c r="BE132"/>
  <c r="BE135"/>
  <c i="23" r="F123"/>
  <c r="BE128"/>
  <c r="E112"/>
  <c r="BE131"/>
  <c i="22" r="BK126"/>
  <c r="J126"/>
  <c r="J100"/>
  <c i="23" r="J120"/>
  <c r="BE135"/>
  <c r="J123"/>
  <c r="BE133"/>
  <c r="BE134"/>
  <c r="BE129"/>
  <c r="BE130"/>
  <c i="22" r="E85"/>
  <c r="F123"/>
  <c r="BE130"/>
  <c r="BE131"/>
  <c r="BE133"/>
  <c r="J123"/>
  <c r="BE129"/>
  <c r="BE134"/>
  <c r="BE135"/>
  <c r="J93"/>
  <c r="BE128"/>
  <c i="21" r="F123"/>
  <c r="BE135"/>
  <c i="20" r="BK127"/>
  <c r="J127"/>
  <c r="J100"/>
  <c i="21" r="J120"/>
  <c r="BE131"/>
  <c r="BE138"/>
  <c r="BE129"/>
  <c r="BE130"/>
  <c r="BE136"/>
  <c r="BE140"/>
  <c r="BE141"/>
  <c r="BE147"/>
  <c r="E112"/>
  <c r="BE145"/>
  <c r="BE143"/>
  <c r="BE146"/>
  <c r="BE149"/>
  <c r="J96"/>
  <c r="BE153"/>
  <c r="BE132"/>
  <c r="BE133"/>
  <c r="BE134"/>
  <c r="BE144"/>
  <c r="BE150"/>
  <c r="BE128"/>
  <c r="BE139"/>
  <c r="BE151"/>
  <c r="BE152"/>
  <c r="BE137"/>
  <c r="BE142"/>
  <c i="20" r="F124"/>
  <c r="E85"/>
  <c r="BE135"/>
  <c i="19" r="J129"/>
  <c r="J101"/>
  <c i="20" r="J124"/>
  <c r="BE134"/>
  <c r="BE137"/>
  <c r="BE132"/>
  <c r="BE136"/>
  <c r="J93"/>
  <c r="BE133"/>
  <c r="BE130"/>
  <c r="BE139"/>
  <c r="BE129"/>
  <c r="BE131"/>
  <c r="BE140"/>
  <c r="BE142"/>
  <c r="BE143"/>
  <c r="BE144"/>
  <c i="18" r="BK128"/>
  <c r="J128"/>
  <c i="19" r="E85"/>
  <c r="J93"/>
  <c r="J96"/>
  <c r="BE131"/>
  <c r="BE133"/>
  <c r="BE140"/>
  <c r="F125"/>
  <c r="BE130"/>
  <c r="BE132"/>
  <c r="BE134"/>
  <c r="BE136"/>
  <c r="BE139"/>
  <c r="BE137"/>
  <c r="BE142"/>
  <c r="BE143"/>
  <c r="BE144"/>
  <c r="BE145"/>
  <c i="18" r="BE141"/>
  <c r="BE146"/>
  <c i="17" r="J127"/>
  <c r="J101"/>
  <c i="18" r="F96"/>
  <c r="J125"/>
  <c r="BE135"/>
  <c r="BE133"/>
  <c r="J122"/>
  <c r="BE130"/>
  <c r="BE132"/>
  <c r="BE137"/>
  <c r="BE144"/>
  <c r="BE147"/>
  <c r="BE139"/>
  <c r="BE134"/>
  <c r="BE142"/>
  <c r="BE145"/>
  <c r="BE148"/>
  <c r="BE136"/>
  <c r="BE150"/>
  <c r="BE149"/>
  <c r="BE151"/>
  <c r="BE153"/>
  <c r="BE131"/>
  <c r="BE140"/>
  <c r="BE143"/>
  <c r="BE152"/>
  <c r="BE159"/>
  <c r="BE160"/>
  <c r="BE162"/>
  <c r="E85"/>
  <c r="BE154"/>
  <c r="BE156"/>
  <c r="BE161"/>
  <c i="16" r="BK126"/>
  <c r="J126"/>
  <c r="J100"/>
  <c i="17" r="F96"/>
  <c r="BE132"/>
  <c r="J96"/>
  <c r="BE128"/>
  <c r="E85"/>
  <c r="J93"/>
  <c r="BE134"/>
  <c r="BE138"/>
  <c r="BE136"/>
  <c r="BE130"/>
  <c r="BE141"/>
  <c i="16" r="J96"/>
  <c r="E85"/>
  <c r="BE129"/>
  <c i="15" r="BK126"/>
  <c r="J126"/>
  <c r="J100"/>
  <c i="16" r="BE128"/>
  <c r="F123"/>
  <c r="BE131"/>
  <c r="BE132"/>
  <c r="BE134"/>
  <c r="BE135"/>
  <c r="BE137"/>
  <c r="J93"/>
  <c r="BE133"/>
  <c r="BE130"/>
  <c i="15" r="F123"/>
  <c i="14" r="BK126"/>
  <c r="J126"/>
  <c r="J100"/>
  <c i="15" r="J96"/>
  <c r="BE130"/>
  <c r="J93"/>
  <c r="BE134"/>
  <c r="BE136"/>
  <c r="BE132"/>
  <c r="E85"/>
  <c r="BE129"/>
  <c r="BE131"/>
  <c r="BE128"/>
  <c r="BE133"/>
  <c i="14" r="J96"/>
  <c r="BE130"/>
  <c r="BE134"/>
  <c r="E112"/>
  <c r="BE133"/>
  <c r="BE135"/>
  <c r="BE136"/>
  <c r="BE138"/>
  <c r="BE129"/>
  <c i="13" r="J127"/>
  <c r="J101"/>
  <c i="14" r="F96"/>
  <c r="J93"/>
  <c r="BE131"/>
  <c r="BE128"/>
  <c r="BE132"/>
  <c i="12" r="J127"/>
  <c r="J101"/>
  <c i="13" r="BE128"/>
  <c r="J96"/>
  <c r="J93"/>
  <c r="E85"/>
  <c r="BE135"/>
  <c r="F123"/>
  <c r="BE130"/>
  <c r="BE134"/>
  <c r="BE129"/>
  <c r="BE131"/>
  <c r="BE132"/>
  <c r="BE133"/>
  <c r="BE136"/>
  <c r="BE138"/>
  <c r="BE140"/>
  <c r="BE137"/>
  <c i="12" r="J96"/>
  <c r="BE131"/>
  <c r="BE134"/>
  <c r="F96"/>
  <c r="E112"/>
  <c r="BE137"/>
  <c r="BE129"/>
  <c r="BE136"/>
  <c i="11" r="J127"/>
  <c r="J101"/>
  <c i="12" r="J93"/>
  <c r="BE135"/>
  <c r="BE142"/>
  <c r="BE132"/>
  <c r="BE139"/>
  <c r="BE128"/>
  <c r="BE130"/>
  <c r="BE144"/>
  <c r="BE138"/>
  <c r="BE133"/>
  <c r="BE140"/>
  <c r="BE141"/>
  <c i="11" r="E112"/>
  <c r="J93"/>
  <c i="10" r="J127"/>
  <c r="J101"/>
  <c i="11" r="J123"/>
  <c r="F96"/>
  <c r="BE128"/>
  <c r="BE130"/>
  <c r="BE138"/>
  <c r="BE139"/>
  <c r="BE140"/>
  <c r="BE141"/>
  <c r="BE135"/>
  <c r="BE132"/>
  <c r="BE133"/>
  <c r="BE136"/>
  <c r="BE137"/>
  <c r="BE143"/>
  <c r="BE129"/>
  <c r="BE131"/>
  <c r="BE134"/>
  <c i="9" r="BK126"/>
  <c r="J126"/>
  <c r="J100"/>
  <c i="10" r="E112"/>
  <c r="BE128"/>
  <c r="BE138"/>
  <c r="BE139"/>
  <c r="BE147"/>
  <c r="BE131"/>
  <c r="BE156"/>
  <c r="BE129"/>
  <c r="BE130"/>
  <c r="BE133"/>
  <c r="BE142"/>
  <c r="BE153"/>
  <c r="J96"/>
  <c r="J93"/>
  <c r="BE137"/>
  <c r="BE146"/>
  <c r="BE148"/>
  <c r="BE150"/>
  <c r="BE152"/>
  <c r="BE155"/>
  <c r="BE141"/>
  <c r="BE144"/>
  <c r="BE149"/>
  <c r="BE132"/>
  <c r="BE134"/>
  <c r="BE135"/>
  <c r="BE140"/>
  <c r="BE143"/>
  <c r="BE145"/>
  <c r="F96"/>
  <c r="BE136"/>
  <c r="BE151"/>
  <c i="9" r="J93"/>
  <c r="BE144"/>
  <c r="BE153"/>
  <c r="F123"/>
  <c r="BE138"/>
  <c r="BE152"/>
  <c r="BE136"/>
  <c r="BE150"/>
  <c r="BE163"/>
  <c i="8" r="J129"/>
  <c r="J101"/>
  <c i="9" r="E85"/>
  <c r="J123"/>
  <c r="BE135"/>
  <c r="BE146"/>
  <c r="BE154"/>
  <c r="BE161"/>
  <c r="BE128"/>
  <c r="BE133"/>
  <c r="BE139"/>
  <c r="BE142"/>
  <c r="BE164"/>
  <c r="BE167"/>
  <c r="BE130"/>
  <c r="BE132"/>
  <c r="BE145"/>
  <c r="BE148"/>
  <c r="BE151"/>
  <c r="BE158"/>
  <c r="BE134"/>
  <c r="BE141"/>
  <c r="BE157"/>
  <c r="BE159"/>
  <c r="BE129"/>
  <c r="BE155"/>
  <c r="BE165"/>
  <c r="BE168"/>
  <c r="BE169"/>
  <c r="BE156"/>
  <c r="BE143"/>
  <c r="BE147"/>
  <c r="BE149"/>
  <c r="BE162"/>
  <c r="BE173"/>
  <c r="BE174"/>
  <c r="BE131"/>
  <c r="BE137"/>
  <c r="BE140"/>
  <c r="BE160"/>
  <c r="BE166"/>
  <c r="BE170"/>
  <c r="BE172"/>
  <c i="8" r="BE148"/>
  <c r="BE151"/>
  <c r="BE158"/>
  <c r="BE160"/>
  <c r="BE168"/>
  <c r="BE176"/>
  <c i="7" r="BK126"/>
  <c r="J126"/>
  <c i="8" r="J122"/>
  <c r="BE136"/>
  <c r="BE155"/>
  <c r="BE174"/>
  <c r="BE130"/>
  <c r="BE138"/>
  <c r="BE181"/>
  <c r="BE190"/>
  <c r="BE139"/>
  <c r="BE156"/>
  <c r="BE177"/>
  <c r="BE189"/>
  <c r="BE193"/>
  <c r="BE194"/>
  <c r="E114"/>
  <c r="BE135"/>
  <c r="BE137"/>
  <c r="BE172"/>
  <c r="BE132"/>
  <c r="BE162"/>
  <c r="BE179"/>
  <c r="BE187"/>
  <c r="J125"/>
  <c r="BE154"/>
  <c r="BE180"/>
  <c r="BE131"/>
  <c r="BE134"/>
  <c r="BE142"/>
  <c r="BE153"/>
  <c r="BE173"/>
  <c r="BE184"/>
  <c r="BE144"/>
  <c r="BE165"/>
  <c r="BE171"/>
  <c r="BE178"/>
  <c r="BE192"/>
  <c r="F96"/>
  <c r="BE133"/>
  <c r="BE145"/>
  <c r="BE147"/>
  <c r="BE152"/>
  <c r="BE159"/>
  <c r="BE163"/>
  <c r="BE164"/>
  <c r="BE166"/>
  <c r="BE175"/>
  <c r="BE185"/>
  <c r="BE191"/>
  <c r="BE150"/>
  <c r="BE157"/>
  <c r="BE161"/>
  <c r="BE167"/>
  <c r="BE183"/>
  <c r="BE140"/>
  <c r="BE143"/>
  <c r="BE146"/>
  <c r="BE149"/>
  <c r="BE170"/>
  <c r="BE182"/>
  <c i="6" r="BK123"/>
  <c r="J123"/>
  <c r="J99"/>
  <c i="7" r="F123"/>
  <c r="BE130"/>
  <c r="E85"/>
  <c r="BE132"/>
  <c r="BE131"/>
  <c r="J120"/>
  <c r="BE136"/>
  <c r="J123"/>
  <c r="BE134"/>
  <c r="BE128"/>
  <c r="BE129"/>
  <c r="BE135"/>
  <c i="6" r="E110"/>
  <c r="BE125"/>
  <c r="BE141"/>
  <c r="J94"/>
  <c r="J116"/>
  <c r="BE130"/>
  <c r="BE134"/>
  <c r="F94"/>
  <c r="BE132"/>
  <c r="BE136"/>
  <c r="BE137"/>
  <c r="BE139"/>
  <c i="1" r="BD100"/>
  <c i="5" r="J115"/>
  <c r="J118"/>
  <c r="BE124"/>
  <c r="BE127"/>
  <c r="BE130"/>
  <c i="4" r="BK939"/>
  <c r="J939"/>
  <c r="J107"/>
  <c i="5" r="BE123"/>
  <c r="BE126"/>
  <c i="4" r="J143"/>
  <c r="J98"/>
  <c i="5" r="E109"/>
  <c r="BE131"/>
  <c r="BE129"/>
  <c r="BE125"/>
  <c r="BE128"/>
  <c r="F94"/>
  <c i="4" r="BE189"/>
  <c r="BE370"/>
  <c r="BE390"/>
  <c r="BE465"/>
  <c r="BE466"/>
  <c r="BE467"/>
  <c r="BE530"/>
  <c r="BE546"/>
  <c r="BE568"/>
  <c r="BE688"/>
  <c r="BE702"/>
  <c r="BE724"/>
  <c r="BE830"/>
  <c r="BE859"/>
  <c r="BE941"/>
  <c r="BE946"/>
  <c r="BE985"/>
  <c r="BE1013"/>
  <c r="BE1027"/>
  <c r="BE1195"/>
  <c r="BE1295"/>
  <c r="BE1300"/>
  <c r="BE1303"/>
  <c r="BE1350"/>
  <c r="BE1494"/>
  <c r="BE1495"/>
  <c r="BE1501"/>
  <c r="BE1509"/>
  <c r="BE1510"/>
  <c r="BE1515"/>
  <c r="BE1516"/>
  <c r="BE1517"/>
  <c r="BE1518"/>
  <c r="BE1551"/>
  <c r="BE1552"/>
  <c r="BE1574"/>
  <c r="BE1575"/>
  <c r="BE1688"/>
  <c r="BE1746"/>
  <c r="BE1754"/>
  <c r="BE1757"/>
  <c r="BE1758"/>
  <c r="BE1759"/>
  <c r="BE1760"/>
  <c r="BE1763"/>
  <c r="BE1764"/>
  <c r="BE1768"/>
  <c r="BE1769"/>
  <c r="BE1770"/>
  <c r="BE1771"/>
  <c r="BE1773"/>
  <c i="3" r="J124"/>
  <c r="J98"/>
  <c i="4" r="J89"/>
  <c r="BE144"/>
  <c r="BE227"/>
  <c r="BE250"/>
  <c r="BE254"/>
  <c r="BE312"/>
  <c r="BE322"/>
  <c r="BE354"/>
  <c r="BE459"/>
  <c r="BE468"/>
  <c r="BE562"/>
  <c r="BE574"/>
  <c r="BE593"/>
  <c r="BE598"/>
  <c r="BE673"/>
  <c r="BE871"/>
  <c r="BE874"/>
  <c r="BE891"/>
  <c r="BE930"/>
  <c r="BE954"/>
  <c r="BE963"/>
  <c r="BE1005"/>
  <c r="BE1018"/>
  <c r="BE1034"/>
  <c r="BE1137"/>
  <c r="BE1252"/>
  <c r="BE1254"/>
  <c r="BE1281"/>
  <c r="BE1391"/>
  <c r="BE207"/>
  <c r="BE302"/>
  <c r="BE321"/>
  <c r="BE400"/>
  <c r="BE469"/>
  <c r="BE488"/>
  <c r="BE560"/>
  <c r="BE577"/>
  <c r="BE680"/>
  <c r="BE736"/>
  <c r="BE809"/>
  <c r="BE823"/>
  <c r="BE863"/>
  <c r="BE893"/>
  <c r="BE1020"/>
  <c r="BE1112"/>
  <c r="BE1125"/>
  <c r="BE1241"/>
  <c r="BE1271"/>
  <c r="BE1305"/>
  <c r="BE1320"/>
  <c r="BE1335"/>
  <c r="BE1436"/>
  <c r="BE1488"/>
  <c r="BE161"/>
  <c r="BE210"/>
  <c r="BE237"/>
  <c r="BE262"/>
  <c r="BE325"/>
  <c r="BE415"/>
  <c r="BE464"/>
  <c r="BE470"/>
  <c r="BE599"/>
  <c r="BE850"/>
  <c r="BE861"/>
  <c r="BE879"/>
  <c r="BE959"/>
  <c r="BE968"/>
  <c r="BE995"/>
  <c r="BE1043"/>
  <c r="BE1118"/>
  <c r="BE1149"/>
  <c r="BE1458"/>
  <c r="BE1502"/>
  <c r="BE1506"/>
  <c r="BE1514"/>
  <c r="BE1530"/>
  <c r="BE1553"/>
  <c r="BE1558"/>
  <c r="BE1561"/>
  <c r="BE1563"/>
  <c r="BE1566"/>
  <c r="BE1567"/>
  <c r="BE1569"/>
  <c r="BE1573"/>
  <c r="BE1576"/>
  <c r="BE1737"/>
  <c r="BE1738"/>
  <c r="BE1745"/>
  <c r="BE1749"/>
  <c r="BE1752"/>
  <c r="BE147"/>
  <c r="BE205"/>
  <c r="BE240"/>
  <c r="BE337"/>
  <c r="BE431"/>
  <c r="BE436"/>
  <c r="BE505"/>
  <c r="BE521"/>
  <c r="BE595"/>
  <c r="BE604"/>
  <c r="BE697"/>
  <c r="BE753"/>
  <c r="BE800"/>
  <c r="BE825"/>
  <c r="BE848"/>
  <c r="BE870"/>
  <c r="BE886"/>
  <c r="BE897"/>
  <c r="BE917"/>
  <c r="BE932"/>
  <c r="BE956"/>
  <c r="BE1007"/>
  <c r="BE1038"/>
  <c r="BE1041"/>
  <c r="BE1062"/>
  <c r="BE1127"/>
  <c r="BE1139"/>
  <c r="BE1214"/>
  <c r="BE1218"/>
  <c r="BE1245"/>
  <c r="BE1275"/>
  <c r="BE1512"/>
  <c r="BE1521"/>
  <c r="BE1565"/>
  <c r="E85"/>
  <c r="F92"/>
  <c r="BE194"/>
  <c r="BE232"/>
  <c r="BE247"/>
  <c r="BE323"/>
  <c r="BE333"/>
  <c r="BE347"/>
  <c r="BE507"/>
  <c r="BE523"/>
  <c r="BE527"/>
  <c r="BE572"/>
  <c r="BE695"/>
  <c r="BE726"/>
  <c r="BE846"/>
  <c r="BE855"/>
  <c r="BE875"/>
  <c r="BE899"/>
  <c r="BE934"/>
  <c r="BE970"/>
  <c r="BE1057"/>
  <c r="BE1122"/>
  <c r="BE1145"/>
  <c r="BE1147"/>
  <c r="BE1197"/>
  <c r="BE1237"/>
  <c r="BE1269"/>
  <c r="BE1332"/>
  <c r="BE1343"/>
  <c r="BE1375"/>
  <c r="BE1420"/>
  <c r="BE1453"/>
  <c r="BE1505"/>
  <c r="BE1772"/>
  <c r="J92"/>
  <c r="BE252"/>
  <c r="BE269"/>
  <c r="BE364"/>
  <c r="BE392"/>
  <c r="BE473"/>
  <c r="BE601"/>
  <c r="BE678"/>
  <c r="BE685"/>
  <c r="BE704"/>
  <c r="BE729"/>
  <c r="BE812"/>
  <c r="BE868"/>
  <c r="BE907"/>
  <c r="BE924"/>
  <c r="BE993"/>
  <c r="BE1036"/>
  <c r="BE1064"/>
  <c r="BE1093"/>
  <c r="BE1135"/>
  <c r="BE1205"/>
  <c r="BE1287"/>
  <c r="BE1291"/>
  <c r="BE1327"/>
  <c r="BE1417"/>
  <c r="BE1433"/>
  <c r="BE1442"/>
  <c r="BE1465"/>
  <c r="BE1470"/>
  <c r="BE1483"/>
  <c r="BE1486"/>
  <c r="BE1496"/>
  <c r="BE1498"/>
  <c r="BE1500"/>
  <c r="BE1511"/>
  <c r="BE1528"/>
  <c r="BE1529"/>
  <c r="BE1534"/>
  <c r="BE1538"/>
  <c r="BE1546"/>
  <c r="BE1548"/>
  <c r="BE1572"/>
  <c r="BE1582"/>
  <c r="BE1589"/>
  <c r="BE1590"/>
  <c r="BE1592"/>
  <c r="BE1596"/>
  <c r="BE1601"/>
  <c r="BE1602"/>
  <c r="BE1607"/>
  <c r="BE1608"/>
  <c r="BE1613"/>
  <c r="BE1739"/>
  <c r="BE1741"/>
  <c r="BE1742"/>
  <c r="BE1747"/>
  <c r="BE158"/>
  <c r="BE192"/>
  <c r="BE215"/>
  <c r="BE366"/>
  <c r="BE394"/>
  <c r="BE409"/>
  <c r="BE433"/>
  <c r="BE566"/>
  <c r="BE675"/>
  <c r="BE683"/>
  <c r="BE759"/>
  <c r="BE814"/>
  <c r="BE844"/>
  <c r="BE872"/>
  <c r="BE905"/>
  <c r="BE928"/>
  <c r="BE981"/>
  <c r="BE1059"/>
  <c r="BE1259"/>
  <c r="BE1267"/>
  <c r="BE1283"/>
  <c r="BE1318"/>
  <c r="BE1329"/>
  <c r="BE1346"/>
  <c r="BE1382"/>
  <c r="BE1424"/>
  <c r="BE1475"/>
  <c r="BE1492"/>
  <c r="BE1493"/>
  <c r="BE1525"/>
  <c r="BE1540"/>
  <c r="BE1544"/>
  <c r="BE1562"/>
  <c r="BE1570"/>
  <c r="BE1577"/>
  <c r="BE1580"/>
  <c r="BE1585"/>
  <c r="BE1587"/>
  <c r="BE1604"/>
  <c r="BE1624"/>
  <c r="BE1628"/>
  <c r="BE1663"/>
  <c r="BE197"/>
  <c r="BE396"/>
  <c r="BE461"/>
  <c r="BE524"/>
  <c r="BE585"/>
  <c r="BE731"/>
  <c r="BE734"/>
  <c r="BE877"/>
  <c r="BE889"/>
  <c r="BE895"/>
  <c r="BE944"/>
  <c r="BE966"/>
  <c r="BE1029"/>
  <c r="BE1077"/>
  <c r="BE1108"/>
  <c r="BE1216"/>
  <c r="BE1507"/>
  <c r="BE1508"/>
  <c r="BE1513"/>
  <c r="BE1519"/>
  <c r="BE1520"/>
  <c r="BE1523"/>
  <c r="BE1527"/>
  <c r="BE1531"/>
  <c r="BE1532"/>
  <c r="BE1533"/>
  <c r="BE1554"/>
  <c r="BE1555"/>
  <c r="BE1559"/>
  <c r="BE1578"/>
  <c r="BE1579"/>
  <c r="BE1595"/>
  <c r="BE1597"/>
  <c r="BE1605"/>
  <c r="BE1606"/>
  <c r="BE1609"/>
  <c r="BE1610"/>
  <c r="BE1611"/>
  <c r="BE1633"/>
  <c r="BE1636"/>
  <c r="BE1638"/>
  <c r="BE1640"/>
  <c r="BE1664"/>
  <c r="BE1667"/>
  <c r="BE1675"/>
  <c r="BE1740"/>
  <c r="BE1751"/>
  <c r="BE293"/>
  <c r="BE314"/>
  <c r="BE349"/>
  <c r="BE452"/>
  <c r="BE463"/>
  <c r="BE471"/>
  <c r="BE690"/>
  <c r="BE853"/>
  <c r="BE857"/>
  <c r="BE869"/>
  <c r="BE937"/>
  <c r="BE1015"/>
  <c r="BE1094"/>
  <c r="BE1105"/>
  <c r="BE1130"/>
  <c r="BE1239"/>
  <c r="BE1273"/>
  <c r="BE1293"/>
  <c r="BE1323"/>
  <c r="BE1348"/>
  <c r="BE1422"/>
  <c r="BE1446"/>
  <c r="BE1480"/>
  <c r="BE1491"/>
  <c r="BE1549"/>
  <c r="BE1550"/>
  <c r="BE1556"/>
  <c r="BE1568"/>
  <c r="BE1583"/>
  <c r="BE1588"/>
  <c r="BE1593"/>
  <c r="BE1594"/>
  <c r="BE1599"/>
  <c r="BE1626"/>
  <c r="BE1753"/>
  <c r="BE1755"/>
  <c r="BE1761"/>
  <c r="BE1762"/>
  <c r="BE1766"/>
  <c r="BE1767"/>
  <c r="BE178"/>
  <c r="BE202"/>
  <c r="BE295"/>
  <c r="BE329"/>
  <c r="BE380"/>
  <c r="BE406"/>
  <c r="BE423"/>
  <c r="BE806"/>
  <c r="BE866"/>
  <c r="BE979"/>
  <c r="BE1046"/>
  <c r="BE1110"/>
  <c r="BE1120"/>
  <c r="BE1203"/>
  <c r="BE1247"/>
  <c r="BE1261"/>
  <c r="BE1279"/>
  <c r="BE1414"/>
  <c r="BE1503"/>
  <c r="BE1524"/>
  <c r="BE1526"/>
  <c r="BE1560"/>
  <c r="BE1564"/>
  <c r="BE1571"/>
  <c r="BE1581"/>
  <c r="BE1591"/>
  <c r="BE1598"/>
  <c r="BE1600"/>
  <c r="BE326"/>
  <c r="BE397"/>
  <c r="BE412"/>
  <c r="BE793"/>
  <c r="BE876"/>
  <c r="BE921"/>
  <c r="BE961"/>
  <c r="BE983"/>
  <c r="BE997"/>
  <c r="BE1075"/>
  <c r="BE1091"/>
  <c r="BE1103"/>
  <c r="BE1116"/>
  <c r="BE1151"/>
  <c r="BE1235"/>
  <c r="BE1359"/>
  <c r="BE1408"/>
  <c r="BE1448"/>
  <c r="BE1461"/>
  <c r="BE1497"/>
  <c r="BE1499"/>
  <c r="BE1504"/>
  <c r="BE1584"/>
  <c r="BE1586"/>
  <c r="BE1603"/>
  <c r="BE1630"/>
  <c r="BE1632"/>
  <c r="BE1643"/>
  <c r="BE1661"/>
  <c r="BE1677"/>
  <c r="BE1743"/>
  <c r="BE1744"/>
  <c r="BE1748"/>
  <c r="BE1750"/>
  <c r="BE1756"/>
  <c r="BE1765"/>
  <c i="2" r="J124"/>
  <c r="J98"/>
  <c i="3" r="E112"/>
  <c r="BE128"/>
  <c r="BE137"/>
  <c r="BE166"/>
  <c r="BE155"/>
  <c r="BE182"/>
  <c i="2" r="BK122"/>
  <c r="J122"/>
  <c i="3" r="F92"/>
  <c r="BE133"/>
  <c r="BE157"/>
  <c r="BE172"/>
  <c r="BE129"/>
  <c r="BE135"/>
  <c r="BE153"/>
  <c r="J116"/>
  <c r="BE125"/>
  <c r="BE131"/>
  <c r="BE159"/>
  <c r="BE187"/>
  <c r="BE143"/>
  <c r="BE174"/>
  <c r="BE178"/>
  <c r="BE184"/>
  <c r="J92"/>
  <c r="BE161"/>
  <c r="BE168"/>
  <c r="BE177"/>
  <c r="BE139"/>
  <c r="BE151"/>
  <c r="BE141"/>
  <c r="BE176"/>
  <c r="BE145"/>
  <c r="BE164"/>
  <c r="BE170"/>
  <c r="BE180"/>
  <c i="2" r="E85"/>
  <c r="BE128"/>
  <c r="BE147"/>
  <c r="BE165"/>
  <c r="J116"/>
  <c r="BE141"/>
  <c r="BE155"/>
  <c r="BE136"/>
  <c r="BE125"/>
  <c r="BE139"/>
  <c r="BE162"/>
  <c r="F92"/>
  <c r="BE145"/>
  <c r="BE153"/>
  <c r="BE158"/>
  <c r="J119"/>
  <c r="BE134"/>
  <c r="BE149"/>
  <c r="BE151"/>
  <c r="BE130"/>
  <c r="BE132"/>
  <c r="BE143"/>
  <c r="BE160"/>
  <c i="62" r="J34"/>
  <c i="64" r="F40"/>
  <c i="1" r="BC166"/>
  <c i="67" r="F38"/>
  <c i="1" r="BA169"/>
  <c i="70" r="J36"/>
  <c i="1" r="AW172"/>
  <c i="74" r="J36"/>
  <c i="1" r="AW177"/>
  <c i="75" r="F38"/>
  <c i="1" r="BC178"/>
  <c i="77" r="F39"/>
  <c i="1" r="BD181"/>
  <c r="AS97"/>
  <c i="3" r="F37"/>
  <c i="1" r="BD96"/>
  <c i="5" r="F39"/>
  <c i="1" r="BD99"/>
  <c i="6" r="F36"/>
  <c i="1" r="BA100"/>
  <c i="8" r="F41"/>
  <c i="1" r="BD103"/>
  <c i="9" r="F38"/>
  <c i="1" r="BA104"/>
  <c i="10" r="J38"/>
  <c i="1" r="AW105"/>
  <c i="11" r="J38"/>
  <c i="1" r="AW106"/>
  <c i="12" r="F39"/>
  <c i="1" r="BB107"/>
  <c i="13" r="F41"/>
  <c i="1" r="BD108"/>
  <c i="14" r="F40"/>
  <c i="1" r="BC109"/>
  <c i="15" r="F40"/>
  <c i="1" r="BC110"/>
  <c i="16" r="F40"/>
  <c i="1" r="BC111"/>
  <c i="18" r="F39"/>
  <c i="1" r="BB114"/>
  <c i="20" r="F41"/>
  <c i="1" r="BD116"/>
  <c i="21" r="F39"/>
  <c i="1" r="BB117"/>
  <c i="23" r="F40"/>
  <c i="1" r="BC119"/>
  <c i="24" r="F38"/>
  <c i="1" r="BA120"/>
  <c i="25" r="F41"/>
  <c i="1" r="BD121"/>
  <c i="26" r="F36"/>
  <c i="1" r="BA122"/>
  <c i="28" r="F36"/>
  <c i="1" r="BA124"/>
  <c i="29" r="J34"/>
  <c i="1" r="AW126"/>
  <c i="44" r="F38"/>
  <c i="1" r="BA142"/>
  <c i="46" r="J38"/>
  <c i="1" r="AW144"/>
  <c i="48" r="F38"/>
  <c i="1" r="BA147"/>
  <c i="51" r="F38"/>
  <c i="1" r="BA150"/>
  <c i="53" r="F41"/>
  <c i="1" r="BD152"/>
  <c i="56" r="F36"/>
  <c i="1" r="BA155"/>
  <c i="57" r="F37"/>
  <c i="1" r="BD157"/>
  <c i="64" r="F41"/>
  <c i="1" r="BD166"/>
  <c i="66" r="F41"/>
  <c i="1" r="BD168"/>
  <c i="69" r="F37"/>
  <c i="1" r="BB171"/>
  <c i="69" r="J32"/>
  <c i="71" r="F36"/>
  <c i="1" r="BC173"/>
  <c i="76" r="F38"/>
  <c i="1" r="BC179"/>
  <c i="78" r="F37"/>
  <c i="1" r="BB182"/>
  <c i="3" r="F35"/>
  <c i="1" r="BB96"/>
  <c i="6" r="F37"/>
  <c i="1" r="BB100"/>
  <c i="7" r="F40"/>
  <c i="1" r="BC102"/>
  <c i="8" r="F38"/>
  <c i="1" r="BA103"/>
  <c i="9" r="F39"/>
  <c i="1" r="BB104"/>
  <c i="11" r="F39"/>
  <c i="1" r="BB106"/>
  <c i="12" r="J38"/>
  <c i="1" r="AW107"/>
  <c i="14" r="J38"/>
  <c i="1" r="AW109"/>
  <c i="15" r="F39"/>
  <c i="1" r="BB110"/>
  <c i="16" r="J38"/>
  <c i="1" r="AW111"/>
  <c i="17" r="J38"/>
  <c i="1" r="AW112"/>
  <c i="18" r="F40"/>
  <c i="1" r="BC114"/>
  <c i="18" r="J38"/>
  <c i="1" r="AW114"/>
  <c i="19" r="F38"/>
  <c i="1" r="BA115"/>
  <c i="20" r="F40"/>
  <c i="1" r="BC116"/>
  <c i="22" r="F38"/>
  <c i="1" r="BA118"/>
  <c i="22" r="F41"/>
  <c i="1" r="BD118"/>
  <c i="23" r="F39"/>
  <c i="1" r="BB119"/>
  <c i="24" r="F39"/>
  <c i="1" r="BB120"/>
  <c i="26" r="J36"/>
  <c i="1" r="AW122"/>
  <c i="26" r="J32"/>
  <c i="27" r="F38"/>
  <c i="1" r="BC123"/>
  <c i="29" r="F34"/>
  <c i="1" r="BA126"/>
  <c i="43" r="F41"/>
  <c i="1" r="BD141"/>
  <c i="46" r="F38"/>
  <c i="1" r="BA144"/>
  <c i="48" r="F39"/>
  <c i="1" r="BB147"/>
  <c i="49" r="F41"/>
  <c i="1" r="BD148"/>
  <c i="52" r="F40"/>
  <c i="1" r="BC151"/>
  <c i="54" r="F38"/>
  <c i="1" r="BC153"/>
  <c i="57" r="F35"/>
  <c i="1" r="BB157"/>
  <c i="65" r="F39"/>
  <c i="1" r="BB167"/>
  <c i="68" r="F39"/>
  <c i="1" r="BD170"/>
  <c i="69" r="F39"/>
  <c i="1" r="BD171"/>
  <c i="72" r="J36"/>
  <c i="1" r="AW175"/>
  <c i="72" r="F37"/>
  <c i="1" r="BB175"/>
  <c i="73" r="F39"/>
  <c i="1" r="BD176"/>
  <c i="74" r="F38"/>
  <c i="1" r="BC177"/>
  <c i="76" r="F37"/>
  <c i="1" r="BB179"/>
  <c i="2" r="F34"/>
  <c i="1" r="BA95"/>
  <c i="4" r="F36"/>
  <c i="1" r="BC98"/>
  <c i="31" r="F37"/>
  <c i="1" r="BB128"/>
  <c i="33" r="J38"/>
  <c i="1" r="AW131"/>
  <c i="35" r="F38"/>
  <c i="1" r="BA133"/>
  <c i="36" r="J38"/>
  <c i="1" r="AW134"/>
  <c i="37" r="F41"/>
  <c i="1" r="BD135"/>
  <c i="38" r="F41"/>
  <c i="1" r="BD136"/>
  <c i="39" r="F40"/>
  <c i="1" r="BC137"/>
  <c i="40" r="F41"/>
  <c i="1" r="BD138"/>
  <c i="42" r="F39"/>
  <c i="1" r="BB140"/>
  <c i="44" r="J38"/>
  <c i="1" r="AW142"/>
  <c i="46" r="F39"/>
  <c i="1" r="BB144"/>
  <c i="48" r="J38"/>
  <c i="1" r="AW147"/>
  <c i="49" r="F38"/>
  <c i="1" r="BA148"/>
  <c i="51" r="J38"/>
  <c i="1" r="AW150"/>
  <c i="54" r="F36"/>
  <c i="1" r="BA153"/>
  <c i="58" r="F38"/>
  <c i="1" r="BA159"/>
  <c i="59" r="F39"/>
  <c i="1" r="BB160"/>
  <c i="60" r="F40"/>
  <c i="1" r="BC161"/>
  <c i="62" r="F38"/>
  <c i="1" r="BA163"/>
  <c i="63" r="F40"/>
  <c i="1" r="BC165"/>
  <c i="66" r="F39"/>
  <c i="1" r="BB168"/>
  <c i="68" r="F38"/>
  <c i="1" r="BC170"/>
  <c i="69" r="F36"/>
  <c i="1" r="BA171"/>
  <c i="70" r="F36"/>
  <c i="1" r="BA172"/>
  <c i="73" r="F38"/>
  <c i="1" r="BC176"/>
  <c i="75" r="F36"/>
  <c i="1" r="BA178"/>
  <c i="77" r="J36"/>
  <c i="1" r="AW181"/>
  <c i="2" r="F35"/>
  <c i="1" r="BB95"/>
  <c i="4" r="J34"/>
  <c i="1" r="AW98"/>
  <c i="32" r="F40"/>
  <c i="1" r="BC130"/>
  <c i="33" r="F38"/>
  <c i="1" r="BA131"/>
  <c i="34" r="F38"/>
  <c i="1" r="BA132"/>
  <c i="35" r="F39"/>
  <c i="1" r="BB133"/>
  <c i="37" r="F38"/>
  <c i="1" r="BA135"/>
  <c i="37" r="F39"/>
  <c i="1" r="BB135"/>
  <c i="37" r="J34"/>
  <c i="39" r="F39"/>
  <c i="1" r="BB137"/>
  <c i="40" r="F39"/>
  <c i="1" r="BB138"/>
  <c i="41" r="F38"/>
  <c i="1" r="BA139"/>
  <c i="42" r="F41"/>
  <c i="1" r="BD140"/>
  <c i="45" r="J38"/>
  <c i="1" r="AW143"/>
  <c i="47" r="F40"/>
  <c i="1" r="BC146"/>
  <c i="50" r="F39"/>
  <c i="1" r="BB149"/>
  <c i="52" r="F41"/>
  <c i="1" r="BD151"/>
  <c i="55" r="F39"/>
  <c i="1" r="BD154"/>
  <c i="57" r="F34"/>
  <c i="1" r="BA157"/>
  <c i="65" r="F40"/>
  <c i="1" r="BC167"/>
  <c i="67" r="F40"/>
  <c i="1" r="BC169"/>
  <c i="71" r="F34"/>
  <c i="1" r="BA173"/>
  <c i="76" r="F39"/>
  <c i="1" r="BD179"/>
  <c r="AS125"/>
  <c i="2" r="J30"/>
  <c i="4" r="F34"/>
  <c i="1" r="BA98"/>
  <c i="31" r="F38"/>
  <c i="1" r="BC128"/>
  <c i="32" r="F41"/>
  <c i="1" r="BD130"/>
  <c i="32" r="J34"/>
  <c i="34" r="F39"/>
  <c i="1" r="BB132"/>
  <c i="34" r="J38"/>
  <c i="1" r="AW132"/>
  <c i="35" r="F41"/>
  <c i="1" r="BD133"/>
  <c i="36" r="F40"/>
  <c i="1" r="BC134"/>
  <c i="38" r="F40"/>
  <c i="1" r="BC136"/>
  <c i="40" r="F38"/>
  <c i="1" r="BA138"/>
  <c i="41" r="F39"/>
  <c i="1" r="BB139"/>
  <c i="42" r="F38"/>
  <c i="1" r="BA140"/>
  <c i="44" r="F41"/>
  <c i="1" r="BD142"/>
  <c i="45" r="J34"/>
  <c i="47" r="J38"/>
  <c i="1" r="AW146"/>
  <c i="50" r="F41"/>
  <c i="1" r="BD149"/>
  <c i="52" r="J38"/>
  <c i="1" r="AW151"/>
  <c i="55" r="F36"/>
  <c i="1" r="BA154"/>
  <c i="56" r="F38"/>
  <c i="1" r="BC155"/>
  <c i="58" r="F39"/>
  <c i="1" r="BB159"/>
  <c i="59" r="F41"/>
  <c i="1" r="BD160"/>
  <c i="61" r="F41"/>
  <c i="1" r="BD162"/>
  <c i="62" r="F39"/>
  <c i="1" r="BB163"/>
  <c i="64" r="J38"/>
  <c i="1" r="AW166"/>
  <c i="66" r="J38"/>
  <c i="1" r="AW168"/>
  <c i="68" r="F37"/>
  <c i="1" r="BB170"/>
  <c i="70" r="F38"/>
  <c i="1" r="BC172"/>
  <c i="72" r="F38"/>
  <c i="1" r="BC175"/>
  <c i="73" r="F36"/>
  <c i="1" r="BA176"/>
  <c i="74" r="F36"/>
  <c i="1" r="BA177"/>
  <c i="75" r="F39"/>
  <c i="1" r="BD178"/>
  <c i="77" r="F38"/>
  <c i="1" r="BC181"/>
  <c i="3" r="F34"/>
  <c i="1" r="BA96"/>
  <c i="5" r="J36"/>
  <c i="1" r="AW99"/>
  <c i="7" r="F39"/>
  <c i="1" r="BB102"/>
  <c i="8" r="J38"/>
  <c i="1" r="AW103"/>
  <c i="10" r="F38"/>
  <c i="1" r="BA105"/>
  <c i="11" r="F38"/>
  <c i="1" r="BA106"/>
  <c i="12" r="F38"/>
  <c i="1" r="BA107"/>
  <c i="13" r="F40"/>
  <c i="1" r="BC108"/>
  <c i="15" r="F38"/>
  <c i="1" r="BA110"/>
  <c i="16" r="F41"/>
  <c i="1" r="BD111"/>
  <c i="17" r="F39"/>
  <c i="1" r="BB112"/>
  <c i="19" r="J38"/>
  <c i="1" r="AW115"/>
  <c i="19" r="F39"/>
  <c i="1" r="BB115"/>
  <c i="21" r="F38"/>
  <c i="1" r="BA117"/>
  <c i="22" r="F39"/>
  <c i="1" r="BB118"/>
  <c i="23" r="F41"/>
  <c i="1" r="BD119"/>
  <c i="24" r="F41"/>
  <c i="1" r="BD120"/>
  <c i="25" r="F40"/>
  <c i="1" r="BC121"/>
  <c i="27" r="J36"/>
  <c i="1" r="AW123"/>
  <c i="28" r="J36"/>
  <c i="1" r="AW124"/>
  <c i="29" r="F35"/>
  <c i="1" r="BB126"/>
  <c i="43" r="F39"/>
  <c i="1" r="BB141"/>
  <c i="45" r="F38"/>
  <c i="1" r="BA143"/>
  <c i="47" r="F41"/>
  <c i="1" r="BD146"/>
  <c i="50" r="J38"/>
  <c i="1" r="AW149"/>
  <c i="53" r="F39"/>
  <c i="1" r="BB152"/>
  <c i="54" r="F37"/>
  <c i="1" r="BB153"/>
  <c i="56" r="J32"/>
  <c i="58" r="J38"/>
  <c i="1" r="AW159"/>
  <c i="59" r="F40"/>
  <c i="1" r="BC160"/>
  <c i="60" r="F41"/>
  <c i="1" r="BD161"/>
  <c i="61" r="F40"/>
  <c i="1" r="BC162"/>
  <c i="63" r="F39"/>
  <c i="1" r="BB165"/>
  <c i="63" r="F41"/>
  <c i="1" r="BD165"/>
  <c i="66" r="F38"/>
  <c i="1" r="BA168"/>
  <c i="69" r="F38"/>
  <c i="1" r="BC171"/>
  <c i="71" r="F37"/>
  <c i="1" r="BD173"/>
  <c i="77" r="F37"/>
  <c i="1" r="BB181"/>
  <c i="2" r="J34"/>
  <c i="1" r="AW95"/>
  <c i="4" r="F37"/>
  <c i="1" r="BD98"/>
  <c i="31" r="J36"/>
  <c i="1" r="AW128"/>
  <c i="32" r="F39"/>
  <c i="1" r="BB130"/>
  <c i="33" r="F41"/>
  <c i="1" r="BD131"/>
  <c i="33" r="J34"/>
  <c i="35" r="J38"/>
  <c i="1" r="AW133"/>
  <c i="36" r="F39"/>
  <c i="1" r="BB134"/>
  <c i="37" r="F40"/>
  <c i="1" r="BC135"/>
  <c i="38" r="F38"/>
  <c i="1" r="BA136"/>
  <c i="39" r="J38"/>
  <c i="1" r="AW137"/>
  <c i="40" r="J38"/>
  <c i="1" r="AW138"/>
  <c i="41" r="F41"/>
  <c i="1" r="BD139"/>
  <c i="42" r="F40"/>
  <c i="1" r="BC140"/>
  <c i="44" r="F40"/>
  <c i="1" r="BC142"/>
  <c i="46" r="F41"/>
  <c i="1" r="BD144"/>
  <c i="49" r="J38"/>
  <c i="1" r="AW148"/>
  <c i="49" r="F39"/>
  <c i="1" r="BB148"/>
  <c i="51" r="F39"/>
  <c i="1" r="BB150"/>
  <c i="53" r="F38"/>
  <c i="1" r="BA152"/>
  <c i="55" r="F37"/>
  <c i="1" r="BB154"/>
  <c i="56" r="J36"/>
  <c i="1" r="AW155"/>
  <c i="57" r="J34"/>
  <c i="1" r="AW157"/>
  <c i="65" r="J38"/>
  <c i="1" r="AW167"/>
  <c i="67" r="F39"/>
  <c i="1" r="BB169"/>
  <c i="70" r="F37"/>
  <c i="1" r="BB172"/>
  <c i="74" r="F37"/>
  <c i="1" r="BB177"/>
  <c i="75" r="F37"/>
  <c i="1" r="BB178"/>
  <c i="78" r="J36"/>
  <c i="1" r="AW182"/>
  <c r="AS156"/>
  <c i="3" r="F36"/>
  <c i="1" r="BC96"/>
  <c i="5" r="F36"/>
  <c i="1" r="BA99"/>
  <c i="6" r="J36"/>
  <c i="1" r="AW100"/>
  <c i="7" r="F38"/>
  <c i="1" r="BA102"/>
  <c i="8" r="F40"/>
  <c i="1" r="BC103"/>
  <c i="10" r="F41"/>
  <c i="1" r="BD105"/>
  <c i="10" r="F39"/>
  <c i="1" r="BB105"/>
  <c i="12" r="F41"/>
  <c i="1" r="BD107"/>
  <c i="13" r="F39"/>
  <c i="1" r="BB108"/>
  <c i="14" r="F41"/>
  <c i="1" r="BD109"/>
  <c i="15" r="F41"/>
  <c i="1" r="BD110"/>
  <c i="17" r="F38"/>
  <c i="1" r="BA112"/>
  <c i="18" r="F41"/>
  <c i="1" r="BD114"/>
  <c i="19" r="F40"/>
  <c i="1" r="BC115"/>
  <c i="20" r="F39"/>
  <c i="1" r="BB116"/>
  <c i="21" r="J38"/>
  <c i="1" r="AW117"/>
  <c i="22" r="F40"/>
  <c i="1" r="BC118"/>
  <c i="23" r="F38"/>
  <c i="1" r="BA119"/>
  <c i="23" r="J34"/>
  <c i="25" r="F38"/>
  <c i="1" r="BA121"/>
  <c i="26" r="F38"/>
  <c i="1" r="BC122"/>
  <c i="27" r="F36"/>
  <c i="1" r="BA123"/>
  <c i="28" r="F37"/>
  <c i="1" r="BB124"/>
  <c i="29" r="F37"/>
  <c i="1" r="BD126"/>
  <c i="43" r="F38"/>
  <c i="1" r="BA141"/>
  <c i="45" r="F39"/>
  <c i="1" r="BB143"/>
  <c i="46" r="J34"/>
  <c i="48" r="F41"/>
  <c i="1" r="BD147"/>
  <c i="49" r="F40"/>
  <c i="1" r="BC148"/>
  <c i="51" r="F40"/>
  <c i="1" r="BC150"/>
  <c i="53" r="J38"/>
  <c i="1" r="AW152"/>
  <c i="55" r="F38"/>
  <c i="1" r="BC154"/>
  <c i="56" r="F39"/>
  <c i="1" r="BD155"/>
  <c i="58" r="F40"/>
  <c i="1" r="BC159"/>
  <c i="60" r="J38"/>
  <c i="1" r="AW161"/>
  <c i="61" r="F38"/>
  <c i="1" r="BA162"/>
  <c i="62" r="J38"/>
  <c i="1" r="AW163"/>
  <c i="63" r="F38"/>
  <c i="1" r="BA165"/>
  <c i="64" r="F38"/>
  <c i="1" r="BA166"/>
  <c i="66" r="F40"/>
  <c i="1" r="BC168"/>
  <c i="67" r="J38"/>
  <c i="1" r="AW169"/>
  <c i="71" r="F35"/>
  <c i="1" r="BB173"/>
  <c i="77" r="F36"/>
  <c i="1" r="BA181"/>
  <c i="2" r="F37"/>
  <c i="1" r="BD95"/>
  <c i="4" r="F35"/>
  <c i="1" r="BB98"/>
  <c i="32" r="F38"/>
  <c i="1" r="BA130"/>
  <c i="33" r="F40"/>
  <c i="1" r="BC131"/>
  <c i="34" r="F41"/>
  <c i="1" r="BD132"/>
  <c i="36" r="F38"/>
  <c i="1" r="BA134"/>
  <c i="37" r="J38"/>
  <c i="1" r="AW135"/>
  <c i="38" r="F39"/>
  <c i="1" r="BB136"/>
  <c i="39" r="F41"/>
  <c i="1" r="BD137"/>
  <c i="41" r="F40"/>
  <c i="1" r="BC139"/>
  <c i="42" r="J38"/>
  <c i="1" r="AW140"/>
  <c i="44" r="F39"/>
  <c i="1" r="BB142"/>
  <c i="46" r="F40"/>
  <c i="1" r="BC144"/>
  <c i="48" r="F40"/>
  <c i="1" r="BC147"/>
  <c i="48" r="J34"/>
  <c i="51" r="F41"/>
  <c i="1" r="BD150"/>
  <c i="53" r="F40"/>
  <c i="1" r="BC152"/>
  <c i="55" r="J36"/>
  <c i="1" r="AW154"/>
  <c i="55" r="J32"/>
  <c i="56" r="F37"/>
  <c i="1" r="BB155"/>
  <c i="59" r="F38"/>
  <c i="1" r="BA160"/>
  <c i="60" r="F39"/>
  <c i="1" r="BB161"/>
  <c i="61" r="J38"/>
  <c i="1" r="AW162"/>
  <c i="62" r="F41"/>
  <c i="1" r="BD163"/>
  <c i="63" r="J38"/>
  <c i="1" r="AW165"/>
  <c i="65" r="F41"/>
  <c i="1" r="BD167"/>
  <c i="67" r="F41"/>
  <c i="1" r="BD169"/>
  <c i="71" r="J34"/>
  <c i="1" r="AW173"/>
  <c i="76" r="J36"/>
  <c i="1" r="AW179"/>
  <c i="78" r="F39"/>
  <c i="1" r="BD182"/>
  <c i="2" r="F36"/>
  <c i="1" r="BC95"/>
  <c i="5" r="F38"/>
  <c i="1" r="BC99"/>
  <c i="6" r="F38"/>
  <c i="1" r="BC100"/>
  <c i="7" r="J38"/>
  <c i="1" r="AW102"/>
  <c i="7" r="J34"/>
  <c i="9" r="F41"/>
  <c i="1" r="BD104"/>
  <c i="9" r="J38"/>
  <c i="1" r="AW104"/>
  <c i="10" r="F40"/>
  <c i="1" r="BC105"/>
  <c i="12" r="F40"/>
  <c i="1" r="BC107"/>
  <c i="13" r="J38"/>
  <c i="1" r="AW108"/>
  <c i="14" r="F38"/>
  <c i="1" r="BA109"/>
  <c i="15" r="J38"/>
  <c i="1" r="AW110"/>
  <c i="16" r="F39"/>
  <c i="1" r="BB111"/>
  <c i="17" r="F40"/>
  <c i="1" r="BC112"/>
  <c i="19" r="F41"/>
  <c i="1" r="BD115"/>
  <c i="18" r="J34"/>
  <c i="20" r="F38"/>
  <c i="1" r="BA116"/>
  <c i="21" r="F41"/>
  <c i="1" r="BD117"/>
  <c i="23" r="J38"/>
  <c i="1" r="AW119"/>
  <c i="24" r="J38"/>
  <c i="1" r="AW120"/>
  <c i="25" r="J38"/>
  <c i="1" r="AW121"/>
  <c i="26" r="F39"/>
  <c i="1" r="BD122"/>
  <c i="27" r="F39"/>
  <c i="1" r="BD123"/>
  <c i="28" r="F38"/>
  <c i="1" r="BC124"/>
  <c i="28" r="J32"/>
  <c i="30" r="F36"/>
  <c i="1" r="BA127"/>
  <c i="30" r="F39"/>
  <c i="1" r="BD127"/>
  <c i="30" r="F37"/>
  <c i="1" r="BB127"/>
  <c i="30" r="J36"/>
  <c i="1" r="AW127"/>
  <c i="30" r="F38"/>
  <c i="1" r="BC127"/>
  <c i="31" r="F36"/>
  <c i="1" r="BA128"/>
  <c i="31" r="F39"/>
  <c i="1" r="BD128"/>
  <c i="32" r="J38"/>
  <c i="1" r="AW130"/>
  <c i="33" r="F39"/>
  <c i="1" r="BB131"/>
  <c i="34" r="F40"/>
  <c i="1" r="BC132"/>
  <c i="35" r="F40"/>
  <c i="1" r="BC133"/>
  <c i="36" r="F41"/>
  <c i="1" r="BD134"/>
  <c i="38" r="J38"/>
  <c i="1" r="AW136"/>
  <c i="39" r="F38"/>
  <c i="1" r="BA137"/>
  <c i="40" r="F40"/>
  <c i="1" r="BC138"/>
  <c i="41" r="J38"/>
  <c i="1" r="AW139"/>
  <c i="41" r="J34"/>
  <c i="43" r="J38"/>
  <c i="1" r="AW141"/>
  <c i="45" r="F41"/>
  <c i="1" r="BD143"/>
  <c i="47" r="F39"/>
  <c i="1" r="BB146"/>
  <c i="50" r="F38"/>
  <c i="1" r="BA149"/>
  <c i="52" r="F39"/>
  <c i="1" r="BB151"/>
  <c i="54" r="F39"/>
  <c i="1" r="BD153"/>
  <c i="57" r="F36"/>
  <c i="1" r="BC157"/>
  <c i="64" r="F39"/>
  <c i="1" r="BB166"/>
  <c i="66" r="J34"/>
  <c i="68" r="J36"/>
  <c i="1" r="AW170"/>
  <c i="70" r="F39"/>
  <c i="1" r="BD172"/>
  <c i="73" r="J36"/>
  <c i="1" r="AW176"/>
  <c i="75" r="J36"/>
  <c i="1" r="AW178"/>
  <c i="78" r="F38"/>
  <c i="1" r="BC182"/>
  <c i="3" r="J34"/>
  <c i="1" r="AW96"/>
  <c i="5" r="F37"/>
  <c i="1" r="BB99"/>
  <c i="7" r="F41"/>
  <c i="1" r="BD102"/>
  <c i="8" r="F39"/>
  <c i="1" r="BB103"/>
  <c i="9" r="F40"/>
  <c i="1" r="BC104"/>
  <c i="11" r="F40"/>
  <c i="1" r="BC106"/>
  <c i="11" r="F41"/>
  <c i="1" r="BD106"/>
  <c i="13" r="F38"/>
  <c i="1" r="BA108"/>
  <c i="14" r="F39"/>
  <c i="1" r="BB109"/>
  <c i="16" r="F38"/>
  <c i="1" r="BA111"/>
  <c i="17" r="F41"/>
  <c i="1" r="BD112"/>
  <c i="18" r="F38"/>
  <c i="1" r="BA114"/>
  <c i="20" r="J38"/>
  <c i="1" r="AW116"/>
  <c i="21" r="F40"/>
  <c i="1" r="BC117"/>
  <c i="22" r="J38"/>
  <c i="1" r="AW118"/>
  <c i="24" r="F40"/>
  <c i="1" r="BC120"/>
  <c i="25" r="F39"/>
  <c i="1" r="BB121"/>
  <c i="26" r="F37"/>
  <c i="1" r="BB122"/>
  <c i="27" r="F37"/>
  <c i="1" r="BB123"/>
  <c i="28" r="F39"/>
  <c i="1" r="BD124"/>
  <c i="29" r="F36"/>
  <c i="1" r="BC126"/>
  <c i="43" r="F40"/>
  <c i="1" r="BC141"/>
  <c i="45" r="F40"/>
  <c i="1" r="BC143"/>
  <c i="47" r="F38"/>
  <c i="1" r="BA146"/>
  <c i="50" r="F40"/>
  <c i="1" r="BC149"/>
  <c i="52" r="F38"/>
  <c i="1" r="BA151"/>
  <c i="54" r="J36"/>
  <c i="1" r="AW153"/>
  <c i="58" r="F41"/>
  <c i="1" r="BD159"/>
  <c i="59" r="J38"/>
  <c i="1" r="AW160"/>
  <c i="60" r="F38"/>
  <c i="1" r="BA161"/>
  <c i="60" r="J34"/>
  <c i="61" r="F39"/>
  <c i="1" r="BB162"/>
  <c i="62" r="F40"/>
  <c i="1" r="BC163"/>
  <c i="65" r="F38"/>
  <c i="1" r="BA167"/>
  <c i="68" r="F36"/>
  <c i="1" r="BA170"/>
  <c i="69" r="J36"/>
  <c i="1" r="AW171"/>
  <c i="72" r="F36"/>
  <c i="1" r="BA175"/>
  <c i="72" r="F39"/>
  <c i="1" r="BD175"/>
  <c i="73" r="F37"/>
  <c i="1" r="BB176"/>
  <c i="74" r="F39"/>
  <c i="1" r="BD177"/>
  <c i="76" r="F36"/>
  <c i="1" r="BA179"/>
  <c i="78" r="F36"/>
  <c i="1" r="BA182"/>
  <c i="29" l="1" r="P584"/>
  <c r="P141"/>
  <c i="1" r="AU126"/>
  <c i="69" r="T122"/>
  <c i="49" r="BK127"/>
  <c r="J127"/>
  <c i="70" r="P127"/>
  <c i="1" r="AU172"/>
  <c i="59" r="BK128"/>
  <c r="J128"/>
  <c i="56" r="T128"/>
  <c i="8" r="P128"/>
  <c i="1" r="AU103"/>
  <c i="8" r="R128"/>
  <c i="78" r="T125"/>
  <c r="T124"/>
  <c i="57" r="R381"/>
  <c i="19" r="T128"/>
  <c i="57" r="T138"/>
  <c i="51" r="BK126"/>
  <c r="J126"/>
  <c i="59" r="P128"/>
  <c i="1" r="AU160"/>
  <c i="58" r="T126"/>
  <c i="50" r="T126"/>
  <c i="35" r="BK126"/>
  <c r="J126"/>
  <c r="J100"/>
  <c i="25" r="R126"/>
  <c i="4" r="R939"/>
  <c i="57" r="P138"/>
  <c i="54" r="P133"/>
  <c i="1" r="AU153"/>
  <c i="4" r="R142"/>
  <c r="R141"/>
  <c i="78" r="P125"/>
  <c r="P124"/>
  <c i="1" r="AU182"/>
  <c i="42" r="BK126"/>
  <c r="J126"/>
  <c i="59" r="T128"/>
  <c i="64" r="P127"/>
  <c i="1" r="AU166"/>
  <c i="25" r="P126"/>
  <c i="1" r="AU121"/>
  <c i="18" r="T128"/>
  <c i="60" r="P126"/>
  <c i="1" r="AU161"/>
  <c i="35" r="R126"/>
  <c i="10" r="BK126"/>
  <c r="J126"/>
  <c i="60" r="T126"/>
  <c i="51" r="P126"/>
  <c i="1" r="AU150"/>
  <c i="21" r="R126"/>
  <c i="61" r="R126"/>
  <c i="70" r="T127"/>
  <c i="63" r="T127"/>
  <c i="13" r="BK126"/>
  <c r="J126"/>
  <c r="J100"/>
  <c i="7" r="R126"/>
  <c i="55" r="R123"/>
  <c i="76" r="T127"/>
  <c i="48" r="P129"/>
  <c i="1" r="AU147"/>
  <c i="33" r="T128"/>
  <c i="77" r="T128"/>
  <c r="R128"/>
  <c i="66" r="P126"/>
  <c i="1" r="AU168"/>
  <c i="23" r="P126"/>
  <c i="1" r="AU119"/>
  <c i="19" r="P128"/>
  <c i="1" r="AU115"/>
  <c i="72" r="R122"/>
  <c i="22" r="T126"/>
  <c i="19" r="R128"/>
  <c i="52" r="R126"/>
  <c i="47" r="T127"/>
  <c i="10" r="T126"/>
  <c i="57" r="T381"/>
  <c i="69" r="R122"/>
  <c i="55" r="T123"/>
  <c i="19" r="BK128"/>
  <c r="J128"/>
  <c r="J100"/>
  <c i="8" r="BK128"/>
  <c r="J128"/>
  <c i="29" r="R142"/>
  <c r="R141"/>
  <c i="17" r="BK126"/>
  <c r="J126"/>
  <c r="J100"/>
  <c i="75" r="T126"/>
  <c i="9" r="R126"/>
  <c i="75" r="P126"/>
  <c i="1" r="AU178"/>
  <c i="32" r="P126"/>
  <c i="1" r="AU130"/>
  <c i="70" r="BK127"/>
  <c r="J127"/>
  <c i="58" r="BK126"/>
  <c r="J126"/>
  <c r="J100"/>
  <c i="26" r="P131"/>
  <c i="1" r="AU122"/>
  <c i="3" r="BK123"/>
  <c r="BK122"/>
  <c r="J122"/>
  <c r="J96"/>
  <c i="57" r="R138"/>
  <c r="R137"/>
  <c i="77" r="P128"/>
  <c i="1" r="AU181"/>
  <c i="33" r="R128"/>
  <c i="11" r="BK126"/>
  <c r="J126"/>
  <c i="64" r="BK127"/>
  <c r="J127"/>
  <c i="57" r="P381"/>
  <c i="47" r="P127"/>
  <c i="1" r="AU146"/>
  <c i="76" r="BK127"/>
  <c r="J127"/>
  <c r="J98"/>
  <c i="75" r="R126"/>
  <c i="47" r="R127"/>
  <c i="33" r="P128"/>
  <c i="1" r="AU131"/>
  <c i="74" r="R122"/>
  <c i="50" r="R126"/>
  <c i="29" r="T584"/>
  <c i="67" r="P126"/>
  <c i="1" r="AU169"/>
  <c i="28" r="R131"/>
  <c i="74" r="BK122"/>
  <c r="J122"/>
  <c r="J98"/>
  <c i="55" r="P123"/>
  <c i="1" r="AU154"/>
  <c i="28" r="T131"/>
  <c i="18" r="R128"/>
  <c i="29" r="T142"/>
  <c i="72" r="T122"/>
  <c i="29" r="BK142"/>
  <c r="J142"/>
  <c r="J97"/>
  <c i="12" r="BK126"/>
  <c r="J126"/>
  <c i="4" r="BK142"/>
  <c r="J142"/>
  <c r="J97"/>
  <c i="27" r="R123"/>
  <c i="72" r="P122"/>
  <c i="1" r="AU175"/>
  <c i="48" r="T129"/>
  <c i="31" r="P122"/>
  <c i="1" r="AU128"/>
  <c i="4" r="T142"/>
  <c i="48" r="R129"/>
  <c i="50" r="P126"/>
  <c i="1" r="AU149"/>
  <c i="4" r="T939"/>
  <c i="76" r="R127"/>
  <c i="58" r="P126"/>
  <c i="1" r="AU159"/>
  <c i="56" r="P128"/>
  <c i="1" r="AU155"/>
  <c i="57" r="BK381"/>
  <c r="J381"/>
  <c r="J106"/>
  <c i="8" r="T128"/>
  <c i="59" r="R128"/>
  <c i="34" r="T126"/>
  <c i="58" r="R126"/>
  <c i="66" r="R126"/>
  <c i="49" r="R127"/>
  <c i="25" r="BK126"/>
  <c r="J126"/>
  <c r="J100"/>
  <c i="54" r="T133"/>
  <c i="65" r="T126"/>
  <c i="54" r="R133"/>
  <c i="20" r="R127"/>
  <c i="56" r="R128"/>
  <c i="24" r="BK126"/>
  <c r="J126"/>
  <c i="10" r="R126"/>
  <c i="4" r="P939"/>
  <c r="P141"/>
  <c i="1" r="AU98"/>
  <c i="31" r="R122"/>
  <c i="21" r="P126"/>
  <c i="1" r="AU117"/>
  <c i="61" r="P126"/>
  <c i="1" r="AU162"/>
  <c i="23" r="R126"/>
  <c i="43" r="BK126"/>
  <c r="J126"/>
  <c r="J100"/>
  <c i="65" r="BK126"/>
  <c r="J126"/>
  <c r="J100"/>
  <c i="67" r="BK126"/>
  <c r="J126"/>
  <c r="J100"/>
  <c i="73" r="BK124"/>
  <c r="J124"/>
  <c r="J98"/>
  <c i="21" r="BK126"/>
  <c r="J126"/>
  <c r="J100"/>
  <c i="54" r="BK133"/>
  <c r="J133"/>
  <c i="38" r="BK126"/>
  <c r="J126"/>
  <c r="J100"/>
  <c i="52" r="BK126"/>
  <c r="J126"/>
  <c r="J100"/>
  <c i="5" r="BK121"/>
  <c r="J121"/>
  <c r="J98"/>
  <c i="34" r="BK126"/>
  <c r="J126"/>
  <c r="J100"/>
  <c i="50" r="BK126"/>
  <c r="J126"/>
  <c r="J100"/>
  <c i="78" r="BK125"/>
  <c r="BK124"/>
  <c r="J124"/>
  <c i="1" r="AG171"/>
  <c i="69" r="J98"/>
  <c i="1" r="AG168"/>
  <c i="66" r="J100"/>
  <c i="1" r="AG163"/>
  <c i="62" r="J100"/>
  <c i="1" r="AG161"/>
  <c i="57" r="BK137"/>
  <c r="J137"/>
  <c i="1" r="AG155"/>
  <c i="56" r="J98"/>
  <c i="1" r="AG154"/>
  <c i="55" r="J98"/>
  <c i="1" r="AG147"/>
  <c i="48" r="J100"/>
  <c i="1" r="AG144"/>
  <c i="46" r="J100"/>
  <c i="1" r="AG143"/>
  <c i="45" r="J100"/>
  <c i="1" r="AG139"/>
  <c i="41" r="J100"/>
  <c i="1" r="AG135"/>
  <c i="37" r="J100"/>
  <c i="1" r="AG131"/>
  <c i="33" r="J100"/>
  <c i="1" r="AG130"/>
  <c i="32" r="J100"/>
  <c i="29" r="BK141"/>
  <c r="J141"/>
  <c r="J96"/>
  <c i="1" r="AG124"/>
  <c i="28" r="J98"/>
  <c i="1" r="AG122"/>
  <c i="26" r="J98"/>
  <c i="1" r="AG119"/>
  <c i="23" r="J100"/>
  <c i="1" r="AG114"/>
  <c i="18" r="J100"/>
  <c i="1" r="AG102"/>
  <c i="7" r="J100"/>
  <c i="6" r="BK122"/>
  <c r="J122"/>
  <c i="4" r="BK141"/>
  <c r="J141"/>
  <c i="1" r="AG95"/>
  <c i="2" r="J96"/>
  <c i="1" r="AS94"/>
  <c i="3" r="J33"/>
  <c i="1" r="AV96"/>
  <c r="AT96"/>
  <c i="10" r="J37"/>
  <c i="1" r="AV105"/>
  <c r="AT105"/>
  <c i="14" r="J34"/>
  <c i="1" r="AG109"/>
  <c i="15" r="J37"/>
  <c i="1" r="AV110"/>
  <c r="AT110"/>
  <c r="BD101"/>
  <c i="21" r="F37"/>
  <c i="1" r="AZ117"/>
  <c r="BB113"/>
  <c r="AX113"/>
  <c i="28" r="J35"/>
  <c i="1" r="AV124"/>
  <c r="AT124"/>
  <c r="AN124"/>
  <c i="36" r="J37"/>
  <c i="1" r="AV134"/>
  <c r="AT134"/>
  <c i="39" r="F37"/>
  <c i="1" r="AZ137"/>
  <c i="42" r="J37"/>
  <c i="1" r="AV140"/>
  <c r="AT140"/>
  <c i="46" r="F37"/>
  <c i="1" r="AZ144"/>
  <c i="47" r="J37"/>
  <c i="1" r="AV146"/>
  <c r="AT146"/>
  <c i="52" r="F37"/>
  <c i="1" r="AZ151"/>
  <c r="BC145"/>
  <c r="AY145"/>
  <c i="57" r="F33"/>
  <c i="1" r="AZ157"/>
  <c r="BD174"/>
  <c i="77" r="J35"/>
  <c i="1" r="AV181"/>
  <c r="AT181"/>
  <c i="49" r="J34"/>
  <c i="1" r="AG148"/>
  <c i="51" r="J34"/>
  <c i="1" r="AG150"/>
  <c i="8" r="J34"/>
  <c i="1" r="AG103"/>
  <c i="64" r="J34"/>
  <c i="1" r="AG166"/>
  <c i="78" r="J32"/>
  <c i="1" r="AG182"/>
  <c i="2" r="J33"/>
  <c i="1" r="AV95"/>
  <c r="AT95"/>
  <c r="AN95"/>
  <c i="10" r="F37"/>
  <c i="1" r="AZ105"/>
  <c i="14" r="J37"/>
  <c i="1" r="AV109"/>
  <c r="AT109"/>
  <c r="BA101"/>
  <c r="AW101"/>
  <c i="21" r="J37"/>
  <c i="1" r="AV117"/>
  <c r="AT117"/>
  <c i="26" r="J35"/>
  <c i="1" r="AV122"/>
  <c r="AT122"/>
  <c r="AN122"/>
  <c i="31" r="J32"/>
  <c i="1" r="AG128"/>
  <c i="32" r="F37"/>
  <c i="1" r="AZ130"/>
  <c i="34" r="F37"/>
  <c i="1" r="AZ132"/>
  <c i="35" r="J37"/>
  <c i="1" r="AV133"/>
  <c r="AT133"/>
  <c i="38" r="J37"/>
  <c i="1" r="AV136"/>
  <c r="AT136"/>
  <c i="41" r="J37"/>
  <c i="1" r="AV139"/>
  <c r="AT139"/>
  <c r="AN139"/>
  <c i="44" r="J34"/>
  <c i="1" r="AG142"/>
  <c i="45" r="J37"/>
  <c i="1" r="AV143"/>
  <c r="AT143"/>
  <c r="AN143"/>
  <c r="BB129"/>
  <c r="AX129"/>
  <c i="49" r="J37"/>
  <c i="1" r="AV148"/>
  <c r="AT148"/>
  <c r="AN148"/>
  <c i="51" r="F37"/>
  <c i="1" r="AZ150"/>
  <c r="BA145"/>
  <c r="AW145"/>
  <c i="54" r="J35"/>
  <c i="1" r="AV153"/>
  <c r="AT153"/>
  <c i="61" r="J37"/>
  <c i="1" r="AV162"/>
  <c r="AT162"/>
  <c i="63" r="J34"/>
  <c i="1" r="AG165"/>
  <c i="65" r="J37"/>
  <c i="1" r="AV167"/>
  <c r="AT167"/>
  <c i="67" r="J37"/>
  <c i="1" r="AV169"/>
  <c r="AT169"/>
  <c i="70" r="J35"/>
  <c i="1" r="AV172"/>
  <c r="AT172"/>
  <c i="75" r="J35"/>
  <c i="1" r="AV178"/>
  <c r="AT178"/>
  <c i="78" r="J35"/>
  <c i="1" r="AV182"/>
  <c r="AT182"/>
  <c r="AN182"/>
  <c i="10" r="J34"/>
  <c i="1" r="AG105"/>
  <c i="6" r="F35"/>
  <c i="1" r="AZ100"/>
  <c i="8" r="J37"/>
  <c i="1" r="AV103"/>
  <c r="AT103"/>
  <c r="AN103"/>
  <c i="15" r="J34"/>
  <c i="1" r="AG110"/>
  <c i="17" r="J37"/>
  <c i="1" r="AV112"/>
  <c r="AT112"/>
  <c i="20" r="F37"/>
  <c i="1" r="AZ116"/>
  <c i="22" r="J34"/>
  <c i="1" r="AG118"/>
  <c i="24" r="F37"/>
  <c i="1" r="AZ120"/>
  <c i="26" r="F35"/>
  <c i="1" r="AZ122"/>
  <c i="31" r="J35"/>
  <c i="1" r="AV128"/>
  <c r="AT128"/>
  <c i="34" r="J37"/>
  <c i="1" r="AV132"/>
  <c r="AT132"/>
  <c i="36" r="F37"/>
  <c i="1" r="AZ134"/>
  <c i="39" r="J34"/>
  <c i="1" r="AG137"/>
  <c i="40" r="J37"/>
  <c i="1" r="AV138"/>
  <c r="AT138"/>
  <c i="43" r="J37"/>
  <c i="1" r="AV141"/>
  <c r="AT141"/>
  <c i="46" r="J37"/>
  <c i="1" r="AV144"/>
  <c r="AT144"/>
  <c r="AN144"/>
  <c i="50" r="F37"/>
  <c i="1" r="AZ149"/>
  <c i="50" r="J37"/>
  <c i="1" r="AV149"/>
  <c r="AT149"/>
  <c i="53" r="J37"/>
  <c i="1" r="AV152"/>
  <c r="AT152"/>
  <c i="56" r="J35"/>
  <c i="1" r="AV155"/>
  <c r="AT155"/>
  <c r="AN155"/>
  <c i="60" r="F37"/>
  <c i="1" r="AZ161"/>
  <c r="BA158"/>
  <c r="AW158"/>
  <c i="63" r="F37"/>
  <c i="1" r="AZ165"/>
  <c i="68" r="J35"/>
  <c i="1" r="AV170"/>
  <c r="AT170"/>
  <c i="68" r="J32"/>
  <c i="1" r="AG170"/>
  <c i="70" r="F35"/>
  <c i="1" r="AZ172"/>
  <c i="74" r="F35"/>
  <c i="1" r="AZ177"/>
  <c i="76" r="J35"/>
  <c i="1" r="AV179"/>
  <c r="AT179"/>
  <c i="59" r="J34"/>
  <c i="1" r="AG160"/>
  <c i="42" r="J34"/>
  <c i="1" r="AG140"/>
  <c i="70" r="J32"/>
  <c i="1" r="AG172"/>
  <c r="AU129"/>
  <c i="5" r="F35"/>
  <c i="1" r="AZ99"/>
  <c i="6" r="J32"/>
  <c i="1" r="AG100"/>
  <c i="7" r="F37"/>
  <c i="1" r="AZ102"/>
  <c i="9" r="J37"/>
  <c i="1" r="AV104"/>
  <c r="AT104"/>
  <c i="13" r="J37"/>
  <c i="1" r="AV108"/>
  <c r="AT108"/>
  <c r="BB101"/>
  <c r="AX101"/>
  <c i="18" r="F37"/>
  <c i="1" r="AZ114"/>
  <c i="25" r="F37"/>
  <c i="1" r="AZ121"/>
  <c i="27" r="J32"/>
  <c i="1" r="AG123"/>
  <c i="29" r="J33"/>
  <c i="1" r="AV126"/>
  <c r="AT126"/>
  <c i="57" r="J30"/>
  <c i="1" r="AG157"/>
  <c i="58" r="F37"/>
  <c i="1" r="AZ159"/>
  <c i="62" r="F37"/>
  <c i="1" r="AZ163"/>
  <c i="63" r="J37"/>
  <c i="1" r="AV165"/>
  <c r="AT165"/>
  <c r="BC164"/>
  <c r="AY164"/>
  <c i="69" r="F35"/>
  <c i="1" r="AZ171"/>
  <c i="72" r="J35"/>
  <c i="1" r="AV175"/>
  <c r="AT175"/>
  <c i="74" r="J35"/>
  <c i="1" r="AV177"/>
  <c r="AT177"/>
  <c i="75" r="F35"/>
  <c i="1" r="AZ178"/>
  <c i="78" r="F35"/>
  <c i="1" r="AZ182"/>
  <c i="24" r="J34"/>
  <c i="1" r="AG120"/>
  <c i="2" r="F33"/>
  <c i="1" r="AZ95"/>
  <c i="9" r="J34"/>
  <c i="1" r="AG104"/>
  <c i="11" r="J37"/>
  <c i="1" r="AV106"/>
  <c r="AT106"/>
  <c i="13" r="F37"/>
  <c i="1" r="AZ108"/>
  <c i="16" r="J34"/>
  <c i="1" r="AG111"/>
  <c i="17" r="F37"/>
  <c i="1" r="AZ112"/>
  <c i="20" r="J37"/>
  <c i="1" r="AV116"/>
  <c r="AT116"/>
  <c i="24" r="J37"/>
  <c i="1" r="AV120"/>
  <c r="AT120"/>
  <c r="AN120"/>
  <c i="27" r="F35"/>
  <c i="1" r="AZ123"/>
  <c i="32" r="J37"/>
  <c i="1" r="AV130"/>
  <c r="AT130"/>
  <c r="AN130"/>
  <c i="35" r="F37"/>
  <c i="1" r="AZ133"/>
  <c i="37" r="J37"/>
  <c i="1" r="AV135"/>
  <c r="AT135"/>
  <c r="AN135"/>
  <c i="40" r="J34"/>
  <c i="1" r="AG138"/>
  <c i="42" r="F37"/>
  <c i="1" r="AZ140"/>
  <c i="45" r="F37"/>
  <c i="1" r="AZ143"/>
  <c r="BC129"/>
  <c r="AY129"/>
  <c i="48" r="J37"/>
  <c i="1" r="AV147"/>
  <c r="AT147"/>
  <c r="AN147"/>
  <c i="53" r="F37"/>
  <c i="1" r="AZ152"/>
  <c i="55" r="F35"/>
  <c i="1" r="AZ154"/>
  <c i="58" r="J37"/>
  <c i="1" r="AV159"/>
  <c r="AT159"/>
  <c i="61" r="J34"/>
  <c i="1" r="AG162"/>
  <c i="62" r="J37"/>
  <c i="1" r="AV163"/>
  <c r="AT163"/>
  <c r="AN163"/>
  <c i="65" r="F37"/>
  <c i="1" r="AZ167"/>
  <c i="66" r="F37"/>
  <c i="1" r="AZ168"/>
  <c r="BB164"/>
  <c r="AX164"/>
  <c i="71" r="J30"/>
  <c i="1" r="AG173"/>
  <c i="72" r="F35"/>
  <c i="1" r="AZ175"/>
  <c i="73" r="F35"/>
  <c i="1" r="AZ176"/>
  <c i="75" r="J32"/>
  <c i="1" r="AG178"/>
  <c i="76" r="F35"/>
  <c i="1" r="AZ179"/>
  <c i="54" r="J32"/>
  <c i="1" r="AG153"/>
  <c i="6" r="J35"/>
  <c i="1" r="AV100"/>
  <c r="AT100"/>
  <c i="8" r="F37"/>
  <c i="1" r="AZ103"/>
  <c i="16" r="F37"/>
  <c i="1" r="AZ111"/>
  <c i="19" r="J37"/>
  <c i="1" r="AV115"/>
  <c r="AT115"/>
  <c i="23" r="J37"/>
  <c i="1" r="AV119"/>
  <c r="AT119"/>
  <c r="AN119"/>
  <c r="BD113"/>
  <c i="29" r="F33"/>
  <c i="1" r="AZ126"/>
  <c i="57" r="J33"/>
  <c i="1" r="AV157"/>
  <c r="AT157"/>
  <c r="BA174"/>
  <c r="AW174"/>
  <c i="77" r="J32"/>
  <c i="1" r="AG181"/>
  <c r="AG180"/>
  <c r="BB180"/>
  <c r="AX180"/>
  <c i="5" r="J35"/>
  <c i="1" r="AV99"/>
  <c r="AT99"/>
  <c i="7" r="J37"/>
  <c i="1" r="AV102"/>
  <c r="AT102"/>
  <c r="AN102"/>
  <c i="9" r="F37"/>
  <c i="1" r="AZ104"/>
  <c i="14" r="F37"/>
  <c i="1" r="AZ109"/>
  <c r="BC101"/>
  <c r="AY101"/>
  <c i="20" r="J34"/>
  <c i="1" r="AG116"/>
  <c i="22" r="J37"/>
  <c i="1" r="AV118"/>
  <c r="AT118"/>
  <c i="23" r="F37"/>
  <c i="1" r="AZ119"/>
  <c i="25" r="J37"/>
  <c i="1" r="AV121"/>
  <c r="AT121"/>
  <c i="28" r="F35"/>
  <c i="1" r="AZ124"/>
  <c i="36" r="J34"/>
  <c i="1" r="AG134"/>
  <c i="38" r="F37"/>
  <c i="1" r="AZ136"/>
  <c i="41" r="F37"/>
  <c i="1" r="AZ139"/>
  <c i="44" r="F37"/>
  <c i="1" r="AZ142"/>
  <c r="BD129"/>
  <c i="48" r="F37"/>
  <c i="1" r="AZ147"/>
  <c r="BD145"/>
  <c i="54" r="F35"/>
  <c i="1" r="AZ153"/>
  <c i="60" r="J37"/>
  <c i="1" r="AV161"/>
  <c r="AT161"/>
  <c r="AN161"/>
  <c r="BD158"/>
  <c i="64" r="J37"/>
  <c i="1" r="AV166"/>
  <c r="AT166"/>
  <c r="AN166"/>
  <c i="67" r="F37"/>
  <c i="1" r="AZ169"/>
  <c i="71" r="F33"/>
  <c i="1" r="AZ173"/>
  <c r="BD180"/>
  <c r="BC180"/>
  <c r="AY180"/>
  <c r="AU101"/>
  <c i="3" r="F33"/>
  <c i="1" r="AZ96"/>
  <c i="11" r="F37"/>
  <c i="1" r="AZ106"/>
  <c i="12" r="J37"/>
  <c i="1" r="AV107"/>
  <c r="AT107"/>
  <c i="16" r="J37"/>
  <c i="1" r="AV111"/>
  <c r="AT111"/>
  <c i="19" r="F37"/>
  <c i="1" r="AZ115"/>
  <c i="22" r="F37"/>
  <c i="1" r="AZ118"/>
  <c r="BA113"/>
  <c r="AW113"/>
  <c i="27" r="J35"/>
  <c i="1" r="AV123"/>
  <c r="AT123"/>
  <c i="33" r="F37"/>
  <c i="1" r="AZ131"/>
  <c i="39" r="J37"/>
  <c i="1" r="AV137"/>
  <c r="AT137"/>
  <c i="43" r="F37"/>
  <c i="1" r="AZ141"/>
  <c r="BA129"/>
  <c r="AW129"/>
  <c i="47" r="J34"/>
  <c i="1" r="AG146"/>
  <c i="49" r="F37"/>
  <c i="1" r="AZ148"/>
  <c i="51" r="J37"/>
  <c i="1" r="AV150"/>
  <c r="AT150"/>
  <c r="AN150"/>
  <c r="BB145"/>
  <c r="AX145"/>
  <c i="56" r="F35"/>
  <c i="1" r="AZ155"/>
  <c i="59" r="J37"/>
  <c i="1" r="AV160"/>
  <c r="AT160"/>
  <c r="AN160"/>
  <c r="BC158"/>
  <c r="AY158"/>
  <c r="BB158"/>
  <c r="AX158"/>
  <c i="66" r="J37"/>
  <c i="1" r="AV168"/>
  <c r="AT168"/>
  <c r="AN168"/>
  <c r="BA164"/>
  <c r="AW164"/>
  <c i="69" r="J35"/>
  <c i="1" r="AV171"/>
  <c r="AT171"/>
  <c r="AN171"/>
  <c i="72" r="J32"/>
  <c i="1" r="AG175"/>
  <c i="73" r="J35"/>
  <c i="1" r="AV176"/>
  <c r="AT176"/>
  <c r="BB174"/>
  <c r="AX174"/>
  <c r="BC174"/>
  <c r="AY174"/>
  <c i="77" r="F35"/>
  <c i="1" r="AZ181"/>
  <c i="11" r="J34"/>
  <c i="1" r="AG106"/>
  <c i="4" r="J33"/>
  <c i="1" r="AV98"/>
  <c r="AT98"/>
  <c i="4" r="F33"/>
  <c i="1" r="AZ98"/>
  <c i="12" r="J34"/>
  <c i="1" r="AG107"/>
  <c i="12" r="F37"/>
  <c i="1" r="AZ107"/>
  <c i="15" r="F37"/>
  <c i="1" r="AZ110"/>
  <c i="18" r="J37"/>
  <c i="1" r="AV114"/>
  <c r="AT114"/>
  <c r="AN114"/>
  <c r="BC113"/>
  <c r="AY113"/>
  <c i="30" r="F35"/>
  <c i="1" r="AZ127"/>
  <c i="30" r="J35"/>
  <c i="1" r="AV127"/>
  <c r="AT127"/>
  <c i="30" r="J32"/>
  <c i="1" r="AG127"/>
  <c i="31" r="F35"/>
  <c i="1" r="AZ128"/>
  <c i="33" r="J37"/>
  <c i="1" r="AV131"/>
  <c r="AT131"/>
  <c r="AN131"/>
  <c i="37" r="F37"/>
  <c i="1" r="AZ135"/>
  <c i="40" r="F37"/>
  <c i="1" r="AZ138"/>
  <c i="44" r="J37"/>
  <c i="1" r="AV142"/>
  <c r="AT142"/>
  <c i="47" r="F37"/>
  <c i="1" r="AZ146"/>
  <c i="52" r="J37"/>
  <c i="1" r="AV151"/>
  <c r="AT151"/>
  <c i="53" r="J34"/>
  <c i="1" r="AG152"/>
  <c i="55" r="J35"/>
  <c i="1" r="AV154"/>
  <c r="AT154"/>
  <c r="AN154"/>
  <c i="59" r="F37"/>
  <c i="1" r="AZ160"/>
  <c i="61" r="F37"/>
  <c i="1" r="AZ162"/>
  <c i="64" r="F37"/>
  <c i="1" r="AZ166"/>
  <c r="BD164"/>
  <c i="68" r="F35"/>
  <c i="1" r="AZ170"/>
  <c i="71" r="J33"/>
  <c i="1" r="AV173"/>
  <c r="AT173"/>
  <c r="BA180"/>
  <c r="AW180"/>
  <c i="4" r="J30"/>
  <c i="1" r="AG98"/>
  <c i="4" l="1" r="T141"/>
  <c i="29" r="T141"/>
  <c i="57" r="T137"/>
  <c r="P137"/>
  <c i="1" r="AU157"/>
  <c i="3" r="J123"/>
  <c r="J97"/>
  <c i="70" r="J98"/>
  <c i="51" r="J100"/>
  <c i="24" r="J100"/>
  <c i="11" r="J100"/>
  <c i="8" r="J100"/>
  <c i="12" r="J100"/>
  <c i="10" r="J100"/>
  <c i="49" r="J100"/>
  <c i="64" r="J100"/>
  <c i="59" r="J100"/>
  <c i="78" r="J125"/>
  <c r="J99"/>
  <c i="54" r="J98"/>
  <c i="78" r="J98"/>
  <c i="42" r="J100"/>
  <c i="1" r="AN181"/>
  <c i="78" r="J41"/>
  <c i="77" r="J41"/>
  <c i="1" r="AN178"/>
  <c i="75" r="J41"/>
  <c i="1" r="AN175"/>
  <c r="AN173"/>
  <c i="72" r="J41"/>
  <c i="71" r="J39"/>
  <c i="70" r="J41"/>
  <c i="1" r="AN170"/>
  <c i="69" r="J41"/>
  <c i="68" r="J41"/>
  <c i="66" r="J43"/>
  <c i="1" r="AN165"/>
  <c i="64" r="J43"/>
  <c i="63" r="J43"/>
  <c i="1" r="AN162"/>
  <c i="62" r="J43"/>
  <c i="61" r="J43"/>
  <c i="60" r="J43"/>
  <c i="59" r="J43"/>
  <c i="1" r="AN157"/>
  <c i="57" r="J96"/>
  <c r="J39"/>
  <c i="56" r="J41"/>
  <c i="55" r="J41"/>
  <c i="1" r="AN152"/>
  <c i="54" r="J41"/>
  <c i="53" r="J43"/>
  <c i="51" r="J43"/>
  <c i="49" r="J43"/>
  <c i="1" r="AN146"/>
  <c i="48" r="J43"/>
  <c i="47" r="J43"/>
  <c i="46" r="J43"/>
  <c i="1" r="AN142"/>
  <c i="45" r="J43"/>
  <c i="44" r="J43"/>
  <c i="42" r="J43"/>
  <c i="1" r="AN138"/>
  <c i="41" r="J43"/>
  <c i="1" r="AN137"/>
  <c i="40" r="J43"/>
  <c i="39" r="J43"/>
  <c i="1" r="AN134"/>
  <c i="37" r="J43"/>
  <c i="36" r="J43"/>
  <c i="33" r="J43"/>
  <c i="1" r="AN128"/>
  <c i="32" r="J43"/>
  <c i="1" r="AN127"/>
  <c i="31" r="J41"/>
  <c i="30" r="J41"/>
  <c i="1" r="AN123"/>
  <c i="28" r="J41"/>
  <c i="27" r="J41"/>
  <c i="26" r="J41"/>
  <c i="24" r="J43"/>
  <c i="1" r="AN118"/>
  <c i="23" r="J43"/>
  <c i="22" r="J43"/>
  <c i="1" r="AN116"/>
  <c i="20" r="J43"/>
  <c i="18" r="J43"/>
  <c i="1" r="AN111"/>
  <c r="AN110"/>
  <c i="16" r="J43"/>
  <c i="1" r="AN109"/>
  <c i="15" r="J43"/>
  <c i="14" r="J43"/>
  <c i="12" r="J43"/>
  <c i="11" r="J43"/>
  <c i="1" r="AN104"/>
  <c i="10" r="J43"/>
  <c i="9" r="J43"/>
  <c i="8" r="J43"/>
  <c i="1" r="AN100"/>
  <c i="6" r="J98"/>
  <c i="7" r="J43"/>
  <c i="6" r="J41"/>
  <c i="1" r="AN98"/>
  <c i="4" r="J96"/>
  <c r="J39"/>
  <c i="2" r="J39"/>
  <c i="1" r="AN105"/>
  <c r="AN140"/>
  <c r="AN153"/>
  <c r="AN172"/>
  <c r="AN106"/>
  <c r="AN107"/>
  <c r="AU145"/>
  <c r="AU113"/>
  <c i="38" r="J34"/>
  <c i="1" r="AG136"/>
  <c i="21" r="J34"/>
  <c i="1" r="AG117"/>
  <c i="17" r="J34"/>
  <c i="1" r="AG112"/>
  <c r="BD97"/>
  <c r="AZ164"/>
  <c r="AV164"/>
  <c r="AT164"/>
  <c r="AU158"/>
  <c r="AU174"/>
  <c i="34" r="J34"/>
  <c i="1" r="AG132"/>
  <c i="19" r="J34"/>
  <c i="1" r="AG115"/>
  <c i="3" r="J30"/>
  <c i="1" r="AG96"/>
  <c i="67" r="J34"/>
  <c i="1" r="AG169"/>
  <c i="74" r="J32"/>
  <c i="1" r="AG177"/>
  <c r="BC97"/>
  <c r="AY97"/>
  <c r="BC125"/>
  <c r="AY125"/>
  <c r="AU164"/>
  <c i="73" r="J32"/>
  <c i="1" r="AG176"/>
  <c i="50" r="J34"/>
  <c i="1" r="AG149"/>
  <c i="65" r="J34"/>
  <c i="1" r="AG167"/>
  <c i="58" r="J34"/>
  <c i="1" r="AG159"/>
  <c r="AG158"/>
  <c r="AZ101"/>
  <c r="AV101"/>
  <c r="AT101"/>
  <c r="BD156"/>
  <c r="AU180"/>
  <c i="5" r="J32"/>
  <c i="1" r="AG99"/>
  <c i="43" r="J34"/>
  <c i="1" r="AG141"/>
  <c i="76" r="J32"/>
  <c i="1" r="AG179"/>
  <c r="BA125"/>
  <c r="AW125"/>
  <c r="AZ174"/>
  <c r="AV174"/>
  <c r="AT174"/>
  <c i="35" r="J34"/>
  <c i="1" r="AG133"/>
  <c i="52" r="J34"/>
  <c i="1" r="AG151"/>
  <c r="AZ129"/>
  <c r="AV129"/>
  <c r="AT129"/>
  <c i="25" r="J34"/>
  <c i="1" r="AG121"/>
  <c i="13" r="J34"/>
  <c i="1" r="AG108"/>
  <c r="BA97"/>
  <c r="AW97"/>
  <c r="BC156"/>
  <c r="AY156"/>
  <c r="BA156"/>
  <c r="AW156"/>
  <c r="AZ113"/>
  <c r="AV113"/>
  <c r="AT113"/>
  <c r="BB125"/>
  <c r="AX125"/>
  <c r="BB97"/>
  <c r="AX97"/>
  <c r="BB156"/>
  <c r="AX156"/>
  <c r="AZ145"/>
  <c r="AV145"/>
  <c r="AT145"/>
  <c r="AZ158"/>
  <c r="AV158"/>
  <c r="AT158"/>
  <c r="AN158"/>
  <c i="29" r="J30"/>
  <c i="1" r="AG126"/>
  <c r="BD125"/>
  <c r="AZ180"/>
  <c r="AV180"/>
  <c r="AT180"/>
  <c r="AN180"/>
  <c i="67" l="1" r="J43"/>
  <c i="43" r="J43"/>
  <c i="58" r="J43"/>
  <c i="17" r="J43"/>
  <c i="13" r="J43"/>
  <c i="73" r="J41"/>
  <c i="38" r="J43"/>
  <c i="25" r="J43"/>
  <c i="76" r="J41"/>
  <c i="19" r="J43"/>
  <c i="35" r="J43"/>
  <c i="50" r="J43"/>
  <c i="74" r="J41"/>
  <c i="34" r="J43"/>
  <c i="21" r="J43"/>
  <c i="5" r="J41"/>
  <c i="52" r="J43"/>
  <c i="3" r="J39"/>
  <c i="65" r="J43"/>
  <c i="29" r="J39"/>
  <c i="1" r="AN126"/>
  <c r="AN96"/>
  <c r="AN117"/>
  <c r="AN133"/>
  <c r="AN136"/>
  <c r="AN167"/>
  <c r="AN169"/>
  <c r="AN112"/>
  <c r="AN132"/>
  <c r="AN141"/>
  <c r="AN149"/>
  <c r="AN179"/>
  <c r="AN108"/>
  <c r="AN177"/>
  <c r="AN159"/>
  <c r="AN115"/>
  <c r="AN99"/>
  <c r="AN121"/>
  <c r="AN176"/>
  <c r="AN151"/>
  <c r="AG145"/>
  <c r="AG129"/>
  <c r="AN129"/>
  <c r="AN145"/>
  <c r="AG125"/>
  <c r="AG101"/>
  <c r="AU97"/>
  <c r="AU125"/>
  <c r="AG113"/>
  <c r="AZ156"/>
  <c r="AV156"/>
  <c r="AT156"/>
  <c r="BC94"/>
  <c r="AY94"/>
  <c r="AU156"/>
  <c r="AZ125"/>
  <c r="AV125"/>
  <c r="AT125"/>
  <c r="AN125"/>
  <c r="BA94"/>
  <c r="W30"/>
  <c r="AG174"/>
  <c r="AZ97"/>
  <c r="AV97"/>
  <c r="AT97"/>
  <c r="AG164"/>
  <c r="BB94"/>
  <c r="W31"/>
  <c r="BD94"/>
  <c r="W33"/>
  <c l="1" r="AN101"/>
  <c r="AN164"/>
  <c r="AG156"/>
  <c r="AN174"/>
  <c r="AN113"/>
  <c r="AU94"/>
  <c r="AN156"/>
  <c r="AG97"/>
  <c r="AG94"/>
  <c r="AK26"/>
  <c r="AX94"/>
  <c r="AW94"/>
  <c r="AK30"/>
  <c r="AZ94"/>
  <c r="AV94"/>
  <c r="AK29"/>
  <c r="W32"/>
  <c l="1" r="AN97"/>
  <c r="AK35"/>
  <c r="W29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<sst xmlns="http://schemas.openxmlformats.org/spreadsheetml/2006/main">
  <si>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</si>
  <si>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</si>
  <si>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</si>
  <si>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</si>
  <si>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</si>
  <si>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{a56f767d-86b9-4c95-89a3-692865d687e0}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</si>
  <si>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</si>
  <si>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</si>
  <si>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</si>
  <si>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</si>
  <si>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</si>
  <si>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</si>
  <si>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</si>
  <si>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</si>
  <si>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revize_2024_02_08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</si>
  <si>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</si>
  <si>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</si>
  <si>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a dostavba staré budovy ZŠ Třebotov</t>
  </si>
  <si>
    <t>KSO:</t>
  </si>
  <si>
    <t>801 32</t>
  </si>
  <si>
    <t>CC-CZ:</t>
  </si>
  <si>
    <t>1263</t>
  </si>
  <si>
    <t>Místo:</t>
  </si>
  <si>
    <t>Třebotov, Hlavní 190, 252 26 areál školy</t>
  </si>
  <si>
    <t>Datum:</t>
  </si>
  <si>
    <t>8. 2. 2024</t>
  </si>
  <si>
    <t>Zadavatel:</t>
  </si>
  <si>
    <t>IČ:</t>
  </si>
  <si>
    <t>00241741</t>
  </si>
  <si>
    <t>Obec Třebotov</t>
  </si>
  <si>
    <t>DIČ:</t>
  </si>
  <si>
    <t>Uchazeč:</t>
  </si>
  <si>
    <t>Vyplň údaj</t>
  </si>
  <si>
    <t>Projektant:</t>
  </si>
  <si>
    <t>09153209</t>
  </si>
  <si>
    <t>archlin s.r.o.</t>
  </si>
  <si>
    <t>True</t>
  </si>
  <si>
    <t>Zpracovatel:</t>
  </si>
  <si>
    <t xml:space="preserve"> </t>
  </si>
  <si>
    <t>Poznámka:</t>
  </si>
  <si>
    <t xml:space="preserve">Soupis prací je sestaven s využitím položek Cenové soustavy ÚRS (cenová úroveň 2023/II). Veškeré další informace vymezující popis a podmínky použití těchto položek z Cenové soustavy, které nejsou uvedeny přímo v soupisu prací, jsou neomezeně dálkově k dispozici na webu www.podminky.urs.cz. Položky soupisu prací, které nemají ve sloupci „Cenová soustava“ veden žádný údaj, nepochází z Cenové soustavy ÚRS._x000d_
Soupis prací je zpracován v rozsahu a podrobnosti projektu . Součástí položek uvedených ve výkazu výměr jsou veškeré s nimi spojené práce, které jsou zapotřebí pro provedení kompletní dodávky díla, a to i když nejsou zvlášť  uvedeny ve výkazu výměr. To znamená, že veškeré položky patrné z výkazů, výkresů a technických zpráv je třeba v nabídkové ceně doplnit a ocenit jako kompletně vykonané práce vč materiálu, nářadí a strojů nutných k práci, i když tyto nejsou ve výkazu výměr vypsány zvlášť. V případě, že má zhotovitel pochyby ohledně plánovaných položek ve výkazech, výkresech a technických zprávách, má za povinnost toto sdělit před odevzdáním nabídkové ceny. Po odevzdání nebude brán na zhotovitelem požadované položky navíc zřetel. Výkaz výměr neslouží jako podklad pro objednávky materiálu v rámci dodávky stavby. Veškeré výrobky, pokud jsou uvedeny, jsou uvedeny pouze jako referenční, obecně určující standard, technické parametry, požadované vlastnosti.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</si>
  <si>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</si>
  <si>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</si>
  <si>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</si>
  <si>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</si>
  <si>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</si>
  <si>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</si>
  <si>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</si>
  <si>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</si>
  <si>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</si>
  <si>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</si>
  <si>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</si>
  <si>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</si>
  <si>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</si>
  <si>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</si>
  <si>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</si>
  <si>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</si>
  <si>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</si>
  <si>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</si>
  <si>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</si>
  <si>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</si>
  <si>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</si>
  <si>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</si>
  <si>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</si>
  <si>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</si>
  <si>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</si>
  <si>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</si>
  <si>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</si>
  <si>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</si>
  <si>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</si>
  <si>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</si>
  <si>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</si>
  <si>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</si>
  <si>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</si>
  <si>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</si>
  <si>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</si>
  <si>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</si>
  <si>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</si>
  <si>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</si>
  <si>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</si>
  <si>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</si>
  <si>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</si>
  <si>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</si>
  <si>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</si>
  <si>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</si>
  <si>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</si>
  <si>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</si>
  <si>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PŘÍPRAVA STAVENIŠTĚ A VEDLEJŠÍ ROZPOČTOVÉ NÁKLADY</t>
  </si>
  <si>
    <t>STA</t>
  </si>
  <si>
    <t>1</t>
  </si>
  <si>
    <t>{2e85062a-a209-48d7-a5e6-8dd94f48c3b6}</t>
  </si>
  <si>
    <t>2</t>
  </si>
  <si>
    <t>SO 03</t>
  </si>
  <si>
    <t>KOMUNIKACE A ZPEVNĚNÉ PLOCHY</t>
  </si>
  <si>
    <t>{e0e5d9b1-1b95-4882-a6cf-776ae9e69d31}</t>
  </si>
  <si>
    <t>SO 04</t>
  </si>
  <si>
    <t>NOVÁ BUDOVA</t>
  </si>
  <si>
    <t>{98be994f-f542-4753-8834-442d4638da9e}</t>
  </si>
  <si>
    <t>Soupis</t>
  </si>
  <si>
    <t>###NOINSERT###</t>
  </si>
  <si>
    <t>SO 04 01</t>
  </si>
  <si>
    <t>KLIMATIZACE</t>
  </si>
  <si>
    <t>{bd557185-6aea-4cd6-a958-1e96a863076b}</t>
  </si>
  <si>
    <t>SO 04 02</t>
  </si>
  <si>
    <t>MaR</t>
  </si>
  <si>
    <t>{5772ded4-11ed-4514-b545-4f97bb61a992}</t>
  </si>
  <si>
    <t>SO 04 03</t>
  </si>
  <si>
    <t>SILNOPROUD</t>
  </si>
  <si>
    <t>{3d795d9c-bb9f-4677-8c6f-e0bbad7bc932}</t>
  </si>
  <si>
    <t>LPS</t>
  </si>
  <si>
    <t>Uzemnění a hromosvod</t>
  </si>
  <si>
    <t>3</t>
  </si>
  <si>
    <t>{6ef0cc30-e709-4faa-9ba6-a3df47b67b14}</t>
  </si>
  <si>
    <t>KT</t>
  </si>
  <si>
    <t>Kabelové trasy</t>
  </si>
  <si>
    <t>{886bb6a5-5133-41ff-bb80-913e8ab1e610}</t>
  </si>
  <si>
    <t>SP</t>
  </si>
  <si>
    <t>Silnoproudé instalace</t>
  </si>
  <si>
    <t>{28387429-4408-4cda-bc03-4b7e4f910dc4}</t>
  </si>
  <si>
    <t>SV</t>
  </si>
  <si>
    <t>Svítidla</t>
  </si>
  <si>
    <t>{054a86ea-7e41-4b65-be6f-b4c3c89765bd}</t>
  </si>
  <si>
    <t>RM13</t>
  </si>
  <si>
    <t>Rozvaděč RM13</t>
  </si>
  <si>
    <t>{61c7581f-9572-4cb9-8a9d-be6ee65d787b}</t>
  </si>
  <si>
    <t>RM15</t>
  </si>
  <si>
    <t>Rozvaděč RM15</t>
  </si>
  <si>
    <t>{a4ad6a34-2ab0-442d-9b40-71879741fd1b}</t>
  </si>
  <si>
    <t>RM31</t>
  </si>
  <si>
    <t>Rozvaděč RM31</t>
  </si>
  <si>
    <t>{99df74fd-ee9f-406d-89cc-a18f817866e5}</t>
  </si>
  <si>
    <t>RM23</t>
  </si>
  <si>
    <t>Rozvaděč RM23</t>
  </si>
  <si>
    <t>{c13200c3-8e29-489d-9f52-f72a73ec51da}</t>
  </si>
  <si>
    <t>RP117</t>
  </si>
  <si>
    <t>Rozvaděč RP117</t>
  </si>
  <si>
    <t>{2522ec73-787f-4a2e-9887-6e0e5bc68bee}</t>
  </si>
  <si>
    <t>RP118</t>
  </si>
  <si>
    <t>Rozvaděč RP118</t>
  </si>
  <si>
    <t>{d4ed17b5-efe2-4814-beaf-efabc68049d2}</t>
  </si>
  <si>
    <t>RP202/204</t>
  </si>
  <si>
    <t>Rozvaděč RP202, RP204</t>
  </si>
  <si>
    <t>{45c52d22-e7f5-49b7-b39c-efd658c86de7}</t>
  </si>
  <si>
    <t>SO 04 04</t>
  </si>
  <si>
    <t>SLABOPROUD</t>
  </si>
  <si>
    <t>{c1f2834a-a9b0-4851-97b7-08491e4568e2}</t>
  </si>
  <si>
    <t>{2041fc62-686e-40a8-aa0d-72935230e690}</t>
  </si>
  <si>
    <t>SK</t>
  </si>
  <si>
    <t>Strukturovaná kabeláž</t>
  </si>
  <si>
    <t>{47955020-e3dc-4fd8-af08-1ec418d86a10}</t>
  </si>
  <si>
    <t>PZTS</t>
  </si>
  <si>
    <t>Poplachový zabezpečovací a tísňový systém</t>
  </si>
  <si>
    <t>{d7ad4840-70c8-4e5b-9b1f-3cb63a8ee76d}</t>
  </si>
  <si>
    <t>DT</t>
  </si>
  <si>
    <t>Domácí telefon</t>
  </si>
  <si>
    <t>{7c129543-cee7-4a91-ad1b-9401f05d978d}</t>
  </si>
  <si>
    <t>Společná televizní anténa</t>
  </si>
  <si>
    <t>{f2bc50df-77f9-48a9-900e-5f32740cab2d}</t>
  </si>
  <si>
    <t>MR</t>
  </si>
  <si>
    <t>Místní (školní) rozhlas</t>
  </si>
  <si>
    <t>{dd6c71f3-be1e-41c5-8cfd-5c53df85c097}</t>
  </si>
  <si>
    <t>JC</t>
  </si>
  <si>
    <t>Jednotný čas</t>
  </si>
  <si>
    <t>{4d2aa141-2988-4aba-94d2-d947ac55b855}</t>
  </si>
  <si>
    <t>AV</t>
  </si>
  <si>
    <t>Audio video technika</t>
  </si>
  <si>
    <t>{74657818-a18d-48bc-8e59-36ecf6824dcd}</t>
  </si>
  <si>
    <t>SO 04 05</t>
  </si>
  <si>
    <t>VYTÁPĚNÍ</t>
  </si>
  <si>
    <t>{0820dd19-5a23-4f14-aef0-b44ca974b4a5}</t>
  </si>
  <si>
    <t>SO 04 06</t>
  </si>
  <si>
    <t>VZDUCHOTECHNIKA</t>
  </si>
  <si>
    <t>{e601d91f-754b-467d-aabc-2df48403bec1}</t>
  </si>
  <si>
    <t>SO 04 07</t>
  </si>
  <si>
    <t>ZDRAVOTNĚ TECHNICKÉ INSTALACE</t>
  </si>
  <si>
    <t>{76ca0dc5-00bf-4be3-920e-1eec00f68538}</t>
  </si>
  <si>
    <t>SO 05</t>
  </si>
  <si>
    <t>REKONSTRUKCE A DOSTAVBA STARÉ BUDOVY ZŠ</t>
  </si>
  <si>
    <t>{c09968e5-1e4c-4b90-8467-b9e8942affe5}</t>
  </si>
  <si>
    <t>SO 05 01</t>
  </si>
  <si>
    <t>{0f7d742f-2418-4a43-b928-97dbc9019a78}</t>
  </si>
  <si>
    <t>SO 05 02</t>
  </si>
  <si>
    <t>{2834540d-d05e-4f0c-9640-2b3f154a9b45}</t>
  </si>
  <si>
    <t>SO 05 03</t>
  </si>
  <si>
    <t>{8f197b71-7943-4a20-af35-d360ce9e9d90}</t>
  </si>
  <si>
    <t>{cf1856f1-7aad-457c-84b6-6e6793465ed1}</t>
  </si>
  <si>
    <t>{827d6b92-7072-44a1-866b-060ab50fcb42}</t>
  </si>
  <si>
    <t>{d6ecc752-952f-4fcf-b6ac-30c5eabae408}</t>
  </si>
  <si>
    <t>{56833863-6df7-4189-b123-c930be8bddf7}</t>
  </si>
  <si>
    <t>RH RE</t>
  </si>
  <si>
    <t>Rozvaděč RH_RE</t>
  </si>
  <si>
    <t>{733d8dd1-f2d8-495b-befa-67b2d641a4f4}</t>
  </si>
  <si>
    <t>RM 01</t>
  </si>
  <si>
    <t>Rozvaděč RM01</t>
  </si>
  <si>
    <t>{ea40eff5-5ebc-4b84-866f-05c9c4faa214}</t>
  </si>
  <si>
    <t>RM 02</t>
  </si>
  <si>
    <t>Rozvaděč RM02</t>
  </si>
  <si>
    <t>{9b6c3103-dc23-4435-b565-4cbf3bbc1ce3}</t>
  </si>
  <si>
    <t>RM 11</t>
  </si>
  <si>
    <t>Rozvaděč RM11</t>
  </si>
  <si>
    <t>{8967d835-eb99-4ef0-aad2-b36c0ec04658}</t>
  </si>
  <si>
    <t>RM 12</t>
  </si>
  <si>
    <t>Rozvaděč RM12</t>
  </si>
  <si>
    <t>{de23d3a9-9a8a-47db-b54a-9bc8f6ce53e7}</t>
  </si>
  <si>
    <t>RM 21</t>
  </si>
  <si>
    <t>Rozvaděč RM21</t>
  </si>
  <si>
    <t>{e11292c6-33a9-42de-bd51-aa0972c74bc5}</t>
  </si>
  <si>
    <t>RM 22</t>
  </si>
  <si>
    <t>Rozvaděč RM22</t>
  </si>
  <si>
    <t>{44dd1ffb-8ca0-47d7-a2ea-b7a54201a496}</t>
  </si>
  <si>
    <t>RP 224</t>
  </si>
  <si>
    <t>Rozvaděč RP224</t>
  </si>
  <si>
    <t>{86de8c99-5f0e-4621-b722-91ce82c2700f}</t>
  </si>
  <si>
    <t>RP 132</t>
  </si>
  <si>
    <t>Rozvaděč RP132</t>
  </si>
  <si>
    <t>{58b5d12e-d902-4c88-9839-96c004220b29}</t>
  </si>
  <si>
    <t>RP 133</t>
  </si>
  <si>
    <t>Rozvaděč RP133</t>
  </si>
  <si>
    <t>{360a3742-d808-48af-950d-508a5ff0e6a3}</t>
  </si>
  <si>
    <t>RPx</t>
  </si>
  <si>
    <t>Rozvaděč RPx</t>
  </si>
  <si>
    <t>{a6611c0d-6ad7-455d-9604-7b7be91d6a7b}</t>
  </si>
  <si>
    <t>SO 05 04</t>
  </si>
  <si>
    <t>{944d4207-6c3c-4b7f-9435-a6c947763035}</t>
  </si>
  <si>
    <t>{21b0e0f9-e558-4b57-a692-2271b90642aa}</t>
  </si>
  <si>
    <t>{e9d299df-e091-4b9f-963d-9de7b4a790c0}</t>
  </si>
  <si>
    <t>{c149f0e1-ae60-4996-9814-e462cef3fdb7}</t>
  </si>
  <si>
    <t>{bd78a7f7-d99a-4c5b-98ce-e73631dd22f9}</t>
  </si>
  <si>
    <t>{29842e08-843a-421d-9dea-cb0f6d208514}</t>
  </si>
  <si>
    <t>{bb0cc28b-a5f6-45f4-8a34-319ff797fb77}</t>
  </si>
  <si>
    <t>{48586699-c6e0-450f-81cd-84980536d3cf}</t>
  </si>
  <si>
    <t>SO 05 05</t>
  </si>
  <si>
    <t>{8a247707-b0ce-40e0-bde1-56647f682f4e}</t>
  </si>
  <si>
    <t>SO 05 06</t>
  </si>
  <si>
    <t>{973300dc-74b6-4c78-bf33-83ae9fc26050}</t>
  </si>
  <si>
    <t>SO 05 07</t>
  </si>
  <si>
    <t>{050ded0f-7056-4d02-b2c8-408ab0c5c748}</t>
  </si>
  <si>
    <t>SO 06</t>
  </si>
  <si>
    <t>TĚLOCVIČNA</t>
  </si>
  <si>
    <t>{cd285e50-2828-4ce1-b9df-291e9a27102c}</t>
  </si>
  <si>
    <t>SO 06 01</t>
  </si>
  <si>
    <t>{50d8a1cd-788a-4721-9b1b-6c09beefa340}</t>
  </si>
  <si>
    <t>{9cee431b-814a-4272-97fc-dd8133ab9e5d}</t>
  </si>
  <si>
    <t>{a0431ddc-5c2f-41fc-be6c-df56cb3cf1bc}</t>
  </si>
  <si>
    <t>{3c4bfda5-b55c-435d-b5e9-292f606bafc8}</t>
  </si>
  <si>
    <t>{4ad6f307-13bf-4ee8-94c9-b03b07cc4f9b}</t>
  </si>
  <si>
    <t>RM 14</t>
  </si>
  <si>
    <t>Rozvaděč RM14</t>
  </si>
  <si>
    <t>{1779be2a-a6ca-4753-ae10-1bc692edd952}</t>
  </si>
  <si>
    <t>SO 06 02</t>
  </si>
  <si>
    <t>{a84c5951-78a0-4a62-89d6-464eef7aeb45}</t>
  </si>
  <si>
    <t>{c1c93a34-b9d0-4fe2-8a1b-7294db6bae0b}</t>
  </si>
  <si>
    <t>{b5b4fa26-1568-4066-95bc-f25d6c288bd2}</t>
  </si>
  <si>
    <t>{dbeec964-2565-46d3-bb32-b5491c3f3af0}</t>
  </si>
  <si>
    <t>{3e5938d3-9a3c-490c-bf8b-371959bd1299}</t>
  </si>
  <si>
    <t>{7465a326-4a56-449c-962f-acbb2fca2039}</t>
  </si>
  <si>
    <t>SO 06 03</t>
  </si>
  <si>
    <t>{86af197e-b523-417e-919e-14530cc22710}</t>
  </si>
  <si>
    <t>SO 06 04</t>
  </si>
  <si>
    <t>{7d5099fd-9250-44ac-92b9-7ec7a99ecf44}</t>
  </si>
  <si>
    <t>SO 06 05</t>
  </si>
  <si>
    <t>{f1f757b2-23ac-48c5-adde-c4d77916da61}</t>
  </si>
  <si>
    <t>SO 07</t>
  </si>
  <si>
    <t>ČTU A SADOVÉ ÚPRAVY</t>
  </si>
  <si>
    <t>{8e69d6d3-4f17-4bbf-afd1-89b5b7935722}</t>
  </si>
  <si>
    <t>IO</t>
  </si>
  <si>
    <t>INŽENÝRSKÉ OBJEKTY</t>
  </si>
  <si>
    <t>{17fbaea2-219c-4d0c-a5e5-053ba05261e6}</t>
  </si>
  <si>
    <t>IO 01 LPS</t>
  </si>
  <si>
    <t>{101cf7bb-62b8-4088-aecf-b14c78f3f2dc}</t>
  </si>
  <si>
    <t>IO 01 KT</t>
  </si>
  <si>
    <t>{df55e822-c2f3-4f8a-9b85-da6f24f1196d}</t>
  </si>
  <si>
    <t>IO 01 SV</t>
  </si>
  <si>
    <t>{9eff8131-6183-4add-a1bb-782b415d65d8}</t>
  </si>
  <si>
    <t>IO 02 VP</t>
  </si>
  <si>
    <t>Vodovodní přípojka</t>
  </si>
  <si>
    <t>{db20614f-07b5-4e27-b150-c40788299fe6}</t>
  </si>
  <si>
    <t>IO 02 KP</t>
  </si>
  <si>
    <t>Kanalizace dešťová a splašková</t>
  </si>
  <si>
    <t>{f30fefee-031f-4a63-9a84-9e6810ecad0a}</t>
  </si>
  <si>
    <t>PS</t>
  </si>
  <si>
    <t>PROVOZNÍ SOUBORY</t>
  </si>
  <si>
    <t>{29456d0b-e237-4d11-ac8f-c2035d727101}</t>
  </si>
  <si>
    <t>PS 01</t>
  </si>
  <si>
    <t>FVE</t>
  </si>
  <si>
    <t>{a89198de-728f-47e0-a1f1-55fffc5ec8c4}</t>
  </si>
  <si>
    <t>PS 02</t>
  </si>
  <si>
    <t>AZS</t>
  </si>
  <si>
    <t>{3050ab6a-49b1-4d56-b558-4ebe57138fd7}</t>
  </si>
  <si>
    <t>KRYCÍ LIST SOUPISU PRACÍ</t>
  </si>
  <si>
    <t>Objekt:</t>
  </si>
  <si>
    <t>SO 01 - PŘÍPRAVA STAVENIŠTĚ A VEDLEJŠÍ ROZPOČTOVÉ NÁKLADY</t>
  </si>
  <si>
    <t xml:space="preserve">Soupis prací je sestaven s využitím položek Cenové soustavy ÚRS (cenová úroveň 2023/II). Veškeré další informace vymezující popis a podmínky použití těchto položek z Cenové soustavy, které nejsou uvedeny přímo v soupisu prací, jsou neomezeně dálkově k dispozici na webu www.podminky.urs.cz. Položky soupisu prací, které nemají ve sloupci „Cenová soustava“ veden žádný údaj, nepochází z Cenové soustavy ÚRS. Soupis prací je zpracován v rozsahu a podrobnosti projektu . Součástí položek uvedených ve výkazu výměr jsou veškeré s nimi spojené práce, které jsou zapotřebí pro provedení kompletní dodávky díla, a to i když nejsou zvlášť  uvedeny ve výkazu výměr. To znamená, že veškeré položky patrné z výkazů, výkresů a technických zpráv je třeba v nabídkové ceně doplnit a ocenit jako kompletně vykonané práce vč materiálu, nářadí a strojů nutných k práci, i když tyto nejsou ve výkazu výměr vypsány zvlášť. V případě, že má zhotovitel pochyby ohledně plánovaných položek ve výkazech, výkresech a technických zprávách, má za povinnost toto sdělit před odevzdáním nabídkové ceny. Po odevzdání nebude brán na zhotovitelem požadované položky navíc zřetel. Výkaz výměr neslouží jako podklad pro objednávky materiálu v rámci dodávky stavby. Veškeré výrobky, pokud jsou uvedeny, jsou uvedeny pouze jako referenční, obecně určující standard, technické parametry, požadované vlastnosti.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</si>
  <si>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</si>
  <si>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</si>
  <si>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</si>
  <si>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</si>
  <si>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</si>
  <si>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</si>
  <si>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VRN2 - Příprava staveniště</t>
  </si>
  <si>
    <t>VRN1 - Průzkumné, geodetické a projektové práce</t>
  </si>
  <si>
    <t>VRN3 - Zařízení staveniště</t>
  </si>
  <si>
    <t>VRN4 - Inženýrská činnost</t>
  </si>
  <si>
    <t>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</si>
  <si>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</si>
  <si>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</si>
  <si>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</si>
  <si>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</si>
  <si>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</si>
  <si>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</si>
  <si>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</si>
  <si>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</si>
  <si>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</si>
  <si>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</si>
  <si>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</si>
  <si>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</si>
  <si>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</si>
  <si>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</si>
  <si>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</si>
  <si>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</si>
  <si>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</si>
  <si>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VRN2</t>
  </si>
  <si>
    <t>Příprava staveniště</t>
  </si>
  <si>
    <t>K</t>
  </si>
  <si>
    <t>020001000</t>
  </si>
  <si>
    <t>soubor</t>
  </si>
  <si>
    <t>CS ÚRS 2023 02</t>
  </si>
  <si>
    <t>1024</t>
  </si>
  <si>
    <t>1528281771</t>
  </si>
  <si>
    <t>Online PSC</t>
  </si>
  <si>
    <t>https://podminky.urs.cz/item/CS_URS_2023_02/020001000</t>
  </si>
  <si>
    <t>VRN1</t>
  </si>
  <si>
    <t>Průzkumné, geodetické a projektové práce</t>
  </si>
  <si>
    <t>012103000</t>
  </si>
  <si>
    <t>Geodetické práce před výstavbou</t>
  </si>
  <si>
    <t>-2015774907</t>
  </si>
  <si>
    <t>https://podminky.urs.cz/item/CS_URS_2023_02/012103000</t>
  </si>
  <si>
    <t>012303000</t>
  </si>
  <si>
    <t>Geodetické práce po výstavbě</t>
  </si>
  <si>
    <t>1273993327</t>
  </si>
  <si>
    <t>https://podminky.urs.cz/item/CS_URS_2023_02/012303000</t>
  </si>
  <si>
    <t>4</t>
  </si>
  <si>
    <t>013254000</t>
  </si>
  <si>
    <t>Dokumentace skutečného provedení stavby</t>
  </si>
  <si>
    <t>-586044830</t>
  </si>
  <si>
    <t>https://podminky.urs.cz/item/CS_URS_2023_02/013254000</t>
  </si>
  <si>
    <t>013274000</t>
  </si>
  <si>
    <t>Pasportizace objektu před započetím prací</t>
  </si>
  <si>
    <t>1991070393</t>
  </si>
  <si>
    <t>https://podminky.urs.cz/item/CS_URS_2023_02/013274000</t>
  </si>
  <si>
    <t>6</t>
  </si>
  <si>
    <t>013294000</t>
  </si>
  <si>
    <t>Ostatní dokumentace</t>
  </si>
  <si>
    <t>164830072</t>
  </si>
  <si>
    <t>https://podminky.urs.cz/item/CS_URS_2023_02/013294000</t>
  </si>
  <si>
    <t>VRN3</t>
  </si>
  <si>
    <t>Zařízení staveniště</t>
  </si>
  <si>
    <t>7</t>
  </si>
  <si>
    <t>032103000</t>
  </si>
  <si>
    <t>Náklady na stavební buňky</t>
  </si>
  <si>
    <t>měsíc</t>
  </si>
  <si>
    <t>127894980</t>
  </si>
  <si>
    <t>https://podminky.urs.cz/item/CS_URS_2023_02/032103000</t>
  </si>
  <si>
    <t>8</t>
  </si>
  <si>
    <t>032403000</t>
  </si>
  <si>
    <t>Provizorní komunikace</t>
  </si>
  <si>
    <t>-1677709444</t>
  </si>
  <si>
    <t>https://podminky.urs.cz/item/CS_URS_2023_02/032403000</t>
  </si>
  <si>
    <t>9</t>
  </si>
  <si>
    <t>032503000</t>
  </si>
  <si>
    <t>Skládky na staveništi</t>
  </si>
  <si>
    <t>515607084</t>
  </si>
  <si>
    <t>https://podminky.urs.cz/item/CS_URS_2023_02/032503000</t>
  </si>
  <si>
    <t>10</t>
  </si>
  <si>
    <t>032903000</t>
  </si>
  <si>
    <t>Náklady na provoz a údržbu vybavení staveniště</t>
  </si>
  <si>
    <t>725275180</t>
  </si>
  <si>
    <t>https://podminky.urs.cz/item/CS_URS_2023_02/032903000</t>
  </si>
  <si>
    <t>11</t>
  </si>
  <si>
    <t>033103000</t>
  </si>
  <si>
    <t>Připojení energií</t>
  </si>
  <si>
    <t>-1171036274</t>
  </si>
  <si>
    <t>https://podminky.urs.cz/item/CS_URS_2023_02/033103000</t>
  </si>
  <si>
    <t>12</t>
  </si>
  <si>
    <t>033203000</t>
  </si>
  <si>
    <t>Energie pro zařízení staveniště</t>
  </si>
  <si>
    <t>31479087</t>
  </si>
  <si>
    <t>https://podminky.urs.cz/item/CS_URS_2023_02/033203000</t>
  </si>
  <si>
    <t>13</t>
  </si>
  <si>
    <t>034103000</t>
  </si>
  <si>
    <t>Oplocení staveniště</t>
  </si>
  <si>
    <t>431595309</t>
  </si>
  <si>
    <t>https://podminky.urs.cz/item/CS_URS_2023_02/034103000</t>
  </si>
  <si>
    <t>14</t>
  </si>
  <si>
    <t>034503000</t>
  </si>
  <si>
    <t>Informační tabule na staveništi</t>
  </si>
  <si>
    <t>-70998990</t>
  </si>
  <si>
    <t>https://podminky.urs.cz/item/CS_URS_2023_02/034503000</t>
  </si>
  <si>
    <t>039103000</t>
  </si>
  <si>
    <t>Rozebrání, bourání a odvoz zařízení staveniště</t>
  </si>
  <si>
    <t>-684993226</t>
  </si>
  <si>
    <t>https://podminky.urs.cz/item/CS_URS_2023_02/039103000</t>
  </si>
  <si>
    <t>VRN4</t>
  </si>
  <si>
    <t>Inženýrská činnost</t>
  </si>
  <si>
    <t>16</t>
  </si>
  <si>
    <t>043103000</t>
  </si>
  <si>
    <t>Zkoušky bez rozlišení</t>
  </si>
  <si>
    <t>768879425</t>
  </si>
  <si>
    <t>https://podminky.urs.cz/item/CS_URS_2023_02/043103000</t>
  </si>
  <si>
    <t>17</t>
  </si>
  <si>
    <t>044003000</t>
  </si>
  <si>
    <t>Revize dočasných objektů nebo zařízení staveniště</t>
  </si>
  <si>
    <t>-1130834118</t>
  </si>
  <si>
    <t>https://podminky.urs.cz/item/CS_URS_2023_02/044003000</t>
  </si>
  <si>
    <t>18</t>
  </si>
  <si>
    <t>049303000</t>
  </si>
  <si>
    <t>Náklady vzniklé v souvislosti s předáním stavby</t>
  </si>
  <si>
    <t>-136540733</t>
  </si>
  <si>
    <t>https://podminky.urs.cz/item/CS_URS_2023_02/049303000</t>
  </si>
  <si>
    <t>VRN9</t>
  </si>
  <si>
    <t>Ostatní náklady</t>
  </si>
  <si>
    <t>19</t>
  </si>
  <si>
    <t>094204000</t>
  </si>
  <si>
    <t>Zimní opatření na stavbě</t>
  </si>
  <si>
    <t>-643868042</t>
  </si>
  <si>
    <t>SO 03 - KOMUNIKACE A ZPEVNĚNÉ PLOCHY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</si>
  <si>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</si>
  <si>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</si>
  <si>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</si>
  <si>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</si>
  <si>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</si>
  <si>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</si>
  <si>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</si>
  <si>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</si>
  <si>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</si>
  <si>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</si>
  <si>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</si>
  <si>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</si>
  <si>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-1334290205</t>
  </si>
  <si>
    <t>https://podminky.urs.cz/item/CS_URS_2023_02/113106123</t>
  </si>
  <si>
    <t>VV</t>
  </si>
  <si>
    <t>+41,3+406,6</t>
  </si>
  <si>
    <t>11310617</t>
  </si>
  <si>
    <t>Rozebrání dlažeb vozovek z beton dlažby, uložení dlažby pro znovupokládku</t>
  </si>
  <si>
    <t>1377910672</t>
  </si>
  <si>
    <t>113107122</t>
  </si>
  <si>
    <t>Odstranění podkladu z kameniva drceného tl přes 100 do 200 mm ručně</t>
  </si>
  <si>
    <t>390312536</t>
  </si>
  <si>
    <t>https://podminky.urs.cz/item/CS_URS_2023_02/113107122</t>
  </si>
  <si>
    <t>113107123</t>
  </si>
  <si>
    <t>Odstranění podkladu z kameniva drceného tl přes 200 do 300 mm ručně</t>
  </si>
  <si>
    <t>754878333</t>
  </si>
  <si>
    <t>https://podminky.urs.cz/item/CS_URS_2023_02/113107123</t>
  </si>
  <si>
    <t>122251104</t>
  </si>
  <si>
    <t>Odkopávky a prokopávky nezapažené v hornině třídy těžitelnosti I skupiny 3 objem do 500 m3 strojně</t>
  </si>
  <si>
    <t>m3</t>
  </si>
  <si>
    <t>1651127409</t>
  </si>
  <si>
    <t>https://podminky.urs.cz/item/CS_URS_2023_02/122251104</t>
  </si>
  <si>
    <t>162251102</t>
  </si>
  <si>
    <t>Vodorovné přemístění přes 20 do 50 m výkopku/sypaniny z horniny třídy těžitelnosti I skupiny 1 až 3</t>
  </si>
  <si>
    <t>798211453</t>
  </si>
  <si>
    <t>https://podminky.urs.cz/item/CS_URS_2023_02/162251102</t>
  </si>
  <si>
    <t>162751117</t>
  </si>
  <si>
    <t>Vodorovné přemístění přes 9 000 do 10000 m výkopku/sypaniny z horniny třídy těžitelnosti I skupiny 1 až 3</t>
  </si>
  <si>
    <t>126014186</t>
  </si>
  <si>
    <t>https://podminky.urs.cz/item/CS_URS_2023_02/162751117</t>
  </si>
  <si>
    <t>167151101</t>
  </si>
  <si>
    <t>Nakládání výkopku z hornin třídy těžitelnosti I skupiny 1 až 3 do 100 m3</t>
  </si>
  <si>
    <t>1500317879</t>
  </si>
  <si>
    <t>https://podminky.urs.cz/item/CS_URS_2023_02/167151101</t>
  </si>
  <si>
    <t>171151103</t>
  </si>
  <si>
    <t>Uložení sypaniny z hornin soudržných do násypů zhutněných strojně</t>
  </si>
  <si>
    <t>1203684603</t>
  </si>
  <si>
    <t>https://podminky.urs.cz/item/CS_URS_2023_02/171151103</t>
  </si>
  <si>
    <t>171251201</t>
  </si>
  <si>
    <t>Uložení sypaniny na skládky nebo meziskládky</t>
  </si>
  <si>
    <t>926472446</t>
  </si>
  <si>
    <t>https://podminky.urs.cz/item/CS_URS_2023_02/171251201</t>
  </si>
  <si>
    <t>171201231</t>
  </si>
  <si>
    <t>Poplatek za uložení zeminy a kamení na recyklační skládce (skládkovné) kód odpadu 17 05 04</t>
  </si>
  <si>
    <t>t</t>
  </si>
  <si>
    <t>1916069071</t>
  </si>
  <si>
    <t>https://podminky.urs.cz/item/CS_URS_2023_02/171201231</t>
  </si>
  <si>
    <t>"zemina"+145,0*1,7</t>
  </si>
  <si>
    <t>"kufr"+129,891+128,04</t>
  </si>
  <si>
    <t>Součet</t>
  </si>
  <si>
    <t>Komunikace pozemní</t>
  </si>
  <si>
    <t>564861111</t>
  </si>
  <si>
    <t>Podklad ze štěrkodrtě ŠD plochy přes 100 m2 tl 200 mm</t>
  </si>
  <si>
    <t>-1838892726</t>
  </si>
  <si>
    <t>https://podminky.urs.cz/item/CS_URS_2023_02/564861111</t>
  </si>
  <si>
    <t>564871111</t>
  </si>
  <si>
    <t>Podklad ze štěrkodrtě ŠD plochy přes 100 m2 tl 250 mm</t>
  </si>
  <si>
    <t>2044297240</t>
  </si>
  <si>
    <t>https://podminky.urs.cz/item/CS_URS_2023_02/564871111</t>
  </si>
  <si>
    <t>596811122</t>
  </si>
  <si>
    <t>Kladení betonové dlažby komunikací pro pěší do lože z kameniva velikosti do 0,09 m2 pl přes 100 do 300 m2</t>
  </si>
  <si>
    <t>-1707919508</t>
  </si>
  <si>
    <t>https://podminky.urs.cz/item/CS_URS_2023_02/596811122</t>
  </si>
  <si>
    <t>596811123</t>
  </si>
  <si>
    <t>Kladení betonové dlažby komunikací pro pěší do lože z kameniva velikosti do 0,09 m2 pl přes 300 m2</t>
  </si>
  <si>
    <t>155403278</t>
  </si>
  <si>
    <t>https://podminky.urs.cz/item/CS_URS_2023_02/596811123</t>
  </si>
  <si>
    <t>M</t>
  </si>
  <si>
    <t>59245021</t>
  </si>
  <si>
    <t>dlažba tvar čtverec betonová 200x200x60mm přírodní</t>
  </si>
  <si>
    <t>-1273581096</t>
  </si>
  <si>
    <t>+(537,0-14,0)*1,02</t>
  </si>
  <si>
    <t>59245263</t>
  </si>
  <si>
    <t>dlažba tvar čtverec betonová 200x200x60mm barevná</t>
  </si>
  <si>
    <t>-724348946</t>
  </si>
  <si>
    <t>14*1,02 "Přepočtené koeficientem množství</t>
  </si>
  <si>
    <t>Ostatní konstrukce a práce, bourání</t>
  </si>
  <si>
    <t>916231213</t>
  </si>
  <si>
    <t>Osazení chodníkového obrubníku betonového stojatého s boční opěrou do lože z betonu prostého</t>
  </si>
  <si>
    <t>m</t>
  </si>
  <si>
    <t>1452628021</t>
  </si>
  <si>
    <t>https://podminky.urs.cz/item/CS_URS_2023_02/916231213</t>
  </si>
  <si>
    <t>59217021</t>
  </si>
  <si>
    <t>obrubník betonový chodníkový 1000x150x300mm</t>
  </si>
  <si>
    <t>1165492472</t>
  </si>
  <si>
    <t>31,4*1,02 "Přepočtené koeficientem množství</t>
  </si>
  <si>
    <t>20</t>
  </si>
  <si>
    <t>916331112</t>
  </si>
  <si>
    <t>Osazení zahradního obrubníku betonového do lože z betonu s boční opěrou</t>
  </si>
  <si>
    <t>1691388423</t>
  </si>
  <si>
    <t>https://podminky.urs.cz/item/CS_URS_2023_02/916331112</t>
  </si>
  <si>
    <t>59217012</t>
  </si>
  <si>
    <t>obrubník betonový zahradní 500x80x250mm</t>
  </si>
  <si>
    <t>1400314039</t>
  </si>
  <si>
    <t>219*1,02 "Přepočtené koeficientem množství</t>
  </si>
  <si>
    <t>22</t>
  </si>
  <si>
    <t>935111111</t>
  </si>
  <si>
    <t>Osazení příkopového žlabu do štěrkopísku tl 100 mm z betonových tvárnic š 500 mm</t>
  </si>
  <si>
    <t>846167348</t>
  </si>
  <si>
    <t>https://podminky.urs.cz/item/CS_URS_2023_02/935111111</t>
  </si>
  <si>
    <t>23</t>
  </si>
  <si>
    <t>59227029</t>
  </si>
  <si>
    <t>žlabovka příkopová betonová 500x680x60mm</t>
  </si>
  <si>
    <t>615288904</t>
  </si>
  <si>
    <t>16,6*1,02 "Přepočtené koeficientem množství</t>
  </si>
  <si>
    <t>24</t>
  </si>
  <si>
    <t>9351901</t>
  </si>
  <si>
    <t>Rektifikace povrchových znaků</t>
  </si>
  <si>
    <t>kus</t>
  </si>
  <si>
    <t>220164476</t>
  </si>
  <si>
    <t>25</t>
  </si>
  <si>
    <t>93617401</t>
  </si>
  <si>
    <t xml:space="preserve">Montáž stojanu na kola </t>
  </si>
  <si>
    <t>-1273509155</t>
  </si>
  <si>
    <t>26</t>
  </si>
  <si>
    <t>749101</t>
  </si>
  <si>
    <t xml:space="preserve">stojan na kola </t>
  </si>
  <si>
    <t>-212633833</t>
  </si>
  <si>
    <t>997</t>
  </si>
  <si>
    <t>Přesun sutě</t>
  </si>
  <si>
    <t>27</t>
  </si>
  <si>
    <t>997013501</t>
  </si>
  <si>
    <t>Odvoz suti a vybouraných hmot na skládku nebo meziskládku do 1 km se složením</t>
  </si>
  <si>
    <t>674563440</t>
  </si>
  <si>
    <t>https://podminky.urs.cz/item/CS_URS_2023_02/997013501</t>
  </si>
  <si>
    <t>28</t>
  </si>
  <si>
    <t>997013509</t>
  </si>
  <si>
    <t>Příplatek k odvozu suti a vybouraných hmot na skládku ZKD 1 km přes 1 km</t>
  </si>
  <si>
    <t>-855398352</t>
  </si>
  <si>
    <t>116,454*30 'Přepočtené koeficientem množství</t>
  </si>
  <si>
    <t>29</t>
  </si>
  <si>
    <t>997013861</t>
  </si>
  <si>
    <t>Poplatek za uložení stavebního odpadu na recyklační skládce (skládkovné) z prostého betonu kód odpadu 17 01 01</t>
  </si>
  <si>
    <t>2123129270</t>
  </si>
  <si>
    <t>https://podminky.urs.cz/item/CS_URS_2023_02/997013861</t>
  </si>
  <si>
    <t>998</t>
  </si>
  <si>
    <t>Přesun hmot</t>
  </si>
  <si>
    <t>30</t>
  </si>
  <si>
    <t>998223011</t>
  </si>
  <si>
    <t>Přesun hmot pro pozemní komunikace s krytem dlážděným</t>
  </si>
  <si>
    <t>-1544807294</t>
  </si>
  <si>
    <t>https://podminky.urs.cz/item/CS_URS_2023_02/998223011</t>
  </si>
  <si>
    <t>D01_epox</t>
  </si>
  <si>
    <t>56,14</t>
  </si>
  <si>
    <t>D02_kerdl</t>
  </si>
  <si>
    <t>52,12</t>
  </si>
  <si>
    <t>D03_kerdl</t>
  </si>
  <si>
    <t>378,67</t>
  </si>
  <si>
    <t>D04_kerdl</t>
  </si>
  <si>
    <t>81,47</t>
  </si>
  <si>
    <t>D05_kerdl</t>
  </si>
  <si>
    <t>76,7</t>
  </si>
  <si>
    <t>D06_kerdl</t>
  </si>
  <si>
    <t>10,39</t>
  </si>
  <si>
    <t>D07_kerdl</t>
  </si>
  <si>
    <t>26,78</t>
  </si>
  <si>
    <t>SO 04 - NOVÁ BUDOVA</t>
  </si>
  <si>
    <t>D08_PUR</t>
  </si>
  <si>
    <t>30,76</t>
  </si>
  <si>
    <t>D09_kerdl</t>
  </si>
  <si>
    <t>238,99</t>
  </si>
  <si>
    <t>D10_kerdl</t>
  </si>
  <si>
    <t>8,66</t>
  </si>
  <si>
    <t>D11_nátěr</t>
  </si>
  <si>
    <t>93,04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</si>
  <si>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</si>
  <si>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</si>
  <si>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</si>
  <si>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</si>
  <si>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</t>
  </si>
  <si>
    <t xml:space="preserve">    9.1 - Ostatní konstrukce a práce - bourání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</si>
  <si>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</si>
  <si>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</si>
  <si>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</si>
  <si>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</si>
  <si>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</si>
  <si>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</si>
  <si>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</si>
  <si>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</si>
  <si>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</si>
  <si>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</si>
  <si>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</si>
  <si>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</si>
  <si>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</si>
  <si>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</si>
  <si>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790 - Ostatní výrobky</t>
  </si>
  <si>
    <t>122351104</t>
  </si>
  <si>
    <t>Odkopávky a prokopávky nezapažené v hornině třídy těžitelnosti II skupiny 4 objem do 500 m3 strojně</t>
  </si>
  <si>
    <t>1127268473</t>
  </si>
  <si>
    <t>https://podminky.urs.cz/item/CS_URS_2023_02/122351104</t>
  </si>
  <si>
    <t>+0,4*(9,5*13,5+25,0*15,5+9,0*14,0+7,7*16,3)</t>
  </si>
  <si>
    <t>131351105</t>
  </si>
  <si>
    <t>Hloubení jam nezapažených v hornině třídy těžitelnosti II skupiny 4 objem do 1000 m3 strojně</t>
  </si>
  <si>
    <t>-1064047672</t>
  </si>
  <si>
    <t>https://podminky.urs.cz/item/CS_URS_2023_02/131351105</t>
  </si>
  <si>
    <t>+4,5*4,0*8,5</t>
  </si>
  <si>
    <t>+3,0*9,5*8,5</t>
  </si>
  <si>
    <t>Mezisoučet</t>
  </si>
  <si>
    <t>"kolektor"+2,5*0,7*(6,0+30,0+11,0+12,5)</t>
  </si>
  <si>
    <t>"pasy"</t>
  </si>
  <si>
    <t>+2,5*1,1*(33,0+2*2,5)</t>
  </si>
  <si>
    <t>132212131</t>
  </si>
  <si>
    <t>Hloubení nezapažených rýh šířky do 800 mm v soudržných horninách třídy těžitelnosti I skupiny 3 ručně</t>
  </si>
  <si>
    <t>955771083</t>
  </si>
  <si>
    <t>https://podminky.urs.cz/item/CS_URS_2023_02/132212131</t>
  </si>
  <si>
    <t>"sever"+0,7*1,0*10,0</t>
  </si>
  <si>
    <t>132351104</t>
  </si>
  <si>
    <t>Hloubení rýh nezapažených š do 800 mm v hornině třídy těžitelnosti II skupiny 4 objem přes 100 m3 strojně</t>
  </si>
  <si>
    <t>-910911936</t>
  </si>
  <si>
    <t>https://podminky.urs.cz/item/CS_URS_2023_02/132351104</t>
  </si>
  <si>
    <t>"pasy do rýhy"</t>
  </si>
  <si>
    <t>+0,60*0,47*(1,8+5,9+0,8+2,5+21,4)</t>
  </si>
  <si>
    <t>+0,60*0,64*(3,7+2,5+6,2+1,2)</t>
  </si>
  <si>
    <t>+0,60*0,45*(2,0+9,0+4,5)</t>
  </si>
  <si>
    <t>+0,80*0,45*(16,5+17,6+8,0+11,0+14,4+12,3+2,2+5,2+5,3+2,3)</t>
  </si>
  <si>
    <t>+0,50*0,35*(31,5+6,0)</t>
  </si>
  <si>
    <t>+0,50*0,90*(6,0)</t>
  </si>
  <si>
    <t>+0,60*0,90*(7,3+6,7)</t>
  </si>
  <si>
    <t>+0,80*0,90*(3*1,1+7,5+5,5+6,0)</t>
  </si>
  <si>
    <t>+0,60*0,90*(15,3)</t>
  </si>
  <si>
    <t>"pasy ostatní"</t>
  </si>
  <si>
    <t>+0,80*0,50*(9,5+31,0+16,0)</t>
  </si>
  <si>
    <t>132351254</t>
  </si>
  <si>
    <t>Hloubení rýh nezapažených š do 2000 mm v hornině třídy těžitelnosti II skupiny 4 objem do 500 m3 strojně</t>
  </si>
  <si>
    <t>1986279055</t>
  </si>
  <si>
    <t>https://podminky.urs.cz/item/CS_URS_2023_02/132351254</t>
  </si>
  <si>
    <t>+1,50*0,45*(7,2)</t>
  </si>
  <si>
    <t>+1,00*0,45*(9,5)</t>
  </si>
  <si>
    <t>+1,00*0,90*(5,2+6,9+5,5+2,2+5,5)</t>
  </si>
  <si>
    <t>+1,20*0,50*(2*15,5+8,0+14,0+12,0+32,0+6,0+5,0+15,0+5*5,0)</t>
  </si>
  <si>
    <t>-262855435</t>
  </si>
  <si>
    <t>"sever"+0,5*0,8*10,0</t>
  </si>
  <si>
    <t>162251122</t>
  </si>
  <si>
    <t>Vodorovné přemístění přes 20 do 50 m výkopku/sypaniny z horniny třídy těžitelnosti II skupiny 4 a 5</t>
  </si>
  <si>
    <t>792207183</t>
  </si>
  <si>
    <t>https://podminky.urs.cz/item/CS_URS_2023_02/162251122</t>
  </si>
  <si>
    <t>1373467684</t>
  </si>
  <si>
    <t>"sever"+7,0-4,0</t>
  </si>
  <si>
    <t>162751137</t>
  </si>
  <si>
    <t>Vodorovné přemístění přes 9 000 do 10000 m výkopku/sypaniny z horniny třídy těžitelnosti II skupiny 4 a 5</t>
  </si>
  <si>
    <t>1358241103</t>
  </si>
  <si>
    <t>https://podminky.urs.cz/item/CS_URS_2023_02/162751137</t>
  </si>
  <si>
    <t>+306,904+603,875+116,413+120,705</t>
  </si>
  <si>
    <t>-295,02</t>
  </si>
  <si>
    <t>167111101</t>
  </si>
  <si>
    <t>Nakládání výkopku z hornin třídy těžitelnosti I skupiny 1 až 3 ručně</t>
  </si>
  <si>
    <t>1799523681</t>
  </si>
  <si>
    <t>https://podminky.urs.cz/item/CS_URS_2023_02/167111101</t>
  </si>
  <si>
    <t>167151112</t>
  </si>
  <si>
    <t>Nakládání výkopku z hornin třídy těžitelnosti II skupiny 4 a 5 přes 100 m3</t>
  </si>
  <si>
    <t>1394803761</t>
  </si>
  <si>
    <t>https://podminky.urs.cz/item/CS_URS_2023_02/167151112</t>
  </si>
  <si>
    <t>1880736142</t>
  </si>
  <si>
    <t>+855,877*1,7</t>
  </si>
  <si>
    <t>-1576330827</t>
  </si>
  <si>
    <t>+852,877</t>
  </si>
  <si>
    <t>+3,0</t>
  </si>
  <si>
    <t>174151101</t>
  </si>
  <si>
    <t>Zásyp jam, šachet rýh nebo kolem objektů sypaninou se zhutněním</t>
  </si>
  <si>
    <t>-1116542044</t>
  </si>
  <si>
    <t>https://podminky.urs.cz/item/CS_URS_2023_02/174151101</t>
  </si>
  <si>
    <t>"kolektor"+0,4*0,5*(6,0+30,0+11,0+12,5)*2</t>
  </si>
  <si>
    <t>+1,0*1,1*(33,0+2*2,5)*2</t>
  </si>
  <si>
    <t>+0,40*0,50*(9,5+31,0+16,0)</t>
  </si>
  <si>
    <t>+0,40*0,50*(2*15,5+8,0+14,0+12,0+32,0+6,0+5,0+15,0+5*5,0)*2</t>
  </si>
  <si>
    <t>"okolo"</t>
  </si>
  <si>
    <t>+1,2*4,7*8,0+1,2*3,0*(6,0+9,0)+1,2*2,5*6,0</t>
  </si>
  <si>
    <t>Zakládání</t>
  </si>
  <si>
    <t>271532212</t>
  </si>
  <si>
    <t>Podsyp pod základové konstrukce se zhutněním z hrubého kameniva frakce 16 až 32 mm</t>
  </si>
  <si>
    <t>1498096912</t>
  </si>
  <si>
    <t>https://podminky.urs.cz/item/CS_URS_2023_02/271532212</t>
  </si>
  <si>
    <t>+0,10*787,91</t>
  </si>
  <si>
    <t>-0,10*(1,8*3,0+1,8*31,0+1,5*21,5)</t>
  </si>
  <si>
    <t>271532213</t>
  </si>
  <si>
    <t>Podsyp pod základové konstrukce se zhutněním z hrubého kameniva frakce 8 až 16 mm</t>
  </si>
  <si>
    <t>1178282196</t>
  </si>
  <si>
    <t>https://podminky.urs.cz/item/CS_URS_2023_02/271532213</t>
  </si>
  <si>
    <t>+0,050*787,91</t>
  </si>
  <si>
    <t>-0,050*(1,8*3,0+1,8*31,0+1,5*21,5)</t>
  </si>
  <si>
    <t>272313911</t>
  </si>
  <si>
    <t>Základové klenby z betonu tř. C 30/37</t>
  </si>
  <si>
    <t>1958513000</t>
  </si>
  <si>
    <t>https://podminky.urs.cz/item/CS_URS_2023_02/272313911</t>
  </si>
  <si>
    <t>"zakrytí VZT"+0,6*0,2*6,0</t>
  </si>
  <si>
    <t>273322511</t>
  </si>
  <si>
    <t>Základové desky ze ŽB se zvýšenými nároky na prostředí tř. C 25/30</t>
  </si>
  <si>
    <t>1701342213</t>
  </si>
  <si>
    <t>https://podminky.urs.cz/item/CS_URS_2023_02/273322511</t>
  </si>
  <si>
    <t>+0,15*(14,5*6,6+6,1*2,1+7,0*7,0+41,0*9,1+3,0*0,6+6,6*4,0+25,0*6,4+6,3*3,9)</t>
  </si>
  <si>
    <t>"náběh"+0,3*0,3/2*(27,0+6,0+4,0)</t>
  </si>
  <si>
    <t>"zesílení"+0,10*2,8*1,7</t>
  </si>
  <si>
    <t>-0,15*(0,95*21,0+1,28*30,8+1,28*2,2)</t>
  </si>
  <si>
    <t>273351121</t>
  </si>
  <si>
    <t>Zřízení bednění základových desek</t>
  </si>
  <si>
    <t>175670285</t>
  </si>
  <si>
    <t>https://podminky.urs.cz/item/CS_URS_2023_02/273351121</t>
  </si>
  <si>
    <t>"čelo"+0,15*(15,0+6,8+8,0+2,25+1,0+16,4+1,5+3,7+6,6+2,5+25,0+2,5+6,2+4,1+1,8+9,0+3,0)</t>
  </si>
  <si>
    <t>273351122</t>
  </si>
  <si>
    <t>Odstranění bednění základových desek</t>
  </si>
  <si>
    <t>499245459</t>
  </si>
  <si>
    <t>https://podminky.urs.cz/item/CS_URS_2023_02/273351122</t>
  </si>
  <si>
    <t>273361821</t>
  </si>
  <si>
    <t>Výztuž základových desek betonářskou ocelí 10 505 (R)</t>
  </si>
  <si>
    <t>372945601</t>
  </si>
  <si>
    <t>https://podminky.urs.cz/item/CS_URS_2023_02/273361821</t>
  </si>
  <si>
    <t>274313711</t>
  </si>
  <si>
    <t>Základové pásy z betonu tř. C 20/25</t>
  </si>
  <si>
    <t>1389645592</t>
  </si>
  <si>
    <t>https://podminky.urs.cz/item/CS_URS_2023_02/274313711</t>
  </si>
  <si>
    <t>"květníky na terase"</t>
  </si>
  <si>
    <t>+0,20*0,50*(2*11,5+2*3,0)</t>
  </si>
  <si>
    <t>+0,20*0,50*(2*12,7+2*2,0)</t>
  </si>
  <si>
    <t>+0,20*0,50*(2*12,2+2*1,5)</t>
  </si>
  <si>
    <t>+0,20*0,50*(2*1,7+2*1,6)</t>
  </si>
  <si>
    <t>274313811</t>
  </si>
  <si>
    <t>Základové pásy z betonu tř. C 25/30</t>
  </si>
  <si>
    <t>-1822518799</t>
  </si>
  <si>
    <t>https://podminky.urs.cz/item/CS_URS_2023_02/274313811</t>
  </si>
  <si>
    <t>+0,60*0,905*(5,5+2,2+1,9+2,3)</t>
  </si>
  <si>
    <t>+0,60*1,355*(2*1,0+0,8+1,2)</t>
  </si>
  <si>
    <t>+0,50*0,345*(11,0+18,5)</t>
  </si>
  <si>
    <t>+0,50*0,45*(1,0+0,7)</t>
  </si>
  <si>
    <t>274321511</t>
  </si>
  <si>
    <t>Základové pasy ze ŽB bez zvýšených nároků na prostředí tř. C 25/30</t>
  </si>
  <si>
    <t>2097446864</t>
  </si>
  <si>
    <t>https://podminky.urs.cz/item/CS_URS_2023_02/274321511</t>
  </si>
  <si>
    <t>+0,60*0,45*(5,5+8,0)</t>
  </si>
  <si>
    <t>+0,80*0,45*(3*1,1+8,0+5,5)</t>
  </si>
  <si>
    <t>+1,00*0,45*(5,8+3,6+2,2+3*3,6+16,5)</t>
  </si>
  <si>
    <t>+1,00*0,795*(4*0,5)</t>
  </si>
  <si>
    <t>+0,80*0,45*(3,6)</t>
  </si>
  <si>
    <t>+0,80*0,95*(0,5)</t>
  </si>
  <si>
    <t>+0,80*0,45*(8,5+8,0+11,0+10,6+2,2+5,8+6,0+4,5+1,8+3,0)</t>
  </si>
  <si>
    <t>+0,80*0,95*(1,3*2+0,5)</t>
  </si>
  <si>
    <t>+1,00*0,45*(18,8)</t>
  </si>
  <si>
    <t>+0,60*0,45*(8,2+0,8+1,0)</t>
  </si>
  <si>
    <t>+0,60*0,95*(2*0,5)</t>
  </si>
  <si>
    <t>+0,60*0,635*(1,3+6,2+1,8+3,6)</t>
  </si>
  <si>
    <t>+0,60*0,465*(21,5+2,5+6,0+1,3+0,5)</t>
  </si>
  <si>
    <t>+0,60*0,715*(0,5)</t>
  </si>
  <si>
    <t>+0,60*0,95*(0,8)</t>
  </si>
  <si>
    <t>+0,60*0,45*(2*0,3+1,6)</t>
  </si>
  <si>
    <t>+1,50*0,465*(7,2)</t>
  </si>
  <si>
    <t>+0,80*0,465*(2*1,4)</t>
  </si>
  <si>
    <t>+0,80*0,715*(2*0,5)</t>
  </si>
  <si>
    <t>+0,80*0,45*(2*2,2+10,5+4,9)</t>
  </si>
  <si>
    <t>+0,80*0,95*(0,5+0,6)</t>
  </si>
  <si>
    <t>27432152</t>
  </si>
  <si>
    <t>Základové pasy ze ŽB tř. C 25/30-XC2 - základový nosník</t>
  </si>
  <si>
    <t>-614053279</t>
  </si>
  <si>
    <t>+0,40*0,50*(26,0)</t>
  </si>
  <si>
    <t>27432261</t>
  </si>
  <si>
    <t>Opěrná stěna ze ŽB tř. C 30/37-XC2,XF2</t>
  </si>
  <si>
    <t>2018180788</t>
  </si>
  <si>
    <t>"základ"</t>
  </si>
  <si>
    <t>+0,4*6,5*2,8</t>
  </si>
  <si>
    <t>"dřík"</t>
  </si>
  <si>
    <t>+0,30*3,69*6,6</t>
  </si>
  <si>
    <t>+0,20*0,50*6,6</t>
  </si>
  <si>
    <t>274351121</t>
  </si>
  <si>
    <t>Zřízení bednění základových pasů rovného</t>
  </si>
  <si>
    <t>-1914934387</t>
  </si>
  <si>
    <t>https://podminky.urs.cz/item/CS_URS_2023_02/274351121</t>
  </si>
  <si>
    <t>"základový nosník"</t>
  </si>
  <si>
    <t>+0,50*(2*26,0+2*0,4)</t>
  </si>
  <si>
    <t>+0,20*2*(2*11,5+2*3,0)</t>
  </si>
  <si>
    <t>+0,20*2*(2*12,7+2*2,0)</t>
  </si>
  <si>
    <t>+0,20*2*(2*12,2+2*1,5)</t>
  </si>
  <si>
    <t>+0,20*2*(2*1,7+2*1,6)</t>
  </si>
  <si>
    <t>274351122</t>
  </si>
  <si>
    <t>Odstranění bednění základových pasů rovného</t>
  </si>
  <si>
    <t>1693667517</t>
  </si>
  <si>
    <t>https://podminky.urs.cz/item/CS_URS_2023_02/274351122</t>
  </si>
  <si>
    <t>27435113</t>
  </si>
  <si>
    <t>Zřízení bednění opěrné stěny</t>
  </si>
  <si>
    <t>-1081748832</t>
  </si>
  <si>
    <t>+0,4*(6,3+6,6+2*2,8)</t>
  </si>
  <si>
    <t>+3,69*(2*6,6+2*0,3)</t>
  </si>
  <si>
    <t>+0,50*(2*6,6+2*0,2)</t>
  </si>
  <si>
    <t>27435114</t>
  </si>
  <si>
    <t>Odstranění bednění opěrné stěny</t>
  </si>
  <si>
    <t>-824672209</t>
  </si>
  <si>
    <t>31</t>
  </si>
  <si>
    <t>27435119</t>
  </si>
  <si>
    <t>Bednění prostupů a drážek</t>
  </si>
  <si>
    <t>-1555260354</t>
  </si>
  <si>
    <t>32</t>
  </si>
  <si>
    <t>274361821</t>
  </si>
  <si>
    <t xml:space="preserve">Výztuž základových pasů betonářskou ocelí 10 505 (R)  (ODHAD)</t>
  </si>
  <si>
    <t>-96560573</t>
  </si>
  <si>
    <t>https://podminky.urs.cz/item/CS_URS_2023_02/274361821</t>
  </si>
  <si>
    <t>33</t>
  </si>
  <si>
    <t>27436183</t>
  </si>
  <si>
    <t>Výztuž opěrné stěny betonářskou ocelí 10 505 (R) (ODHAD)</t>
  </si>
  <si>
    <t>-1307539165</t>
  </si>
  <si>
    <t>34</t>
  </si>
  <si>
    <t>27911315</t>
  </si>
  <si>
    <t>Základová zeď tl 100 mm z tvárnic ztraceného bednění včetně výplně z betonu tř. C 25/30</t>
  </si>
  <si>
    <t>114027080</t>
  </si>
  <si>
    <t>"kolektor"</t>
  </si>
  <si>
    <t>+0,75*(1,3+23,0+9,0+14,0+15,5+4,5+3,0)</t>
  </si>
  <si>
    <t>35</t>
  </si>
  <si>
    <t>279113151</t>
  </si>
  <si>
    <t>Základová zeď tl 150 mm z tvárnic ztraceného bednění včetně výplně z betonu tř. C 25/30</t>
  </si>
  <si>
    <t>810845186</t>
  </si>
  <si>
    <t>https://podminky.urs.cz/item/CS_URS_2023_02/279113151</t>
  </si>
  <si>
    <t>+0,8*(1,2+23,0+21,5+29,5*2+3,0+4,5)</t>
  </si>
  <si>
    <t>36</t>
  </si>
  <si>
    <t>279113152</t>
  </si>
  <si>
    <t>Základová zeď tl přes 150 do 200 mm z tvárnic ztraceného bednění včetně výplně z betonu tř. C 25/30</t>
  </si>
  <si>
    <t>1898476375</t>
  </si>
  <si>
    <t>https://podminky.urs.cz/item/CS_URS_2023_02/279113152</t>
  </si>
  <si>
    <t>+0,5*(14,5+13,0+3,0)</t>
  </si>
  <si>
    <t>37</t>
  </si>
  <si>
    <t>279113155</t>
  </si>
  <si>
    <t>Základová zeď tl přes 300 do 400 mm z tvárnic ztraceného bednění včetně výplně z betonu tř. C 25/30</t>
  </si>
  <si>
    <t>-71592248</t>
  </si>
  <si>
    <t>https://podminky.urs.cz/item/CS_URS_2023_02/279113155</t>
  </si>
  <si>
    <t>+0,5*(14,0+5,5+6,3+12,0+2,8+15,5+5*4,5)</t>
  </si>
  <si>
    <t>+0,5*(8,5+8,5+6,5+6,5+26,5+12,5+4,0+17,5+1,3+2*4,0)</t>
  </si>
  <si>
    <t>+0,75*(34,0+2*6,5+8,0)</t>
  </si>
  <si>
    <t>+1,25*(4,0+6,5+2,5+2,5+6,5)</t>
  </si>
  <si>
    <t>+0,75*(25,0)</t>
  </si>
  <si>
    <t>+4,0*0,75*3</t>
  </si>
  <si>
    <t>Svislé a kompletní konstrukce</t>
  </si>
  <si>
    <t>38</t>
  </si>
  <si>
    <t>311234001</t>
  </si>
  <si>
    <t>Zdivo jednovrstvé z cihel děrovaných do P10 na maltu M5 tl 175 mm</t>
  </si>
  <si>
    <t>-459882883</t>
  </si>
  <si>
    <t>"1NP"+3,3*(8,8)</t>
  </si>
  <si>
    <t>39</t>
  </si>
  <si>
    <t>311234031</t>
  </si>
  <si>
    <t>Zdivo jednovrstvé z cihel děrovaných do P10 na maltu M5 tl 240 mm</t>
  </si>
  <si>
    <t>-592086188</t>
  </si>
  <si>
    <t>https://podminky.urs.cz/item/CS_URS_2023_02/311234031</t>
  </si>
  <si>
    <t>"1NP"+2,7*3,2-1,8*2,9</t>
  </si>
  <si>
    <t>"3NP"+1,0*(2*7,0+2*8,5)</t>
  </si>
  <si>
    <t>40</t>
  </si>
  <si>
    <t>311234051</t>
  </si>
  <si>
    <t>Zdivo jednovrstvé z cihel děrovaných do P10 na maltu M5 tl 300 mm</t>
  </si>
  <si>
    <t>278904552</t>
  </si>
  <si>
    <t>https://podminky.urs.cz/item/CS_URS_2023_02/311234051</t>
  </si>
  <si>
    <t>"2NP"</t>
  </si>
  <si>
    <t>+2,6*(2*6,7+15,5+2*1,2)</t>
  </si>
  <si>
    <t>-0,75*1,95-1,5*2,3*3-0,6*1,55-3,08*0,76-1,0*2,15</t>
  </si>
  <si>
    <t>"3NP"</t>
  </si>
  <si>
    <t>+1,0*(6,5+6,0)</t>
  </si>
  <si>
    <t>41</t>
  </si>
  <si>
    <t>31123412</t>
  </si>
  <si>
    <t>Zdivo jednovrstvé z cihel děrovaných do P10 na maltu M5 tl 500 mm</t>
  </si>
  <si>
    <t>-508840031</t>
  </si>
  <si>
    <t>"3NP"+2,6*(8,8+7,5)-0,7*0,7*2-0,2*0,7</t>
  </si>
  <si>
    <t>42</t>
  </si>
  <si>
    <t>311236141</t>
  </si>
  <si>
    <t>Zdivo jednovrstvé zvukově izolační na cementovou maltu M10 z cihel děrovaných do P15 tl 300 mm</t>
  </si>
  <si>
    <t>-1910209202</t>
  </si>
  <si>
    <t>https://podminky.urs.cz/item/CS_URS_2023_02/311236141</t>
  </si>
  <si>
    <t>+2,8*(2*5,3)-1,0*2,1*2</t>
  </si>
  <si>
    <t>43</t>
  </si>
  <si>
    <t>311321411</t>
  </si>
  <si>
    <t>Nosná zeď ze ŽB tř. C 25/30 bez výztuže</t>
  </si>
  <si>
    <t>125951680</t>
  </si>
  <si>
    <t>https://podminky.urs.cz/item/CS_URS_2023_02/311321411</t>
  </si>
  <si>
    <t>"1NP"</t>
  </si>
  <si>
    <t>+0,20*3,3*(2,8+8,2+8,0+6,2+18,5+14,0-1,88)</t>
  </si>
  <si>
    <t>"otvory"-0,20*(1,7*2,5+0,9*2,15*3+1,0*2,15)</t>
  </si>
  <si>
    <t>"prostupy"-0,20*(0,4*1,6+0,95*0,25)</t>
  </si>
  <si>
    <t>+0,20*3,3*(2*9,0+5,2+2,4+4,8+11,7+18,5+17,3+15,7+2*6,6+3,0+13,9+14,7+6,2)</t>
  </si>
  <si>
    <t>"otvory"-0,20*(0,9*2,15*5+1,0*2,15+1,94*2,9+3,93*2,0*2+2,4*2,0+1,0*2,15*4+1,74*2,9+2,9*2,48+0,6*0,5+3,1*0,76*2+0,6*0,7)</t>
  </si>
  <si>
    <t>"prostupy"-0,20*(0,55*0,55*2+0,3*0,1*4+0,2*0,1+0,25*1,4+0,4*1,6+0,175*0,175*4+0,365*0,365*6+0,25*0,25*4)</t>
  </si>
  <si>
    <t>44</t>
  </si>
  <si>
    <t>311351121</t>
  </si>
  <si>
    <t>Zřízení oboustranného bednění nosných nadzákladových zdí</t>
  </si>
  <si>
    <t>-666996677</t>
  </si>
  <si>
    <t>https://podminky.urs.cz/item/CS_URS_2023_02/311351121</t>
  </si>
  <si>
    <t>+2*3,3*(2,8+8,2+8,0+6,2+18,5+14,0-1,88)</t>
  </si>
  <si>
    <t>"otvory"-2*(1,7*2,5+0,9*2,15*3+1,0*2,15)</t>
  </si>
  <si>
    <t>+0,20*(1,7+2*2,5+3*0,9+1,0+8*2,15)</t>
  </si>
  <si>
    <t>+2*3,3*(2*9,0+5,2+2,4+4,8+11,7+18,5+17,3+15,7+2*6,6+3,0+13,9+14,7+6,2)</t>
  </si>
  <si>
    <t>"otvory"-2*(0,9*2,15*5+1,0*2,15+1,94*2,9+3,93*2,0*2+2,4*2,0+1,0*2,15*4+1,74*2,9+2,9*2,48+0,6*0,5+3,1*0,76*2+0,6*0,7)</t>
  </si>
  <si>
    <t>+0,20*(5*0,9+10*2,15+1,0+2*2,15+1,94+2*2,9+2*3,93+4*2,0+2,4+2*2,0+4*1,0+8*2,15+1,74+2*2,9+2,9+2*2,48+0,6+2*0,5+2*3,1+4*0,76+0,6+2*0,7)</t>
  </si>
  <si>
    <t>45</t>
  </si>
  <si>
    <t>311351122</t>
  </si>
  <si>
    <t>Odstranění oboustranného bednění nosných nadzákladových zdí</t>
  </si>
  <si>
    <t>-943814736</t>
  </si>
  <si>
    <t>https://podminky.urs.cz/item/CS_URS_2023_02/311351122</t>
  </si>
  <si>
    <t>46</t>
  </si>
  <si>
    <t>31135141</t>
  </si>
  <si>
    <t>Zřízení kruhového oboustranného bednění nosných nadzákladových zdí - oblouk</t>
  </si>
  <si>
    <t>-950465666</t>
  </si>
  <si>
    <t>+3,3*1,5*2</t>
  </si>
  <si>
    <t>47</t>
  </si>
  <si>
    <t>311351412</t>
  </si>
  <si>
    <t>Odstranění kruhového oboustranného bednění nosných nadzákladových zdí r přes 1 do 2,5 m</t>
  </si>
  <si>
    <t>-928367290</t>
  </si>
  <si>
    <t>https://podminky.urs.cz/item/CS_URS_2023_02/311351412</t>
  </si>
  <si>
    <t>48</t>
  </si>
  <si>
    <t>3113515</t>
  </si>
  <si>
    <t>-531743984</t>
  </si>
  <si>
    <t>49</t>
  </si>
  <si>
    <t>311361821</t>
  </si>
  <si>
    <t xml:space="preserve">Výztuž nosných zdí betonářskou ocelí 10 505  (ODHAD)</t>
  </si>
  <si>
    <t>-1566852285</t>
  </si>
  <si>
    <t>https://podminky.urs.cz/item/CS_URS_2023_02/311361821</t>
  </si>
  <si>
    <t>+116,231*0,120</t>
  </si>
  <si>
    <t>50</t>
  </si>
  <si>
    <t>317168012</t>
  </si>
  <si>
    <t>Překlad keramický plochý š 115 mm dl 1250 mm</t>
  </si>
  <si>
    <t>327147534</t>
  </si>
  <si>
    <t>https://podminky.urs.cz/item/CS_URS_2023_02/317168012</t>
  </si>
  <si>
    <t>"1NP"+8+1</t>
  </si>
  <si>
    <t>"2NP"+6</t>
  </si>
  <si>
    <t>"3NP"+1</t>
  </si>
  <si>
    <t>51</t>
  </si>
  <si>
    <t>317168051</t>
  </si>
  <si>
    <t>Překlad keramický vysoký v 238 mm dl 1000 mm</t>
  </si>
  <si>
    <t>1019935814</t>
  </si>
  <si>
    <t>https://podminky.urs.cz/item/CS_URS_2023_02/317168051</t>
  </si>
  <si>
    <t>"3NP"+2*7</t>
  </si>
  <si>
    <t>52</t>
  </si>
  <si>
    <t>317168052</t>
  </si>
  <si>
    <t>Překlad keramický vysoký v 238 mm dl 1250 mm</t>
  </si>
  <si>
    <t>-1437501483</t>
  </si>
  <si>
    <t>https://podminky.urs.cz/item/CS_URS_2023_02/317168052</t>
  </si>
  <si>
    <t>"2NP"+4*3</t>
  </si>
  <si>
    <t>53</t>
  </si>
  <si>
    <t>317168056</t>
  </si>
  <si>
    <t>Překlad keramický vysoký v 238 mm dl 2250 mm</t>
  </si>
  <si>
    <t>-1977153635</t>
  </si>
  <si>
    <t>https://podminky.urs.cz/item/CS_URS_2023_02/317168056</t>
  </si>
  <si>
    <t>"1NP"+3</t>
  </si>
  <si>
    <t>54</t>
  </si>
  <si>
    <t>330321410</t>
  </si>
  <si>
    <t>Sloupy nebo pilíře ze ŽB tř. C 25/30 bez výztuže</t>
  </si>
  <si>
    <t>-2099780752</t>
  </si>
  <si>
    <t>https://podminky.urs.cz/item/CS_URS_2023_02/330321410</t>
  </si>
  <si>
    <t>+0,25*0,25*3,3*(5+1+1)</t>
  </si>
  <si>
    <t>+0,25*0,25*3,2*(3)</t>
  </si>
  <si>
    <t>+0,20*0,30*3,2*(2)</t>
  </si>
  <si>
    <t>+0,20*0,30*3,3*(1)</t>
  </si>
  <si>
    <t>55</t>
  </si>
  <si>
    <t>331351115</t>
  </si>
  <si>
    <t>Zřízení bednění čtyřúhelníkových sloupů v do 4 m průřezu přes 0,04 do 0,08 m2</t>
  </si>
  <si>
    <t>-687467173</t>
  </si>
  <si>
    <t>https://podminky.urs.cz/item/CS_URS_2023_02/331351115</t>
  </si>
  <si>
    <t>+4*0,25*3,3*(5+1+1)</t>
  </si>
  <si>
    <t>+4*0,25*3,2*(3)</t>
  </si>
  <si>
    <t>+(2*0,20+2*0,30)*3,2*(2)</t>
  </si>
  <si>
    <t>+(2*0,20+2*0,30)*3,3*(1)</t>
  </si>
  <si>
    <t>56</t>
  </si>
  <si>
    <t>331351116</t>
  </si>
  <si>
    <t>Odstranění bednění čtyřúhelníkových sloupů v do 4 m průřezu do 0,08 m2</t>
  </si>
  <si>
    <t>307380560</t>
  </si>
  <si>
    <t>https://podminky.urs.cz/item/CS_URS_2023_02/331351116</t>
  </si>
  <si>
    <t>57</t>
  </si>
  <si>
    <t>331361821</t>
  </si>
  <si>
    <t xml:space="preserve">Výztuž sloupů hranatých betonářskou ocelí 10 505  (ODHAD)</t>
  </si>
  <si>
    <t>243760964</t>
  </si>
  <si>
    <t>https://podminky.urs.cz/item/CS_URS_2023_02/331361821</t>
  </si>
  <si>
    <t>+2,626*0,200</t>
  </si>
  <si>
    <t>58</t>
  </si>
  <si>
    <t>342244111</t>
  </si>
  <si>
    <t>Příčka z cihel děrovaných do P10 na maltu M5 tloušťky 115 mm</t>
  </si>
  <si>
    <t>837449809</t>
  </si>
  <si>
    <t>https://podminky.urs.cz/item/CS_URS_2023_02/342244111</t>
  </si>
  <si>
    <t>"NB103-106"+3,3*(1,5+5,9+2,4+1,6+6,6+3,6)-0,8*2,1*2-0,7*2,1</t>
  </si>
  <si>
    <t>"NB101"+3,3*(4,9)-1,9*2,6</t>
  </si>
  <si>
    <t>"NB107-115"+3,3*(6,6+2*2,0+2*1,0+1,6+2*1,7+2,7)-0,7*2,1*2</t>
  </si>
  <si>
    <t>"NB118-119"+3,3*(2,5)</t>
  </si>
  <si>
    <t>"NB121-123"+3,3*(3,2+2*2,0)-0,7*2,1*2</t>
  </si>
  <si>
    <t>"2NP - KOMPLETNÍ ZMĚNA DISPOZICE"</t>
  </si>
  <si>
    <t>"NB205-212"+2,85*(3,7+3,7+1,4+1,8+2*2,5)-0,7*2,1*2-0,8*2,1*3</t>
  </si>
  <si>
    <t>"NB301-302"+3,0*(3,1+2*2,6)-0,8*2,0</t>
  </si>
  <si>
    <t>59</t>
  </si>
  <si>
    <t>346272256</t>
  </si>
  <si>
    <t>Přizdívka z pórobetonových tvárnic tl 150 mm</t>
  </si>
  <si>
    <t>1368653466</t>
  </si>
  <si>
    <t>https://podminky.urs.cz/item/CS_URS_2023_02/346272256</t>
  </si>
  <si>
    <t>+1,4*(4,0+1,8+1,65+1,15)</t>
  </si>
  <si>
    <t>+1,4*(0,95*2+1,2)</t>
  </si>
  <si>
    <t>+1,4*(0,9+0,95+1,1)</t>
  </si>
  <si>
    <t>60</t>
  </si>
  <si>
    <t>34627227</t>
  </si>
  <si>
    <t>Přizdívka z pórobetonových tvárnic tl 240 mm</t>
  </si>
  <si>
    <t>1235083212</t>
  </si>
  <si>
    <t>"1NP"+1,4*1,3</t>
  </si>
  <si>
    <t>61</t>
  </si>
  <si>
    <t>388129720</t>
  </si>
  <si>
    <t>Montáž ŽB krycích desek prefabrikovaných kanálů pro rozvody hmotnosti do 1 t</t>
  </si>
  <si>
    <t>-749851817</t>
  </si>
  <si>
    <t>https://podminky.urs.cz/item/CS_URS_2023_02/388129720</t>
  </si>
  <si>
    <t>62</t>
  </si>
  <si>
    <t>5938501</t>
  </si>
  <si>
    <t>PD.01 - deska zákrytová žlb prefa - 1550/1000 mm, tl 90 mm</t>
  </si>
  <si>
    <t>-629226305</t>
  </si>
  <si>
    <t>63</t>
  </si>
  <si>
    <t>5938502</t>
  </si>
  <si>
    <t>PD.02 - deska zákrytová žlb prefa - 1550/900 mm, tl 90 mm</t>
  </si>
  <si>
    <t>172340236</t>
  </si>
  <si>
    <t>64</t>
  </si>
  <si>
    <t>5938503</t>
  </si>
  <si>
    <t xml:space="preserve">PD.03 - deska zákrytová žlb prefa s otvorem  - 2000/1550 mm, tl 90 mm</t>
  </si>
  <si>
    <t>-215560995</t>
  </si>
  <si>
    <t>65</t>
  </si>
  <si>
    <t>5938504</t>
  </si>
  <si>
    <t xml:space="preserve">PD.04 - deska zákrytová žlb prefa s otvorem  - 2000/1550 mm, tl 90 mm</t>
  </si>
  <si>
    <t>708541786</t>
  </si>
  <si>
    <t>66</t>
  </si>
  <si>
    <t>5938505</t>
  </si>
  <si>
    <t xml:space="preserve">PD.05 - deska zákrytová žlb prefa s otvorem  - 2180/1550 mm, tl 90 mm</t>
  </si>
  <si>
    <t>-1371601793</t>
  </si>
  <si>
    <t>67</t>
  </si>
  <si>
    <t>5938506</t>
  </si>
  <si>
    <t>PD.06 - deska zákrytová žlb prefa - 1220/1000 mm, tl 90 mm</t>
  </si>
  <si>
    <t>1200489357</t>
  </si>
  <si>
    <t>68</t>
  </si>
  <si>
    <t>5938507</t>
  </si>
  <si>
    <t>PD.07 - deska zákrytová žlb prefa - 1220/1340 mm, tl 90 mm</t>
  </si>
  <si>
    <t>-747995193</t>
  </si>
  <si>
    <t>69</t>
  </si>
  <si>
    <t>5938508</t>
  </si>
  <si>
    <t>PD.08 - deska zákrytová žlb prefa s otvorem - 2000/1220 mm, tl 90 mm</t>
  </si>
  <si>
    <t>-1610503069</t>
  </si>
  <si>
    <t>70</t>
  </si>
  <si>
    <t>5938509</t>
  </si>
  <si>
    <t>PD.09 - deska zákrytová žlb prefa - 1220/750 mm, tl 90 mm</t>
  </si>
  <si>
    <t>-66300459</t>
  </si>
  <si>
    <t>Vodorovné konstrukce</t>
  </si>
  <si>
    <t>71</t>
  </si>
  <si>
    <t>411321414</t>
  </si>
  <si>
    <t>Stropy deskové ze ŽB tř. C 25/30</t>
  </si>
  <si>
    <t>1008222786</t>
  </si>
  <si>
    <t>https://podminky.urs.cz/item/CS_URS_2023_02/411321414</t>
  </si>
  <si>
    <t>+0,22*(14,5*6,0+8,5*23,5+26,6*16,3+7,0*13,3)</t>
  </si>
  <si>
    <t>"zesílení"+0,10*(1,25*16,1)</t>
  </si>
  <si>
    <t>"prostupy"</t>
  </si>
  <si>
    <t>-0,22*(1,0*1,0*8)</t>
  </si>
  <si>
    <t>-0,22*(0,54*0,3)</t>
  </si>
  <si>
    <t>-0,22*(2*0,28)</t>
  </si>
  <si>
    <t>+0,20*(6,8*15,55)</t>
  </si>
  <si>
    <t>"prostupy"-0,20*(1,3*0,7+0,5*0,3)</t>
  </si>
  <si>
    <t>72</t>
  </si>
  <si>
    <t>411351011</t>
  </si>
  <si>
    <t>Zřízení bednění stropů deskových tl přes 5 do 25 cm bez podpěrné kce</t>
  </si>
  <si>
    <t>-2122602591</t>
  </si>
  <si>
    <t>https://podminky.urs.cz/item/CS_URS_2023_02/411351011</t>
  </si>
  <si>
    <t>+(14,5*6,0+8,5*23,5+26,6*16,3+7,0*13,3)</t>
  </si>
  <si>
    <t>"zesílení"+0,10*(2*16,1)</t>
  </si>
  <si>
    <t>"obvod"+0,22*(33,7+15,5+15,0+6,3+4,1+23,7+7,2+2,6+26,2+2,5+7,3+13,4)</t>
  </si>
  <si>
    <t>-(1,0*1,0*8)+0,22*(4*1,0)*8</t>
  </si>
  <si>
    <t>-(0,54*0,3)+0,22*(2*0,54+2*0,3)</t>
  </si>
  <si>
    <t>-(2*0,28)+0,22*(2*1,88)</t>
  </si>
  <si>
    <t>+(6,8*15,55)</t>
  </si>
  <si>
    <t>"obvod"+0,20*(2*6,8+15,55)</t>
  </si>
  <si>
    <t>"prostupy"-(1,3*0,7+0,5*0,3)+0,20*(2*1,3+2*0,7+2*0,5+2*0,3)</t>
  </si>
  <si>
    <t>73</t>
  </si>
  <si>
    <t>411351012</t>
  </si>
  <si>
    <t>Odstranění bednění stropů deskových tl přes 5 do 25 cm bez podpěrné kce</t>
  </si>
  <si>
    <t>-940013737</t>
  </si>
  <si>
    <t>https://podminky.urs.cz/item/CS_URS_2023_02/411351012</t>
  </si>
  <si>
    <t>74</t>
  </si>
  <si>
    <t>411354313</t>
  </si>
  <si>
    <t>Zřízení podpěrné konstrukce stropů výšky do 4 m tl přes 15 do 25 cm</t>
  </si>
  <si>
    <t>-544373442</t>
  </si>
  <si>
    <t>https://podminky.urs.cz/item/CS_URS_2023_02/411354313</t>
  </si>
  <si>
    <t>-(1,0*1,0*8)</t>
  </si>
  <si>
    <t>-(0,54*0,3)</t>
  </si>
  <si>
    <t>-(2*0,28)</t>
  </si>
  <si>
    <t>"prostupy"-(1,3*0,7+0,5*0,3)</t>
  </si>
  <si>
    <t>75</t>
  </si>
  <si>
    <t>411354314</t>
  </si>
  <si>
    <t>Odstranění podpěrné konstrukce stropů výšky do 4 m tl přes 15 do 25 cm</t>
  </si>
  <si>
    <t>1832399333</t>
  </si>
  <si>
    <t>https://podminky.urs.cz/item/CS_URS_2023_02/411354314</t>
  </si>
  <si>
    <t>76</t>
  </si>
  <si>
    <t>41135439</t>
  </si>
  <si>
    <t>-1924153989</t>
  </si>
  <si>
    <t>77</t>
  </si>
  <si>
    <t>411359111</t>
  </si>
  <si>
    <t>Příplatek k cenám bednění stropů za pohledový beton</t>
  </si>
  <si>
    <t>-2047660360</t>
  </si>
  <si>
    <t>https://podminky.urs.cz/item/CS_URS_2023_02/411359111</t>
  </si>
  <si>
    <t>"1NP"+3,78+4,14+15,43+11,96+19,22+8,83+19,25+8,84+125,58+8,47+5,64+2,7+11,99+6,68+9,81+16,97+76,07+1,9+1,81</t>
  </si>
  <si>
    <t>78</t>
  </si>
  <si>
    <t>411361821</t>
  </si>
  <si>
    <t>Výztuž stropů betonářskou ocelí 10 505 (ODHAD)</t>
  </si>
  <si>
    <t>-152301899</t>
  </si>
  <si>
    <t>https://podminky.urs.cz/item/CS_URS_2023_02/411361821</t>
  </si>
  <si>
    <t>+199,985*0,110</t>
  </si>
  <si>
    <t>79</t>
  </si>
  <si>
    <t>413321414</t>
  </si>
  <si>
    <t>Nosníky ze ŽB tř. C 25/30</t>
  </si>
  <si>
    <t>846150291</t>
  </si>
  <si>
    <t>https://podminky.urs.cz/item/CS_URS_2023_02/413321414</t>
  </si>
  <si>
    <t>"atika"+0,16*0,575*(7,83+4,26+23,4)</t>
  </si>
  <si>
    <t>"žebro"+0,20*0,27*(4*8,5+2*4,2)</t>
  </si>
  <si>
    <t>"žebro"+0,20*0,27*(4*8,5+2*3,2)</t>
  </si>
  <si>
    <t>"atika"+0,16*0,93*(2,8+13,2)</t>
  </si>
  <si>
    <t>"průvlak"+0,30*0,57*(6,7)</t>
  </si>
  <si>
    <t>"průvlak"+0,30*0,35*(3*1,9+3,58+1,0)</t>
  </si>
  <si>
    <t>"průvlak"+0,24*1,02*(6,8)</t>
  </si>
  <si>
    <t>80</t>
  </si>
  <si>
    <t>413351111</t>
  </si>
  <si>
    <t>Zřízení bednění nosníků a průvlaků bez podpěrné kce výšky do 100 cm</t>
  </si>
  <si>
    <t>-2037466962</t>
  </si>
  <si>
    <t>https://podminky.urs.cz/item/CS_URS_2023_02/413351111</t>
  </si>
  <si>
    <t>"BOKY"</t>
  </si>
  <si>
    <t>"atika"+2*0,575*(7,83+4,26+23,4)</t>
  </si>
  <si>
    <t>"žebro"+2*0,27*(4*8,5+2*4,2)</t>
  </si>
  <si>
    <t>"žebro"+2*0,27*(4*8,5+2*3,2)</t>
  </si>
  <si>
    <t>"atika"+2*0,93*(2,8+13,2)</t>
  </si>
  <si>
    <t>"průvlak"+2*0,57*(6,7)</t>
  </si>
  <si>
    <t>"průvlak"+2*0,35*(3*1,9+3,58+1,0)</t>
  </si>
  <si>
    <t>81</t>
  </si>
  <si>
    <t>413351112</t>
  </si>
  <si>
    <t>Odstranění bednění nosníků a průvlaků bez podpěrné kce výšky do 100 cm</t>
  </si>
  <si>
    <t>-286548075</t>
  </si>
  <si>
    <t>https://podminky.urs.cz/item/CS_URS_2023_02/413351112</t>
  </si>
  <si>
    <t>82</t>
  </si>
  <si>
    <t>413351121</t>
  </si>
  <si>
    <t>Zřízení bednění nosníků a průvlaků bez podpěrné kce výšky přes 100 cm</t>
  </si>
  <si>
    <t>1166486277</t>
  </si>
  <si>
    <t>https://podminky.urs.cz/item/CS_URS_2023_02/413351121</t>
  </si>
  <si>
    <t>"průvlak"+2*1,02*(6,8)+0,24*6,8</t>
  </si>
  <si>
    <t>83</t>
  </si>
  <si>
    <t>413351122</t>
  </si>
  <si>
    <t>Odstranění bednění nosníků a průvlaků bez podpěrné kce výšky přes 100 cm</t>
  </si>
  <si>
    <t>1459327496</t>
  </si>
  <si>
    <t>https://podminky.urs.cz/item/CS_URS_2023_02/413351122</t>
  </si>
  <si>
    <t>84</t>
  </si>
  <si>
    <t>413352115</t>
  </si>
  <si>
    <t>Zřízení podpěrné konstrukce nosníků výšky podepření do 4 m pro nosník výšky přes 100 cm</t>
  </si>
  <si>
    <t>-77307213</t>
  </si>
  <si>
    <t>https://podminky.urs.cz/item/CS_URS_2023_02/413352115</t>
  </si>
  <si>
    <t>"průvlak"+0,24*6,8</t>
  </si>
  <si>
    <t>85</t>
  </si>
  <si>
    <t>413352116</t>
  </si>
  <si>
    <t>Odstranění podpěrné konstrukce nosníků výšky podepření do 4 m pro nosník výšky přes 100 cm</t>
  </si>
  <si>
    <t>-516135601</t>
  </si>
  <si>
    <t>https://podminky.urs.cz/item/CS_URS_2023_02/413352116</t>
  </si>
  <si>
    <t>86</t>
  </si>
  <si>
    <t>413361821</t>
  </si>
  <si>
    <t>Výztuž nosníků, volných trámů nebo průvlaků volných trámů betonářskou ocelí 10 505 (ODHAD)</t>
  </si>
  <si>
    <t>1720215251</t>
  </si>
  <si>
    <t>https://podminky.urs.cz/item/CS_URS_2023_02/413361821</t>
  </si>
  <si>
    <t>+14,008*0,110</t>
  </si>
  <si>
    <t>87</t>
  </si>
  <si>
    <t>417321515</t>
  </si>
  <si>
    <t>Ztužující pásy a věnce ze ŽB tř. C 25/30</t>
  </si>
  <si>
    <t>292822549</t>
  </si>
  <si>
    <t>https://podminky.urs.cz/item/CS_URS_2023_02/417321515</t>
  </si>
  <si>
    <t>+0,30*0,25*(6,7+6,2)</t>
  </si>
  <si>
    <t>+0,24*0,25*(9,0+6,8)</t>
  </si>
  <si>
    <t>+0,30*0,10*(6,7+6,2)</t>
  </si>
  <si>
    <t>+0,24*0,10*(9,0+6,8)</t>
  </si>
  <si>
    <t>88</t>
  </si>
  <si>
    <t>417351115</t>
  </si>
  <si>
    <t>Zřízení bednění ztužujících věnců</t>
  </si>
  <si>
    <t>1127054764</t>
  </si>
  <si>
    <t>https://podminky.urs.cz/item/CS_URS_2023_02/417351115</t>
  </si>
  <si>
    <t>+2*0,25*(6,7+6,2)</t>
  </si>
  <si>
    <t>+2*0,25*(9,0+6,8)</t>
  </si>
  <si>
    <t>+2*0,10*(6,7+6,2)</t>
  </si>
  <si>
    <t>+2*0,10*(9,0+6,8)</t>
  </si>
  <si>
    <t>89</t>
  </si>
  <si>
    <t>417351116</t>
  </si>
  <si>
    <t>Odstranění bednění ztužujících věnců</t>
  </si>
  <si>
    <t>1747900964</t>
  </si>
  <si>
    <t>https://podminky.urs.cz/item/CS_URS_2023_02/417351116</t>
  </si>
  <si>
    <t>90</t>
  </si>
  <si>
    <t>417361821</t>
  </si>
  <si>
    <t>Výztuž ztužujících pásů a věnců betonářskou ocelí 10 505 (ODHAD)</t>
  </si>
  <si>
    <t>-1486310896</t>
  </si>
  <si>
    <t>https://podminky.urs.cz/item/CS_URS_2023_02/417361821</t>
  </si>
  <si>
    <t>+2,682*0,100</t>
  </si>
  <si>
    <t>91</t>
  </si>
  <si>
    <t>43512442</t>
  </si>
  <si>
    <t>Montáž prefa schodiště</t>
  </si>
  <si>
    <t>1369253635</t>
  </si>
  <si>
    <t>92</t>
  </si>
  <si>
    <t>5939101</t>
  </si>
  <si>
    <t xml:space="preserve">VS.01  - prefa schodiště</t>
  </si>
  <si>
    <t>682563559</t>
  </si>
  <si>
    <t>Úpravy povrchů, podlahy a osazování výplní</t>
  </si>
  <si>
    <t>93</t>
  </si>
  <si>
    <t>61138103</t>
  </si>
  <si>
    <t>Tenkovrstvá stěrková omítka vnitřních stropů rovných</t>
  </si>
  <si>
    <t>1484321945</t>
  </si>
  <si>
    <t>"NB207-212"+4,39+3,19+34,33+5,55+29,67+4,6</t>
  </si>
  <si>
    <t>94</t>
  </si>
  <si>
    <t>612321341</t>
  </si>
  <si>
    <t>Vápenocementová omítka štuková dvouvrstvá vnitřních stěn nanášená strojně</t>
  </si>
  <si>
    <t>157153574</t>
  </si>
  <si>
    <t>https://podminky.urs.cz/item/CS_URS_2023_02/612321341</t>
  </si>
  <si>
    <t>"stěny"</t>
  </si>
  <si>
    <t>"101"+2,7*(5,2+2*4,4+8*0,25)-4,4*2,7</t>
  </si>
  <si>
    <t>-0,95*0,25-0,9*2,1-0,8*2,1-1,9*2,6</t>
  </si>
  <si>
    <t>"102"+3,0*(2*11,6+2*13,8+4*0,25*4)</t>
  </si>
  <si>
    <t>-1,9*2,6-1,8*2,5-1,25*2,92*2</t>
  </si>
  <si>
    <t>"103"+0,86*(2*1,7+2*2,3)</t>
  </si>
  <si>
    <t>"104"+0,86*(2*1,8+2*2,3)</t>
  </si>
  <si>
    <t>"105"+0,67*(2*2,4+2*1,5+2*3,0+2*4,0)+2,14*(2*1,0+1,5)</t>
  </si>
  <si>
    <t>"106"+0,67*(2*2,3+2*1,5+2*1,2+2*1,6+2*1,8+2*3,6)</t>
  </si>
  <si>
    <t>"107,108"+3,0*(2,0+5,95)</t>
  </si>
  <si>
    <t>"109,110"+3,0*(2,0+5,95)</t>
  </si>
  <si>
    <t>"111"+3,0*(2,2+2*17,2+5,1+9,0+2,8+14,1+18,5+21,3+2,2)</t>
  </si>
  <si>
    <t>-1,8*2,45-1,7*2,5-1,8*2,33*2-0,4*1,6-0,8*2,1*4-1,8*2,5-1,7*2,1-0,8*2,1*3-0,9*2,1-1,8*2,5</t>
  </si>
  <si>
    <t>+0,7*(2*1,9+4*2,5)</t>
  </si>
  <si>
    <t>"112"+3,0*(2*11,6+2*4,9+2*1,0)</t>
  </si>
  <si>
    <t>-0,8*2,1-2,5*2,9-2,6*2,9</t>
  </si>
  <si>
    <t>"113"+0,86*(1,2+4*1,6+4*1,0)+3,0*(2*2,7+2*3,4-1,2)</t>
  </si>
  <si>
    <t>-0,8*2,1*2-0,7*2,1*2</t>
  </si>
  <si>
    <t>"114"+3,0*(2,7+1,6+2*2,1)</t>
  </si>
  <si>
    <t>-0,8*2,1</t>
  </si>
  <si>
    <t>"116"+3,0*(2*4,6+2*2,4)</t>
  </si>
  <si>
    <t>"117"+3,0*(2*6,5+2*12,6)-15,12</t>
  </si>
  <si>
    <t>-0,9*2,1*3-3,9*2,0-3,8*2,0-2,4*2,0</t>
  </si>
  <si>
    <t>+0,15*(3,9+3,8+2,4*6*2,0)</t>
  </si>
  <si>
    <t>"118"+3,0*(2*2,6+2*2,6)</t>
  </si>
  <si>
    <t>-0,9*2,1</t>
  </si>
  <si>
    <t>"119"+3,0*(2*3,8+2*2,6)</t>
  </si>
  <si>
    <t>-0,9*2,1*2</t>
  </si>
  <si>
    <t>"120"+3,0*(2*5,6+2*3,0)</t>
  </si>
  <si>
    <t>-0,9*2,1*2-1,6*2,5-1,8*2,4</t>
  </si>
  <si>
    <t>+0,10*(1,8+2*2,9)+0,7*(1,9+2*2,4)</t>
  </si>
  <si>
    <t>"121"+3,0*(5,6+3,1+1,1)</t>
  </si>
  <si>
    <t>-0,7*2,1</t>
  </si>
  <si>
    <t>"122"+0,86*(2*1,0+2*2,0)</t>
  </si>
  <si>
    <t>"123"+0,86*(2*0,9+2*2,0)</t>
  </si>
  <si>
    <t>"2NP -NB 207-212 - KOMPLETNÍ ZMĚNA DISPOZICE"</t>
  </si>
  <si>
    <t>"201"+3,0*(2,4+3,0)</t>
  </si>
  <si>
    <t>-1,9*2,9</t>
  </si>
  <si>
    <t>"203"+3,0*(2,4+2,7)</t>
  </si>
  <si>
    <t>"205"+2,6*(2*2,9+2*1,4)</t>
  </si>
  <si>
    <t>-0,9*2,1*3-0,8*2,1</t>
  </si>
  <si>
    <t>"206"+2,6*(2*2,3+2*1,4)</t>
  </si>
  <si>
    <t>"207"+2,6*(2*6,5+2*7,0-3,0)</t>
  </si>
  <si>
    <t>-0,8*2,1-1,5*2,3*2-3,0*0,76</t>
  </si>
  <si>
    <t>+0,25*(2*1,5+4*2,3+3,1+2*0,76)</t>
  </si>
  <si>
    <t>"208"+0,22*(2*1,7+2*2,9)</t>
  </si>
  <si>
    <t>"209"+2,6*(2*1,8+2,9)</t>
  </si>
  <si>
    <t>-0,7*2,1-0,8*2,1-0,9*2,1</t>
  </si>
  <si>
    <t>"210"+0,22*(2*1,7+2*2,3)</t>
  </si>
  <si>
    <t>"211"+2,6*(2*6,5+2*6,0-1,8)</t>
  </si>
  <si>
    <t>-0,8*2,1-0,6*1,5-1,5*2,3-1,5*1,95</t>
  </si>
  <si>
    <t>+0,25*(0,6+2*1,5+2*1,5+2*2,3+2*1,95)</t>
  </si>
  <si>
    <t>"212"+2,6*(1,8+2*2,5)</t>
  </si>
  <si>
    <t>"301"+2,6*(2*14,7+2*6,3+2*2,1)</t>
  </si>
  <si>
    <t>-0,8*2,0</t>
  </si>
  <si>
    <t>"302"+2,6*(2*2,0+2*3,0)</t>
  </si>
  <si>
    <t>95</t>
  </si>
  <si>
    <t>612331111</t>
  </si>
  <si>
    <t>Cementová omítka hrubá jednovrstvá zatřená vnitřních stěn nanášená ručně</t>
  </si>
  <si>
    <t>927911830</t>
  </si>
  <si>
    <t>https://podminky.urs.cz/item/CS_URS_2023_02/612331111</t>
  </si>
  <si>
    <t>96</t>
  </si>
  <si>
    <t>621221021</t>
  </si>
  <si>
    <t>Montáž kontaktního zateplení vnějších podhledů lepením a mechanickým kotvením desek z minerální vlny s podélnou orientací do betonu a zdiva tl přes 80 do 120 mm</t>
  </si>
  <si>
    <t>-1648003262</t>
  </si>
  <si>
    <t>https://podminky.urs.cz/item/CS_URS_2023_02/621221021</t>
  </si>
  <si>
    <t>"PEX2"+3,7*2,5+16,3*1,6+4,4*1,7</t>
  </si>
  <si>
    <t>97</t>
  </si>
  <si>
    <t>63151529</t>
  </si>
  <si>
    <t>deska tepelně izolační minerální kontaktních fasád podélné vlákno λ=0,036 tl 120mm</t>
  </si>
  <si>
    <t>594659165</t>
  </si>
  <si>
    <t>42,81*1,05 "Přepočtené koeficientem množství</t>
  </si>
  <si>
    <t>98</t>
  </si>
  <si>
    <t>621221061</t>
  </si>
  <si>
    <t>Montáž kontaktního zateplení vnějších podhledů lepením a mechanickým kotvením TI z minerální vlny s podélnou orientací do betonu a zdiva tl přes 240 mm</t>
  </si>
  <si>
    <t>1310076841</t>
  </si>
  <si>
    <t>https://podminky.urs.cz/item/CS_URS_2023_02/621221061</t>
  </si>
  <si>
    <t>"PEX1"+2,0*4,6</t>
  </si>
  <si>
    <t>99</t>
  </si>
  <si>
    <t>63151548</t>
  </si>
  <si>
    <t>deska tepelně izolační minerální kontaktních fasád podélné vlákno λ=0,036 tl 300mm</t>
  </si>
  <si>
    <t>1306870181</t>
  </si>
  <si>
    <t>9,2*1,05 "Přepočtené koeficientem množství</t>
  </si>
  <si>
    <t>100</t>
  </si>
  <si>
    <t>622211001</t>
  </si>
  <si>
    <t>Montáž kontaktního zateplení vnějších stěn lepením a mechanickým kotvením polystyrénových desek do betonu a zdiva tl do 40 mm</t>
  </si>
  <si>
    <t>-1551838994</t>
  </si>
  <si>
    <t>https://podminky.urs.cz/item/CS_URS_2023_02/622211001</t>
  </si>
  <si>
    <t>"atika AT2"+1,0*23,1</t>
  </si>
  <si>
    <t>101</t>
  </si>
  <si>
    <t>28376032</t>
  </si>
  <si>
    <t>deska EPS grafitová fasádní λ=0,032 tl 40mm</t>
  </si>
  <si>
    <t>110291957</t>
  </si>
  <si>
    <t>23,1*1,05 "Přepočtené koeficientem množství</t>
  </si>
  <si>
    <t>102</t>
  </si>
  <si>
    <t>622211041</t>
  </si>
  <si>
    <t xml:space="preserve">Montáž kontaktního zateplení vnějších stěn lepením a mechanickým kotvením polystyrénových desek  do betonu a zdiva tl přes 160 do 200 mm</t>
  </si>
  <si>
    <t>1074171544</t>
  </si>
  <si>
    <t>https://podminky.urs.cz/item/CS_URS_2023_02/622211041</t>
  </si>
  <si>
    <t>"sever"+0,7*(6,0+10,0)</t>
  </si>
  <si>
    <t>"jih OP10"+0,7*(1,0+5,0)+0,4*2,9</t>
  </si>
  <si>
    <t>103</t>
  </si>
  <si>
    <t>28376450</t>
  </si>
  <si>
    <t>deska z polystyrénu XPS, hrana polodrážková a hladký povrch 300kPA tl 180mm</t>
  </si>
  <si>
    <t>-502629331</t>
  </si>
  <si>
    <t>16,56*1,05 "Přepočtené koeficientem množství</t>
  </si>
  <si>
    <t>104</t>
  </si>
  <si>
    <t>-1009417989</t>
  </si>
  <si>
    <t>"východ"+0,2*(16,0+2*1,3-0,9)</t>
  </si>
  <si>
    <t>"jih"+0,25*7,0</t>
  </si>
  <si>
    <t>105</t>
  </si>
  <si>
    <t>28376451</t>
  </si>
  <si>
    <t>deska z polystyrénu XPS, hrana polodrážková a hladký povrch 300kPA tl 200mm</t>
  </si>
  <si>
    <t>-49091400</t>
  </si>
  <si>
    <t>5,29*1,05 "Přepočtené koeficientem množství</t>
  </si>
  <si>
    <t>106</t>
  </si>
  <si>
    <t>622221041</t>
  </si>
  <si>
    <t>Montáž kontaktního zateplení vnějších stěn lepením a mechanickým kotvením desek z minerální vlny s podélnou orientací do zdiva a betonu tl přes 160 do 200mm</t>
  </si>
  <si>
    <t>-393224034</t>
  </si>
  <si>
    <t>https://podminky.urs.cz/item/CS_URS_2023_02/622221041</t>
  </si>
  <si>
    <t>"sever"</t>
  </si>
  <si>
    <t>+7,7*8,6+2,2*3,3+4,7*1,5</t>
  </si>
  <si>
    <t>-(3,08*0,76*3+0,6*0,5+0,2*0,7+0,7*0,7)</t>
  </si>
  <si>
    <t>"východ"</t>
  </si>
  <si>
    <t>+5,5*16,0+2,5*(2*1,4)</t>
  </si>
  <si>
    <t>-(0,9*2,1+1,5*2,3*2+0,6*1,5+0,7*0,7)</t>
  </si>
  <si>
    <t>"podhled"+1,2*1,2</t>
  </si>
  <si>
    <t>"jih"</t>
  </si>
  <si>
    <t>5,5*7,0</t>
  </si>
  <si>
    <t>-(1,5*2,3+0,75*1,95)</t>
  </si>
  <si>
    <t>"jih OP10"</t>
  </si>
  <si>
    <t>+4,0*3,0+4,5*2,5</t>
  </si>
  <si>
    <t>-(2,9*2,5+0,6*0,5)</t>
  </si>
  <si>
    <t>107</t>
  </si>
  <si>
    <t>63151540</t>
  </si>
  <si>
    <t>deska tepelně izolační minerální kontaktních fasád podélné vlákno λ=0,036 tl 200mm</t>
  </si>
  <si>
    <t>1940035163</t>
  </si>
  <si>
    <t>208,125*1,05 "Přepočtené koeficientem množství</t>
  </si>
  <si>
    <t>108</t>
  </si>
  <si>
    <t>622221061</t>
  </si>
  <si>
    <t>Montáž kontaktního zateplení vnějších stěn lepením a mechanickým kotvením desek z minerální vlny s podélnou orientací do zdiva a betonu tl přes 240mm</t>
  </si>
  <si>
    <t>-1612266421</t>
  </si>
  <si>
    <t>https://podminky.urs.cz/item/CS_URS_2023_02/622221061</t>
  </si>
  <si>
    <t>"atika AT1"+1,5*(13,2+3,0)</t>
  </si>
  <si>
    <t>109</t>
  </si>
  <si>
    <t>631515</t>
  </si>
  <si>
    <t>desky tepelně izolační minerální kontaktních fasád podélné vlákno λ=0,036 - celk tl 350mm</t>
  </si>
  <si>
    <t>-144891162</t>
  </si>
  <si>
    <t>24,3*1,05 "Přepočtené koeficientem množství</t>
  </si>
  <si>
    <t>110</t>
  </si>
  <si>
    <t>-1540503663</t>
  </si>
  <si>
    <t>"stáv stěna"+4,5*2,6</t>
  </si>
  <si>
    <t>111</t>
  </si>
  <si>
    <t>63151546</t>
  </si>
  <si>
    <t>deska tepelně izolační minerální kontaktních fasád podélné vlákno λ=0,036 tl 260mm</t>
  </si>
  <si>
    <t>808009705</t>
  </si>
  <si>
    <t>11,7*1,05 "Přepočtené koeficientem množství</t>
  </si>
  <si>
    <t>112</t>
  </si>
  <si>
    <t>622321111</t>
  </si>
  <si>
    <t>Vápenocementová omítka hrubá jednovrstvá zatřená vnějších stěn nanášená ručně</t>
  </si>
  <si>
    <t>-555881628</t>
  </si>
  <si>
    <t>https://podminky.urs.cz/item/CS_URS_2023_02/622321111</t>
  </si>
  <si>
    <t>"AT5"+42,64</t>
  </si>
  <si>
    <t>+5,5*7,0</t>
  </si>
  <si>
    <t>113</t>
  </si>
  <si>
    <t>6225112</t>
  </si>
  <si>
    <t>Tenkovrstvá marmolitová mozaiková jemnozrnná omítka vnějších stěn, vč penetrace</t>
  </si>
  <si>
    <t>668136209</t>
  </si>
  <si>
    <t>"sever"+0,3*(6,0+10,0)</t>
  </si>
  <si>
    <t>"jih OP10"+0,3*(1,0+5,0)</t>
  </si>
  <si>
    <t>114</t>
  </si>
  <si>
    <t>622531012</t>
  </si>
  <si>
    <t>Tenkovrstvá silikonová zrnitá omítka zrnitost 1,5 mm vnějších stěn</t>
  </si>
  <si>
    <t>1731454667</t>
  </si>
  <si>
    <t>https://podminky.urs.cz/item/CS_URS_2023_02/622531012</t>
  </si>
  <si>
    <t>+0,2*(3*3,08+6*0,76+0,6+2*0,5+0,2+0,7+4*0,7)</t>
  </si>
  <si>
    <t>+0,2*(0,9+2*2,1+2*1,5+4*2,3+0,6+2*1,5+3*0,7)</t>
  </si>
  <si>
    <t>+0,2*(1,5+2*2,3+0,75+2*1,95)</t>
  </si>
  <si>
    <t>+0,2*(2,9+2*2,5+0,6+2*0,5)</t>
  </si>
  <si>
    <t>115</t>
  </si>
  <si>
    <t>629991011</t>
  </si>
  <si>
    <t>Zakrytí výplní otvorů a svislých ploch fólií přilepenou lepící páskou</t>
  </si>
  <si>
    <t>-825398230</t>
  </si>
  <si>
    <t>https://podminky.urs.cz/item/CS_URS_2023_02/629991011</t>
  </si>
  <si>
    <t>"sever"+(3,08*0,76*3+0,6*0,5+0,2*0,7+0,7*0,7)</t>
  </si>
  <si>
    <t>"východ"+(0,9*2,1+1,5*2,3*2+0,6*1,5+0,7*0,7)</t>
  </si>
  <si>
    <t>"jih"+(1,5*2,3+0,75*1,95)</t>
  </si>
  <si>
    <t>"jih OP10"+(2,9*2,5+0,6*0,5)</t>
  </si>
  <si>
    <t>116</t>
  </si>
  <si>
    <t>631311115</t>
  </si>
  <si>
    <t>Mazanina tl přes 50 do 80 mm z betonu prostého bez zvýšených nároků na prostředí tř. C 20/25</t>
  </si>
  <si>
    <t>-910877801</t>
  </si>
  <si>
    <t>https://podminky.urs.cz/item/CS_URS_2023_02/631311115</t>
  </si>
  <si>
    <t>+0,060*(0,95*21,4)</t>
  </si>
  <si>
    <t>+0,060*1,28*(31,0+2,9)</t>
  </si>
  <si>
    <t>117</t>
  </si>
  <si>
    <t>631311123</t>
  </si>
  <si>
    <t>Mazanina tl přes 80 do 120 mm z betonu prostého bez zvýšených nároků na prostředí tř. C 12/15</t>
  </si>
  <si>
    <t>1171004793</t>
  </si>
  <si>
    <t>https://podminky.urs.cz/item/CS_URS_2023_02/631311123</t>
  </si>
  <si>
    <t>"opěrka"+0,10*7,0*3,0</t>
  </si>
  <si>
    <t>118</t>
  </si>
  <si>
    <t>631311124</t>
  </si>
  <si>
    <t>Mazanina tl přes 80 do 120 mm z betonu prostého bez zvýšených nároků na prostředí tř. C 16/20</t>
  </si>
  <si>
    <t>50371738</t>
  </si>
  <si>
    <t>https://podminky.urs.cz/item/CS_URS_2023_02/631311124</t>
  </si>
  <si>
    <t>+0,10*787,910</t>
  </si>
  <si>
    <t>119</t>
  </si>
  <si>
    <t>63134113</t>
  </si>
  <si>
    <t>Mazanina tl přes 240 mm z betonu lehkého keramického LC 12/13</t>
  </si>
  <si>
    <t>-844799415</t>
  </si>
  <si>
    <t>+0,264*(D09_kerdl+D10_kerdl)</t>
  </si>
  <si>
    <t>120</t>
  </si>
  <si>
    <t>63134201</t>
  </si>
  <si>
    <t>Cementový potěr CT třídy pevnosti v tahu při ohybu F4 podle DIN 18560-2 (tl. nad trubkou 65mm), hlazený, dilatovaný dle UT nebo dle ČSN</t>
  </si>
  <si>
    <t>-210853679</t>
  </si>
  <si>
    <t>+0,077*(D01_epox)</t>
  </si>
  <si>
    <t>+0,075*(D02_kerdl+D03_kerdl+D04_kerdl)</t>
  </si>
  <si>
    <t>+0,094*(D05_kerdl)</t>
  </si>
  <si>
    <t>+0,092*(D06_kerdl)</t>
  </si>
  <si>
    <t>+0,096*(D07_kerdl)</t>
  </si>
  <si>
    <t>+0,080*(D09_kerdl)</t>
  </si>
  <si>
    <t>+0,078*(D10_kerdl)</t>
  </si>
  <si>
    <t>121</t>
  </si>
  <si>
    <t>63134202</t>
  </si>
  <si>
    <t xml:space="preserve">Cementový potěr CP – C30 – F6 X0, hlazený, dilatovaný max. 6 x 6 m </t>
  </si>
  <si>
    <t>-599307601</t>
  </si>
  <si>
    <t>+0,104*D11_nátěr</t>
  </si>
  <si>
    <t>122</t>
  </si>
  <si>
    <t>631319173</t>
  </si>
  <si>
    <t>Příplatek k mazanině tl přes 80 do 120 mm za stržení povrchu spodní vrstvy před vložením výztuže</t>
  </si>
  <si>
    <t>1069887483</t>
  </si>
  <si>
    <t>https://podminky.urs.cz/item/CS_URS_2023_02/631319173</t>
  </si>
  <si>
    <t>"podlahy"+73,274+9,676</t>
  </si>
  <si>
    <t>"podkladní"+0,10*787,910</t>
  </si>
  <si>
    <t>123</t>
  </si>
  <si>
    <t>631362021</t>
  </si>
  <si>
    <t>Výztuž mazanin svařovanými sítěmi Kari</t>
  </si>
  <si>
    <t>1128532107</t>
  </si>
  <si>
    <t>https://podminky.urs.cz/item/CS_URS_2023_02/631362021</t>
  </si>
  <si>
    <t>+0,0044*(D01_epox)*1,15</t>
  </si>
  <si>
    <t>+0,0044*(D02_kerdl+D03_kerdl+D04_kerdl)*1,15</t>
  </si>
  <si>
    <t>+0,0044*(D05_kerdl)*1,15</t>
  </si>
  <si>
    <t>+0,0044*(D06_kerdl)*1,15</t>
  </si>
  <si>
    <t>+0,0044*(D07_kerdl)*1,15</t>
  </si>
  <si>
    <t>+0,0044*(D09_kerdl)*1,15</t>
  </si>
  <si>
    <t>+0,0044*(D10_kerdl)*1,15</t>
  </si>
  <si>
    <t>+0,0044*D11_nátěr*1,15</t>
  </si>
  <si>
    <t>"podkl"+2,5</t>
  </si>
  <si>
    <t>124</t>
  </si>
  <si>
    <t>6324501</t>
  </si>
  <si>
    <t>Vyrovnávací cementová samonivelační stěrka tl 0-10 mm, vč adhezního můstku</t>
  </si>
  <si>
    <t>-1695173462</t>
  </si>
  <si>
    <t>D01_epox+D02_kerdl+D03_kerdl+D04_kerdl+D05_kerdl+D06_kerdl+D07_kerdl+D09_kerdl+D10_kerdl</t>
  </si>
  <si>
    <t>125</t>
  </si>
  <si>
    <t>63245011</t>
  </si>
  <si>
    <t>Vyrovnávací cementová samonivelační stěrka tl 0-15 mm, vč adhezního můstku</t>
  </si>
  <si>
    <t>-151288658</t>
  </si>
  <si>
    <t>"D15"+396,45</t>
  </si>
  <si>
    <t>126</t>
  </si>
  <si>
    <t>6324502</t>
  </si>
  <si>
    <t>Speciální vyrovnávací stěrka - tl dle potřeby, vč penetrace</t>
  </si>
  <si>
    <t>-779738645</t>
  </si>
  <si>
    <t>127</t>
  </si>
  <si>
    <t>632451024</t>
  </si>
  <si>
    <t>Vyrovnávací potěr tl přes 40 do 50 mm z MC 15 provedený v pásu</t>
  </si>
  <si>
    <t>-668123416</t>
  </si>
  <si>
    <t>https://podminky.urs.cz/item/CS_URS_2023_02/632451024</t>
  </si>
  <si>
    <t>"3NP"+0,26*(9,0+7,0)</t>
  </si>
  <si>
    <t>128</t>
  </si>
  <si>
    <t>63245103</t>
  </si>
  <si>
    <t>Vyrovnávací potěr tl do 50 mm z provedený v pásu - C30/37</t>
  </si>
  <si>
    <t>-951018536</t>
  </si>
  <si>
    <t>"květníky"+0,45*(2*12,0+2*1,0+2*12,5+1,0+1,5+2*11,5+2*2,5+2*1,5+2*1,0)</t>
  </si>
  <si>
    <t>129</t>
  </si>
  <si>
    <t>632451033</t>
  </si>
  <si>
    <t>Vyrovnávací potěr tl přes 30 do 40 mm z MC 15 provedený v ploše</t>
  </si>
  <si>
    <t>1243561366</t>
  </si>
  <si>
    <t>https://podminky.urs.cz/item/CS_URS_2023_02/632451033</t>
  </si>
  <si>
    <t>130</t>
  </si>
  <si>
    <t>63631112</t>
  </si>
  <si>
    <t>Kladení dlažby z keramických dlaždic tl 20 mm na sucho na terče z umělé hmoty do výšky do 100 mm</t>
  </si>
  <si>
    <t>-650249229</t>
  </si>
  <si>
    <t>"2NP"+62,83+333,62</t>
  </si>
  <si>
    <t>131</t>
  </si>
  <si>
    <t>5976143</t>
  </si>
  <si>
    <t>dlažba keramická slinutá pro vysoké mechanické namáhání tl 20 mm</t>
  </si>
  <si>
    <t>-821420131</t>
  </si>
  <si>
    <t>396,45*1,15 "Přepočtené koeficientem množství</t>
  </si>
  <si>
    <t>132</t>
  </si>
  <si>
    <t>637111112</t>
  </si>
  <si>
    <t>Okapový chodník ze štěrkopísku tl 150 mm s udusáním</t>
  </si>
  <si>
    <t>-21289399</t>
  </si>
  <si>
    <t>https://podminky.urs.cz/item/CS_URS_2023_02/637111112</t>
  </si>
  <si>
    <t>133</t>
  </si>
  <si>
    <t>637211121</t>
  </si>
  <si>
    <t>Okapový chodník z betonových dlaždic tl 40 mm kladených do písku se zalitím spár MC</t>
  </si>
  <si>
    <t>56822406</t>
  </si>
  <si>
    <t>https://podminky.urs.cz/item/CS_URS_2023_02/637211121</t>
  </si>
  <si>
    <t>"sever"+1,0*10,0</t>
  </si>
  <si>
    <t>134</t>
  </si>
  <si>
    <t>642942611</t>
  </si>
  <si>
    <t>Osazování zárubní nebo rámů dveřních kovových do 2,5 m2 na montážní pěnu</t>
  </si>
  <si>
    <t>-225859479</t>
  </si>
  <si>
    <t>https://podminky.urs.cz/item/CS_URS_2023_02/642942611</t>
  </si>
  <si>
    <t>135</t>
  </si>
  <si>
    <t>5533101</t>
  </si>
  <si>
    <t>zárubeň jednokřídlá ocelová bezfalcová tl stěny 115 mm - 700/2100 mm, vč povrchové úpravy</t>
  </si>
  <si>
    <t>658524930</t>
  </si>
  <si>
    <t>136</t>
  </si>
  <si>
    <t>5533102</t>
  </si>
  <si>
    <t>zárubeň jednokřídlá ocelová bezfalcová tl stěny 115 mm - 800/2100 mm, vč povrchové úpravy</t>
  </si>
  <si>
    <t>-1871013707</t>
  </si>
  <si>
    <t>137</t>
  </si>
  <si>
    <t>5533103</t>
  </si>
  <si>
    <t>zárubeň jednokřídlá ocelová bezfalcová tl stěny 200 mm - 800/2100 mm, vč povrchové úpravy</t>
  </si>
  <si>
    <t>1850102621</t>
  </si>
  <si>
    <t>138</t>
  </si>
  <si>
    <t>5533104</t>
  </si>
  <si>
    <t>zárubeň jednokřídlá ocelová bezfalcová tl stěny 200 mm - 900/2100 mm, vč povrchové úpravy</t>
  </si>
  <si>
    <t>-358009597</t>
  </si>
  <si>
    <t>139</t>
  </si>
  <si>
    <t>642945111</t>
  </si>
  <si>
    <t>Osazování protipožárních nebo protiplynových zárubní dveří jednokřídlových do 2,5 m2</t>
  </si>
  <si>
    <t>-1714587945</t>
  </si>
  <si>
    <t>https://podminky.urs.cz/item/CS_URS_2023_02/642945111</t>
  </si>
  <si>
    <t>140</t>
  </si>
  <si>
    <t>1303612266</t>
  </si>
  <si>
    <t>141</t>
  </si>
  <si>
    <t>-1177233476</t>
  </si>
  <si>
    <t>142</t>
  </si>
  <si>
    <t>5533105</t>
  </si>
  <si>
    <t>zárubeň jednokřídlá ocelová bezfalcová tl stěny 300 mm - 900/2100 mm, vč povrchové úpravy</t>
  </si>
  <si>
    <t>860041902</t>
  </si>
  <si>
    <t>143</t>
  </si>
  <si>
    <t>5533201</t>
  </si>
  <si>
    <t>zárubeň jednokřídlá ocelová bezfalcová tl stěny 115 mm - 800/1970 mm, vč povrchové úpravy</t>
  </si>
  <si>
    <t>-180037676</t>
  </si>
  <si>
    <t>Ostatní konstrukce a práce</t>
  </si>
  <si>
    <t>144</t>
  </si>
  <si>
    <t>941111121</t>
  </si>
  <si>
    <t>Montáž lešení řadového trubkového lehkého s podlahami zatížení do 200 kg/m2 š přes 0,9 do 1,2 m v do 10 m</t>
  </si>
  <si>
    <t>836593541</t>
  </si>
  <si>
    <t>https://podminky.urs.cz/item/CS_URS_2023_02/941111121</t>
  </si>
  <si>
    <t>"západ"+4,0*13,5</t>
  </si>
  <si>
    <t>"východ"+3,5*23,0+5,0*18,0</t>
  </si>
  <si>
    <t>"jih"+4,0*3,5+2*4,0+5,0*8,5</t>
  </si>
  <si>
    <t>"sever"+8,0*8,5+3,0*2,0+1,5*4,0</t>
  </si>
  <si>
    <t>145</t>
  </si>
  <si>
    <t>941111221</t>
  </si>
  <si>
    <t>Příplatek k lešení řadovému trubkovému lehkému s podlahami š 1,2 m v 10 m za první a ZKD den použití</t>
  </si>
  <si>
    <t>-1990282495</t>
  </si>
  <si>
    <t>https://podminky.urs.cz/item/CS_URS_2023_02/941111221</t>
  </si>
  <si>
    <t>+369,0*365</t>
  </si>
  <si>
    <t>146</t>
  </si>
  <si>
    <t>941111821</t>
  </si>
  <si>
    <t>Demontáž lešení řadového trubkového lehkého s podlahami zatížení do 200 kg/m2 š přes 0,9 do 1,2 m v do 10 m</t>
  </si>
  <si>
    <t>-381376975</t>
  </si>
  <si>
    <t>https://podminky.urs.cz/item/CS_URS_2023_02/941111821</t>
  </si>
  <si>
    <t>147</t>
  </si>
  <si>
    <t>944511111</t>
  </si>
  <si>
    <t>Montáž ochranné sítě z textilie z umělých vláken</t>
  </si>
  <si>
    <t>487109590</t>
  </si>
  <si>
    <t>https://podminky.urs.cz/item/CS_URS_2023_02/944511111</t>
  </si>
  <si>
    <t>148</t>
  </si>
  <si>
    <t>944511211</t>
  </si>
  <si>
    <t>Příplatek k ochranné síti za první a ZKD den použití</t>
  </si>
  <si>
    <t>244089054</t>
  </si>
  <si>
    <t>https://podminky.urs.cz/item/CS_URS_2023_02/944511211</t>
  </si>
  <si>
    <t>149</t>
  </si>
  <si>
    <t>944511811</t>
  </si>
  <si>
    <t>Demontáž ochranné sítě z textilie z umělých vláken</t>
  </si>
  <si>
    <t>-1437907082</t>
  </si>
  <si>
    <t>https://podminky.urs.cz/item/CS_URS_2023_02/944511811</t>
  </si>
  <si>
    <t>150</t>
  </si>
  <si>
    <t>949101111</t>
  </si>
  <si>
    <t>Lešení pomocné pro objekty pozemních staveb s lešeňovou podlahou v do 1,9 m zatížení do 150 kg/m2</t>
  </si>
  <si>
    <t>-573796127</t>
  </si>
  <si>
    <t>https://podminky.urs.cz/item/CS_URS_2023_02/949101111</t>
  </si>
  <si>
    <t>151</t>
  </si>
  <si>
    <t>952901111</t>
  </si>
  <si>
    <t>Vyčištění budov bytové a občanské výstavby při výšce podlaží do 4 m</t>
  </si>
  <si>
    <t>2041128259</t>
  </si>
  <si>
    <t>https://podminky.urs.cz/item/CS_URS_2023_02/952901111</t>
  </si>
  <si>
    <t>"1NP"+7,5*13,7+26,0*16,4+7,5*13,9+7,0*9,3+14,5*6,5</t>
  </si>
  <si>
    <t>"2NP"+9,0*8,8*2+2,6*3,0+2,6*4,0+7,0*15,9</t>
  </si>
  <si>
    <t>"3NP"+7,0*15,9</t>
  </si>
  <si>
    <t>152</t>
  </si>
  <si>
    <t>9533121</t>
  </si>
  <si>
    <t>Vložky do dilatačních spár z extrudovaných polystyrénových desek tl. 50 mm</t>
  </si>
  <si>
    <t>-2090944768</t>
  </si>
  <si>
    <t>"kolektor"+1,5+0,3*7</t>
  </si>
  <si>
    <t>153</t>
  </si>
  <si>
    <t>953312112</t>
  </si>
  <si>
    <t>Vložky do svislých dilatačních spár z fasádních polystyrénových desek tl. přes 10 do 20 mm</t>
  </si>
  <si>
    <t>1821711823</t>
  </si>
  <si>
    <t>https://podminky.urs.cz/item/CS_URS_2023_02/953312112</t>
  </si>
  <si>
    <t>"základy"</t>
  </si>
  <si>
    <t>+1,0*7,0</t>
  </si>
  <si>
    <t>+3,5*39,5-(6,2*2,9+4,8*2,55*2+1,8*2,4*2)</t>
  </si>
  <si>
    <t>+3,5*(7,5+2,6+26,3+2,5+7,2)-(2,5*2,9*2+1,8*2,9+1,25*2,9*2)</t>
  </si>
  <si>
    <t>154</t>
  </si>
  <si>
    <t>953921111</t>
  </si>
  <si>
    <t>Dlaždice betonové 300x300 mm kladené na sucho na ploché střechy</t>
  </si>
  <si>
    <t>1019471482</t>
  </si>
  <si>
    <t>https://podminky.urs.cz/item/CS_URS_2023_02/953921111</t>
  </si>
  <si>
    <t>"zakrytí VZT"+13</t>
  </si>
  <si>
    <t>9.1</t>
  </si>
  <si>
    <t>Ostatní konstrukce a práce - bourání</t>
  </si>
  <si>
    <t>155</t>
  </si>
  <si>
    <t>981011414</t>
  </si>
  <si>
    <t>Demolice budov zděných na MC nebo z betonu podíl konstrukcí přes 20 do 25 % postupným rozebíráním</t>
  </si>
  <si>
    <t>-155633577</t>
  </si>
  <si>
    <t>https://podminky.urs.cz/item/CS_URS_2023_02/981011414</t>
  </si>
  <si>
    <t>+5,0*(15,5*7,8+33,6*8,5+14,5*7,0+4,0*2,0)</t>
  </si>
  <si>
    <t>156</t>
  </si>
  <si>
    <t>966080117</t>
  </si>
  <si>
    <t>Bourání kontaktního zateplení z desek z minerální vlny tl přes 180 mm</t>
  </si>
  <si>
    <t>1177340174</t>
  </si>
  <si>
    <t>https://podminky.urs.cz/item/CS_URS_2023_02/966080117</t>
  </si>
  <si>
    <t>157</t>
  </si>
  <si>
    <t>997013111</t>
  </si>
  <si>
    <t>Vnitrostaveništní doprava suti a vybouraných hmot pro budovy v do 6 m s použitím mechanizace</t>
  </si>
  <si>
    <t>-1832211162</t>
  </si>
  <si>
    <t>https://podminky.urs.cz/item/CS_URS_2023_02/997013111</t>
  </si>
  <si>
    <t>158</t>
  </si>
  <si>
    <t>1407948547</t>
  </si>
  <si>
    <t>159</t>
  </si>
  <si>
    <t>2083270984</t>
  </si>
  <si>
    <t>1213,01*30 'Přepočtené koeficientem množství</t>
  </si>
  <si>
    <t>160</t>
  </si>
  <si>
    <t>997013871</t>
  </si>
  <si>
    <t>Poplatek za uložení stavebního odpadu na recyklační skládce (skládkovné) směsného stavebního a demoličního kód odpadu 17 09 04</t>
  </si>
  <si>
    <t>1369880037</t>
  </si>
  <si>
    <t>https://podminky.urs.cz/item/CS_URS_2023_02/997013871</t>
  </si>
  <si>
    <t>161</t>
  </si>
  <si>
    <t>998011002</t>
  </si>
  <si>
    <t>Přesun hmot pro budovy zděné v přes 6 do 12 m</t>
  </si>
  <si>
    <t>-1675897803</t>
  </si>
  <si>
    <t>https://podminky.urs.cz/item/CS_URS_2023_02/998011002</t>
  </si>
  <si>
    <t>PSV</t>
  </si>
  <si>
    <t>Práce a dodávky PSV</t>
  </si>
  <si>
    <t>711</t>
  </si>
  <si>
    <t>Izolace proti vodě, vlhkosti a plynům</t>
  </si>
  <si>
    <t>162</t>
  </si>
  <si>
    <t>711111001</t>
  </si>
  <si>
    <t>Provedení izolace proti zemní vlhkosti vodorovné za studena nátěrem penetračním</t>
  </si>
  <si>
    <t>-179236593</t>
  </si>
  <si>
    <t>https://podminky.urs.cz/item/CS_URS_2023_02/711111001</t>
  </si>
  <si>
    <t>+14,6*6,5+6,1*2,5+7,1*16,3+6,0*4,5+26,3*16,5+7,6*13,3</t>
  </si>
  <si>
    <t>163</t>
  </si>
  <si>
    <t>11163150</t>
  </si>
  <si>
    <t>lak penetrační asfaltový</t>
  </si>
  <si>
    <t>-802968229</t>
  </si>
  <si>
    <t>787,91*0,00033 "Přepočtené koeficientem množství</t>
  </si>
  <si>
    <t>164</t>
  </si>
  <si>
    <t>711112001</t>
  </si>
  <si>
    <t>Provedení izolace proti zemní vlhkosti svislé za studena nátěrem penetračním</t>
  </si>
  <si>
    <t>-2053819104</t>
  </si>
  <si>
    <t>https://podminky.urs.cz/item/CS_URS_2023_02/711112001</t>
  </si>
  <si>
    <t>+0,8*(1,4+23,0+21,5+29,5*2+3,0+4,5+2,0)</t>
  </si>
  <si>
    <t>"obvod"</t>
  </si>
  <si>
    <t>+0,5*(13,5+7,5+2,5+26,2+2,6+6,0+4,8+1,3+18,6+1,3+6,0+9,5+15,5+33,8)</t>
  </si>
  <si>
    <t>+2,0*4,0+2,0*5,5+4,0*6,3</t>
  </si>
  <si>
    <t>165</t>
  </si>
  <si>
    <t>1576259588</t>
  </si>
  <si>
    <t>210,27*0,00034 "Přepočtené koeficientem množství</t>
  </si>
  <si>
    <t>166</t>
  </si>
  <si>
    <t>711141559</t>
  </si>
  <si>
    <t>Provedení izolace proti zemní vlhkosti pásy přitavením vodorovné NAIP</t>
  </si>
  <si>
    <t>1392485234</t>
  </si>
  <si>
    <t>https://podminky.urs.cz/item/CS_URS_2023_02/711141559</t>
  </si>
  <si>
    <t>+787,91*2</t>
  </si>
  <si>
    <t>167</t>
  </si>
  <si>
    <t>62855002</t>
  </si>
  <si>
    <t>pás asfaltový natavitelný modifikovaný SBS s vložkou z polyesterové rohože a spalitelnou PE fólií nebo jemnozrnným minerálním posypem na horním povrchu tl 5,0mm</t>
  </si>
  <si>
    <t>1321177744</t>
  </si>
  <si>
    <t>787,91*1,1655 "Přepočtené koeficientem množství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</si>
  <si>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</si>
  <si>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</si>
  <si>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</si>
  <si>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-645064478</t>
  </si>
  <si>
    <t>169</t>
  </si>
  <si>
    <t>711142559</t>
  </si>
  <si>
    <t>Provedení izolace proti zemní vlhkosti pásy přitavením svislé NAIP</t>
  </si>
  <si>
    <t>630155552</t>
  </si>
  <si>
    <t>https://podminky.urs.cz/item/CS_URS_2023_02/711142559</t>
  </si>
  <si>
    <t>+210,27*2</t>
  </si>
  <si>
    <t>170</t>
  </si>
  <si>
    <t>-567899565</t>
  </si>
  <si>
    <t>210,27*1,22 "Přepočtené koeficientem množství</t>
  </si>
  <si>
    <t>171</t>
  </si>
  <si>
    <t>972399721</t>
  </si>
  <si>
    <t>172</t>
  </si>
  <si>
    <t>711161273</t>
  </si>
  <si>
    <t>Provedení izolace proti zemní vlhkosti svislé z nopové fólie</t>
  </si>
  <si>
    <t>-1390404275</t>
  </si>
  <si>
    <t>https://podminky.urs.cz/item/CS_URS_2023_02/711161273</t>
  </si>
  <si>
    <t>+1,0*(13,5+7,5+2,5+26,2+2,6+6,0+4,8+1,3+18,6+1,3+6,0+9,5+15,5+33,8)</t>
  </si>
  <si>
    <t>"OP8"+4,0*6,3</t>
  </si>
  <si>
    <t>173</t>
  </si>
  <si>
    <t>28323010</t>
  </si>
  <si>
    <t>fólie profilovaná (nopová) drenážní HDPE s výškou nopů 20mm</t>
  </si>
  <si>
    <t>-1205737265</t>
  </si>
  <si>
    <t>193,3*1,221 "Přepočtené koeficientem množství</t>
  </si>
  <si>
    <t>174</t>
  </si>
  <si>
    <t>69334004</t>
  </si>
  <si>
    <t>fólie profilovaná (nopová) perforovaná HDPE s hydroakumulační a drenážní funkcí do vegetačních střech s výškou nopů 40mm</t>
  </si>
  <si>
    <t>1434013426</t>
  </si>
  <si>
    <t>25,2*1,221 "Přepočtené koeficientem množství</t>
  </si>
  <si>
    <t>175</t>
  </si>
  <si>
    <t>71141001</t>
  </si>
  <si>
    <t xml:space="preserve">Stěrka hydroizolační  vodorovná, vč svislého vytažení - D+M vč všech systémových detailů - výměra = půdorysná plocha</t>
  </si>
  <si>
    <t>1866948217</t>
  </si>
  <si>
    <t>D06_kerdl+D10_kerdl</t>
  </si>
  <si>
    <t>176</t>
  </si>
  <si>
    <t>71141002</t>
  </si>
  <si>
    <t xml:space="preserve">Stěrka hydroizolační  svislá - D+M vč všech systémových detailů</t>
  </si>
  <si>
    <t>630075736</t>
  </si>
  <si>
    <t>"NB108"+3,0*(2,75+2*1,0)</t>
  </si>
  <si>
    <t>"NB110"+3,0*(2,75+2*1,0)</t>
  </si>
  <si>
    <t>"NB115"+3,0*(2*1,0+0,95)</t>
  </si>
  <si>
    <t>"NB122"+2,14*(2*1,1+0,95)</t>
  </si>
  <si>
    <t>"NB208"+2,14*(1,7+2*0,7)</t>
  </si>
  <si>
    <t>"NB212"+2,14*(1,7+2*0,7)</t>
  </si>
  <si>
    <t>177</t>
  </si>
  <si>
    <t>71141101</t>
  </si>
  <si>
    <t>Stěrkový hydroizolační systém - kompletní souvrství - D+M vč všech systémových detailů</t>
  </si>
  <si>
    <t>2143907497</t>
  </si>
  <si>
    <t>178</t>
  </si>
  <si>
    <t>71141102</t>
  </si>
  <si>
    <t>Hydroizolační, difúzní překlenovací podložka pro překlenutí dilatačních spár + izolační pásky, vč penetrace - tl 2mm - D+M vč všech systémových detailů</t>
  </si>
  <si>
    <t>1260407947</t>
  </si>
  <si>
    <t>D02_kerdl+D03_kerdl+D04_kerdl+D05_kerdl+D09_kerdl+D10_kerdl</t>
  </si>
  <si>
    <t>179</t>
  </si>
  <si>
    <t>711411001</t>
  </si>
  <si>
    <t>Provedení izolace proti tlakové vodě vodorovné za studena nátěrem penetračním</t>
  </si>
  <si>
    <t>1226976994</t>
  </si>
  <si>
    <t>https://podminky.urs.cz/item/CS_URS_2023_02/711411001</t>
  </si>
  <si>
    <t>+D09_kerdl+D10_kerdl</t>
  </si>
  <si>
    <t>"svisle"+0,3*(4*8,1+4*8,3+4*2,2+2*4,2+2*3,2)</t>
  </si>
  <si>
    <t>180</t>
  </si>
  <si>
    <t>71011636</t>
  </si>
  <si>
    <t>305,17*0,00033 "Přepočtené koeficientem množství</t>
  </si>
  <si>
    <t>181</t>
  </si>
  <si>
    <t>711441559</t>
  </si>
  <si>
    <t>Provedení izolace proti tlakové vodě vodorovné přitavením pásu NAIP</t>
  </si>
  <si>
    <t>-996252898</t>
  </si>
  <si>
    <t>https://podminky.urs.cz/item/CS_URS_2023_02/711441559</t>
  </si>
  <si>
    <t>182</t>
  </si>
  <si>
    <t>724417812</t>
  </si>
  <si>
    <t>305,17*1,1655 "Přepočtené koeficientem množství</t>
  </si>
  <si>
    <t>183</t>
  </si>
  <si>
    <t>711462103</t>
  </si>
  <si>
    <t>Provedení izolace proti tlakové vodě svislé fólií přilepenou v plné ploše</t>
  </si>
  <si>
    <t>2037057936</t>
  </si>
  <si>
    <t>https://podminky.urs.cz/item/CS_URS_2023_02/711462103</t>
  </si>
  <si>
    <t>184</t>
  </si>
  <si>
    <t>28322005</t>
  </si>
  <si>
    <t>fólie hydroizolační pro spodní stavbu mPVC tl 2mm</t>
  </si>
  <si>
    <t>-938171440</t>
  </si>
  <si>
    <t>185</t>
  </si>
  <si>
    <t>711491172</t>
  </si>
  <si>
    <t>Provedení doplňků izolace proti vodě na vodorovné ploše z textilií vrstva ochranná</t>
  </si>
  <si>
    <t>838525551</t>
  </si>
  <si>
    <t>https://podminky.urs.cz/item/CS_URS_2023_02/711491172</t>
  </si>
  <si>
    <t>+D08_PUR</t>
  </si>
  <si>
    <t>+787,91</t>
  </si>
  <si>
    <t>186</t>
  </si>
  <si>
    <t>69311173</t>
  </si>
  <si>
    <t>geotextilie PP s ÚV stabilizací 350g/m2</t>
  </si>
  <si>
    <t>1241084035</t>
  </si>
  <si>
    <t>1093,08*1,1655 "Přepočtené koeficientem množství</t>
  </si>
  <si>
    <t>187</t>
  </si>
  <si>
    <t>711491272</t>
  </si>
  <si>
    <t>Provedení doplňků izolace proti vodě na ploše svislé z textilií vrstva ochranná</t>
  </si>
  <si>
    <t>1103832943</t>
  </si>
  <si>
    <t>https://podminky.urs.cz/item/CS_URS_2023_02/711491272</t>
  </si>
  <si>
    <t>+210,27</t>
  </si>
  <si>
    <t>188</t>
  </si>
  <si>
    <t>407866576</t>
  </si>
  <si>
    <t>25,2*1,22 "Přepočtené koeficientem množství</t>
  </si>
  <si>
    <t>189</t>
  </si>
  <si>
    <t>69311172</t>
  </si>
  <si>
    <t>geotextilie PP s ÚV stabilizací 300g/m2</t>
  </si>
  <si>
    <t>157231841</t>
  </si>
  <si>
    <t>190</t>
  </si>
  <si>
    <t>711491471</t>
  </si>
  <si>
    <t>Provedení izolace proti vodě volně položenou pojistně hydroizolační fólií na vodorovné ploše</t>
  </si>
  <si>
    <t>-125516567</t>
  </si>
  <si>
    <t>https://podminky.urs.cz/item/CS_URS_2023_02/711491471</t>
  </si>
  <si>
    <t>191</t>
  </si>
  <si>
    <t>2832305</t>
  </si>
  <si>
    <t xml:space="preserve">fólie PE separační </t>
  </si>
  <si>
    <t>-1966570857</t>
  </si>
  <si>
    <t>30,76*1,1655 "Přepočtené koeficientem množství</t>
  </si>
  <si>
    <t>192</t>
  </si>
  <si>
    <t>998711102</t>
  </si>
  <si>
    <t>Přesun hmot tonážní pro izolace proti vodě, vlhkosti a plynům v objektech v přes 6 do 12 m</t>
  </si>
  <si>
    <t>1641647863</t>
  </si>
  <si>
    <t>https://podminky.urs.cz/item/CS_URS_2023_02/998711102</t>
  </si>
  <si>
    <t>712</t>
  </si>
  <si>
    <t>Povlakové krytiny</t>
  </si>
  <si>
    <t>193</t>
  </si>
  <si>
    <t>712311101</t>
  </si>
  <si>
    <t>Provedení povlakové krytiny střech do 10° za studena lakem penetračním nebo asfaltovým</t>
  </si>
  <si>
    <t>489335475</t>
  </si>
  <si>
    <t>https://podminky.urs.cz/item/CS_URS_2023_02/712311101</t>
  </si>
  <si>
    <t>"ST1"+7,0*7,0</t>
  </si>
  <si>
    <t>"ST5"+7,5*9,5</t>
  </si>
  <si>
    <t>"ST4"+9,3*8,9*2+2,5*2,8+0,5*0,3+2,4*3,0+0,5*1,3</t>
  </si>
  <si>
    <t>"svisle"+0,5*(4,5+23,8+7,0+8,0+15,5+40,0+12,7+7,0+2*2,7+23,5)</t>
  </si>
  <si>
    <t>"svisle"+0,3*(9,0+4,5+2,0+2*9,0+4,0+1,5+9,0+6,5+2*9,0+3,0+0,5+4*1,2*8)</t>
  </si>
  <si>
    <t>194</t>
  </si>
  <si>
    <t>163431271</t>
  </si>
  <si>
    <t>805,26*0,00032 "Přepočtené koeficientem množství</t>
  </si>
  <si>
    <t>195</t>
  </si>
  <si>
    <t>712331111</t>
  </si>
  <si>
    <t>Provedení povlakové krytiny střech do 10° podkladní vrstvy pásy na sucho samolepící</t>
  </si>
  <si>
    <t>843477636</t>
  </si>
  <si>
    <t>https://podminky.urs.cz/item/CS_URS_2023_02/712331111</t>
  </si>
  <si>
    <t>196</t>
  </si>
  <si>
    <t>62866281</t>
  </si>
  <si>
    <t>pás asfaltový samolepicí modifikovaný SBS s vložkou ze skleněné tkaniny se spalitelnou fólií nebo jemnozrnným minerálním posypem nebo textilií na horním povrchu tl 3,0mm</t>
  </si>
  <si>
    <t>-1396358378</t>
  </si>
  <si>
    <t>180,54*1,1655 "Přepočtené koeficientem množství</t>
  </si>
  <si>
    <t>197</t>
  </si>
  <si>
    <t>712341559</t>
  </si>
  <si>
    <t>Provedení povlakové krytiny střech do 10° pásy NAIP přitavením v plné ploše</t>
  </si>
  <si>
    <t>-173695688</t>
  </si>
  <si>
    <t>https://podminky.urs.cz/item/CS_URS_2023_02/712341559</t>
  </si>
  <si>
    <t>"ST1"+49,0</t>
  </si>
  <si>
    <t>"ST5"+71,25</t>
  </si>
  <si>
    <t>198</t>
  </si>
  <si>
    <t>62856011</t>
  </si>
  <si>
    <t>pás asfaltový natavitelný modifikovaný SBS s vložkou z hliníkové fólie s textilií a spalitelnou PE fólií nebo jemnozrnným minerálním posypem na horním povrchu tl 4,0mm</t>
  </si>
  <si>
    <t>1829084236</t>
  </si>
  <si>
    <t>805,26*1,1655 "Přepočtené koeficientem množství</t>
  </si>
  <si>
    <t>199</t>
  </si>
  <si>
    <t>71236171</t>
  </si>
  <si>
    <t>Provedení povlakové krytiny střech do 10° fólií se svařovanými spoji - lepená/kotvená - vč všech systémových detailů (rohy, kouty, dilatace, zpětný spoj,svislé vytažení, opracování prostupů, apod)</t>
  </si>
  <si>
    <t>-510012288</t>
  </si>
  <si>
    <t>"ST1"</t>
  </si>
  <si>
    <t>+49,0</t>
  </si>
  <si>
    <t>"svisle"+0,3*(3*6,5)</t>
  </si>
  <si>
    <t>"ST3"+6,0*6,2+2,2*1,2*2</t>
  </si>
  <si>
    <t>"svisle"+1,5*(4,5+23,8+7,0+8,0+15,5+40,0+12,7+7,0+2*2,7+23,5)</t>
  </si>
  <si>
    <t>200</t>
  </si>
  <si>
    <t>28322065</t>
  </si>
  <si>
    <t>fólie hydroizolační střešní mPVC mechanicky kotvená se zvýšenou požární odolností tl 1,8mm</t>
  </si>
  <si>
    <t>-1129665099</t>
  </si>
  <si>
    <t>1000,99*1,2 "Přepočtené koeficientem množství</t>
  </si>
  <si>
    <t>201</t>
  </si>
  <si>
    <t>6283299</t>
  </si>
  <si>
    <t xml:space="preserve">kotevní systém </t>
  </si>
  <si>
    <t>820603819</t>
  </si>
  <si>
    <t>202</t>
  </si>
  <si>
    <t>712391171</t>
  </si>
  <si>
    <t>Provedení povlakové krytiny střech do 10° podkladní textilní vrstvy</t>
  </si>
  <si>
    <t>606576545</t>
  </si>
  <si>
    <t>https://podminky.urs.cz/item/CS_URS_2023_02/712391171</t>
  </si>
  <si>
    <t>"ST3"+(6,0*6,2+2,2*1,2*2)*2</t>
  </si>
  <si>
    <t>203</t>
  </si>
  <si>
    <t>-1474074647</t>
  </si>
  <si>
    <t>391,6*1,2 "Přepočtené koeficientem množství</t>
  </si>
  <si>
    <t>204</t>
  </si>
  <si>
    <t>712391172</t>
  </si>
  <si>
    <t>Provedení povlakové krytiny střech do 10° ochranné textilní vrstvy</t>
  </si>
  <si>
    <t>-1351441140</t>
  </si>
  <si>
    <t>https://podminky.urs.cz/item/CS_URS_2023_02/712391172</t>
  </si>
  <si>
    <t>205</t>
  </si>
  <si>
    <t>-150922490</t>
  </si>
  <si>
    <t>206</t>
  </si>
  <si>
    <t>7123921</t>
  </si>
  <si>
    <t>Podložka z nopové folie - zákryt VZT - D+M</t>
  </si>
  <si>
    <t>-110793714</t>
  </si>
  <si>
    <t>+0,7*6,0</t>
  </si>
  <si>
    <t>207</t>
  </si>
  <si>
    <t>7123922</t>
  </si>
  <si>
    <t>Opláštění bet pefabrikátů květníků z nopové drenážní folie - D+M</t>
  </si>
  <si>
    <t>-1990470458</t>
  </si>
  <si>
    <t>"prefabrikát"+2,0*(2*12,0+2*1,5+2*12,5+2,0+1,5+2*11,5+2*3,0+4*1,5)</t>
  </si>
  <si>
    <t>"dno"+12,0*1,5+12,5*1,75+7,5*1,5+4,0*3,0+1,5*1,5</t>
  </si>
  <si>
    <t>208</t>
  </si>
  <si>
    <t>7123923</t>
  </si>
  <si>
    <t>Nátěr bet pefabrikátů květníků asf hydroizolační stěrkou - D+M</t>
  </si>
  <si>
    <t>554243774</t>
  </si>
  <si>
    <t>+1,0*(2*12,0+2*1,5+2*12,5+2,0+1,5+2*11,5+2*3,0+4*1,5)</t>
  </si>
  <si>
    <t>209</t>
  </si>
  <si>
    <t>712771201</t>
  </si>
  <si>
    <t>Provedení drenážní vrstvy vegetační střechy z kameniva tl do 100 mm sklon do 5°</t>
  </si>
  <si>
    <t>-966534992</t>
  </si>
  <si>
    <t>https://podminky.urs.cz/item/CS_URS_2023_02/712771201</t>
  </si>
  <si>
    <t>210</t>
  </si>
  <si>
    <t>58337403</t>
  </si>
  <si>
    <t>kamenivo dekorační (kačírek) frakce 16/32</t>
  </si>
  <si>
    <t>1037404662</t>
  </si>
  <si>
    <t>38,18*0,08 'Přepočtené koeficientem množství</t>
  </si>
  <si>
    <t>211</t>
  </si>
  <si>
    <t>712771271</t>
  </si>
  <si>
    <t>Provedení filtrační vrstvy vegetační střechy z textilií sklon do 5°</t>
  </si>
  <si>
    <t>-1503496724</t>
  </si>
  <si>
    <t>https://podminky.urs.cz/item/CS_URS_2023_02/712771271</t>
  </si>
  <si>
    <t>38,180" střecha s kačírkem rozhraní SO-06 a SO-04</t>
  </si>
  <si>
    <t>212</t>
  </si>
  <si>
    <t>69311082</t>
  </si>
  <si>
    <t>geotextilie netkaná separační, ochranná, filtrační, drenážní PP 500g/m2</t>
  </si>
  <si>
    <t>1354099718</t>
  </si>
  <si>
    <t>38,18*1,1 'Přepočtené koeficientem množství</t>
  </si>
  <si>
    <t>213</t>
  </si>
  <si>
    <t>998712102</t>
  </si>
  <si>
    <t>Přesun hmot tonážní pro krytiny povlakové v objektech v přes 6 do 12 m</t>
  </si>
  <si>
    <t>555662730</t>
  </si>
  <si>
    <t>https://podminky.urs.cz/item/CS_URS_2023_02/998712102</t>
  </si>
  <si>
    <t>713</t>
  </si>
  <si>
    <t>Izolace tepelné</t>
  </si>
  <si>
    <t>214</t>
  </si>
  <si>
    <t>713121111</t>
  </si>
  <si>
    <t>Montáž izolace tepelné podlah volně kladenými rohožemi, pásy, dílci, deskami 1 vrstva</t>
  </si>
  <si>
    <t>-1290665601</t>
  </si>
  <si>
    <t>https://podminky.urs.cz/item/CS_URS_2023_02/713121111</t>
  </si>
  <si>
    <t>215</t>
  </si>
  <si>
    <t>6314821</t>
  </si>
  <si>
    <t xml:space="preserve">deska tepelně izolační minerální λ=0,033  tl 130 mm</t>
  </si>
  <si>
    <t>1997839494</t>
  </si>
  <si>
    <t>30,76*1,05 "Přepočtené koeficientem množství</t>
  </si>
  <si>
    <t>216</t>
  </si>
  <si>
    <t>6314822</t>
  </si>
  <si>
    <t xml:space="preserve">Akustická izolace - ze skelné plsti  tl 50 mm</t>
  </si>
  <si>
    <t>1826989322</t>
  </si>
  <si>
    <t>93,04*1,05 "Přepočtené koeficientem množství</t>
  </si>
  <si>
    <t>217</t>
  </si>
  <si>
    <t>713121121</t>
  </si>
  <si>
    <t>Montáž izolace tepelné podlah volně kladenými rohožemi, pásy, dílci, deskami 2 vrstvy</t>
  </si>
  <si>
    <t>1192207962</t>
  </si>
  <si>
    <t>https://podminky.urs.cz/item/CS_URS_2023_02/713121121</t>
  </si>
  <si>
    <t>"EPS 4000 2x80mm"+D01_epox</t>
  </si>
  <si>
    <t>"EPS 4000 70+80mm"+(D02_kerdl+D03_kerdl+D04_kerdl+D05_kerdl+D06_kerdl+D07_kerdl)</t>
  </si>
  <si>
    <t>"EPS 4000 2x40mm"+(D09_kerdl+D10_kerdl)</t>
  </si>
  <si>
    <t>218</t>
  </si>
  <si>
    <t>2837601</t>
  </si>
  <si>
    <t>deska EPS 4000 tl 40mm</t>
  </si>
  <si>
    <t>200547580</t>
  </si>
  <si>
    <t>+(2*247,65)*1,05</t>
  </si>
  <si>
    <t>219</t>
  </si>
  <si>
    <t>2837602</t>
  </si>
  <si>
    <t>deska EPS 4000 tl 70mm</t>
  </si>
  <si>
    <t>1926373264</t>
  </si>
  <si>
    <t>+626,13*1,05</t>
  </si>
  <si>
    <t>220</t>
  </si>
  <si>
    <t>2837603</t>
  </si>
  <si>
    <t>deska EPS 4000 tl 80mm</t>
  </si>
  <si>
    <t>115774250</t>
  </si>
  <si>
    <t>+(626,13+2*56,14)*1,05</t>
  </si>
  <si>
    <t>221</t>
  </si>
  <si>
    <t>713121211</t>
  </si>
  <si>
    <t>Montáž izolace tepelné podlah volně kladenými okrajovými pásky</t>
  </si>
  <si>
    <t>-1941870495</t>
  </si>
  <si>
    <t>https://podminky.urs.cz/item/CS_URS_2023_02/713121211</t>
  </si>
  <si>
    <t>"101"+(2*5,2+2*4,8)</t>
  </si>
  <si>
    <t>"102"+(2*11,6+2*13,8+4*0,25*4)</t>
  </si>
  <si>
    <t>"103"+(2*1,7+2*2,3)</t>
  </si>
  <si>
    <t>"104"+(2*1,8+2*2,3)</t>
  </si>
  <si>
    <t>"105"+(2*2,4+2*1,5+2*3,0+2*4,0)</t>
  </si>
  <si>
    <t>"106"+(2*2,3+2*1,5+2*1,2+2*1,6+2*1,8+2*3,6)</t>
  </si>
  <si>
    <t>"107,108"+(2*8,8+2*3,2+2*2,0)</t>
  </si>
  <si>
    <t>"109,110"+(2*8,8+2*3,2+2*2,0)</t>
  </si>
  <si>
    <t>"111"+(2,2+2*17,2+5,1+9,0+2,8+14,1+18,5+21,3+2,2)</t>
  </si>
  <si>
    <t>"112"+(2*11,6+2*4,9+2*1,0)</t>
  </si>
  <si>
    <t>"113"+(2*3,3+2*2,7+4*1,6+4*1,0)</t>
  </si>
  <si>
    <t>"114,115"+(2*3,2+2*2,7+2*1,6)</t>
  </si>
  <si>
    <t>"116"+(2*4,6+2*2,4)</t>
  </si>
  <si>
    <t>"117"+(2*6,5+2*12,6)</t>
  </si>
  <si>
    <t>"118"+(2*2,6+2*2,6)</t>
  </si>
  <si>
    <t>"119"+(2*3,8+2*2,6)</t>
  </si>
  <si>
    <t>"120"+(2*5,6+2*3,0)</t>
  </si>
  <si>
    <t>"121"+(14,6+5,9+11,7+2,1+1,1+3,2+3,5+1,0)</t>
  </si>
  <si>
    <t>"122"+(2*1,0+2*2,0)</t>
  </si>
  <si>
    <t>"123"+(2*0,9+2*2,0)</t>
  </si>
  <si>
    <t>"201"+(2*2,4+2*3,0)</t>
  </si>
  <si>
    <t>"202"+(2*8,5+2*8,2)</t>
  </si>
  <si>
    <t>"203"+(2*2,4+2*4,0)</t>
  </si>
  <si>
    <t>"204"+(2*8,5+2*8,2)</t>
  </si>
  <si>
    <t>"205"+(2*2,9+2*1,4)</t>
  </si>
  <si>
    <t>"206"+(2*2,3+2*1,4)</t>
  </si>
  <si>
    <t>"207"+(2*1,8+2*3,5)</t>
  </si>
  <si>
    <t>"208"+(2*1,7+2*2,9)</t>
  </si>
  <si>
    <t>"209"+(2*2,8+2*3,5)</t>
  </si>
  <si>
    <t>"210"+(2*6,5+2*3,9)</t>
  </si>
  <si>
    <t>"211"+(2*1,8+2*2,3)</t>
  </si>
  <si>
    <t>"212"+(2*1,7+2*2,3)</t>
  </si>
  <si>
    <t>"213"+(2*6,5+2*5,9+2*0,6)</t>
  </si>
  <si>
    <t>"301"+(2*14,7+2*6,3+2*2,1)</t>
  </si>
  <si>
    <t>"302"+(2*2,0+2*3,0)</t>
  </si>
  <si>
    <t>222</t>
  </si>
  <si>
    <t>63140274</t>
  </si>
  <si>
    <t>pásek okrajový izolační minerální plovoucích podlah š 120mm tl 12mm</t>
  </si>
  <si>
    <t>-720238666</t>
  </si>
  <si>
    <t>780,3*1,05 "Přepočtené koeficientem množství</t>
  </si>
  <si>
    <t>223</t>
  </si>
  <si>
    <t>713131121</t>
  </si>
  <si>
    <t>Montáž izolace tepelné stěn přichycením dráty rohoží, pásů, dílců, desek</t>
  </si>
  <si>
    <t>1185130593</t>
  </si>
  <si>
    <t>https://podminky.urs.cz/item/CS_URS_2023_02/713131121</t>
  </si>
  <si>
    <t>"OP12 - interier"</t>
  </si>
  <si>
    <t>+3,5*(2*8,9)-0,9*2,1</t>
  </si>
  <si>
    <t>224</t>
  </si>
  <si>
    <t>63148105</t>
  </si>
  <si>
    <t>deska tepelně izolační minerální univerzální λ=0,038-0,039 tl 120mm</t>
  </si>
  <si>
    <t>-542589194</t>
  </si>
  <si>
    <t>120,82*1,05 "Přepočtené koeficientem množství</t>
  </si>
  <si>
    <t>225</t>
  </si>
  <si>
    <t>713131141</t>
  </si>
  <si>
    <t>Montáž izolace tepelné stěn lepením celoplošně rohoží, pásů, dílců, desek</t>
  </si>
  <si>
    <t>1931350696</t>
  </si>
  <si>
    <t>https://podminky.urs.cz/item/CS_URS_2023_02/713131141</t>
  </si>
  <si>
    <t>"OP7"+2,0*4,0+2,0*5,5</t>
  </si>
  <si>
    <t>226</t>
  </si>
  <si>
    <t>28376449</t>
  </si>
  <si>
    <t>deska XPS hrana rovná a strukturovaný povrch 300kPA λ=0,035 tl 200mm</t>
  </si>
  <si>
    <t>988514566</t>
  </si>
  <si>
    <t>44,2*1,05 "Přepočtené koeficientem množství</t>
  </si>
  <si>
    <t>227</t>
  </si>
  <si>
    <t>28376448</t>
  </si>
  <si>
    <t>deska XPS hrana rovná a strukturovaný povrch 300kPA λ=0,035 tl 180mm</t>
  </si>
  <si>
    <t>1026832529</t>
  </si>
  <si>
    <t>149,1*1,05 "Přepočtené koeficientem množství</t>
  </si>
  <si>
    <t>228</t>
  </si>
  <si>
    <t>713131143</t>
  </si>
  <si>
    <t>Montáž izolace tepelné stěn lepením celoplošně v kombinaci s mechanickým kotvením rohoží, pásů, dílců, desek, vč penetrace</t>
  </si>
  <si>
    <t>748625459</t>
  </si>
  <si>
    <t>"OP12"</t>
  </si>
  <si>
    <t>+3,8*(2*9,2+4*0,4)+0,4*(2*8,1)-0,9*2,1</t>
  </si>
  <si>
    <t>"OP9"</t>
  </si>
  <si>
    <t>+2,9*(23,0+1,3+1,5)</t>
  </si>
  <si>
    <t>-(1,6*2,5+1,8*2,5+3,9*2,0*2+2,4*2,0)</t>
  </si>
  <si>
    <t>"západ"</t>
  </si>
  <si>
    <t>+2,7*(8,4+2,0)</t>
  </si>
  <si>
    <t>-1,8*2,4</t>
  </si>
  <si>
    <t>"AT5"</t>
  </si>
  <si>
    <t>+1,3*(2*9,2+2*7,2)</t>
  </si>
  <si>
    <t>229</t>
  </si>
  <si>
    <t>6315226</t>
  </si>
  <si>
    <t>deska tepelně izolační minerální kontaktních fasád λ=0,035 tl 60mm</t>
  </si>
  <si>
    <t>180663115</t>
  </si>
  <si>
    <t>161,18*1,05 "Přepočtené koeficientem množství</t>
  </si>
  <si>
    <t>230</t>
  </si>
  <si>
    <t>63141426</t>
  </si>
  <si>
    <t>deska tepelně izolační minerální kontaktních fasád podélné vlákno λ=0,035-0,036 tl 200mm</t>
  </si>
  <si>
    <t>2002955219</t>
  </si>
  <si>
    <t>69,68*1,05 "Přepočtené koeficientem množství</t>
  </si>
  <si>
    <t>231</t>
  </si>
  <si>
    <t>63141460</t>
  </si>
  <si>
    <t>deska tepelně izolační minerální kontaktních fasád podélné vlákno λ=0,035-0,036 tl 100mm</t>
  </si>
  <si>
    <t>-489508190</t>
  </si>
  <si>
    <t>42,64*1,05 "Přepočtené koeficientem množství</t>
  </si>
  <si>
    <t>232</t>
  </si>
  <si>
    <t>71314113</t>
  </si>
  <si>
    <t>Montáž izolace tepelné střech plochých lepené/kotvená 1 vrstva rohoží, pásů, dílců, desek</t>
  </si>
  <si>
    <t>-198601189</t>
  </si>
  <si>
    <t>233</t>
  </si>
  <si>
    <t>2837651</t>
  </si>
  <si>
    <t xml:space="preserve">deska izolační PIR  tl 120mm</t>
  </si>
  <si>
    <t>1474213319</t>
  </si>
  <si>
    <t>576,99*1,05 "Přepočtené koeficientem množství</t>
  </si>
  <si>
    <t>234</t>
  </si>
  <si>
    <t>713141152</t>
  </si>
  <si>
    <t>Montáž izolace tepelné střech plochých kladené volně 2 vrstvy rohoží, pásů, dílců, desek</t>
  </si>
  <si>
    <t>932787976</t>
  </si>
  <si>
    <t>https://podminky.urs.cz/item/CS_URS_2023_02/713141152</t>
  </si>
  <si>
    <t>"ST5"+6,3*8,3</t>
  </si>
  <si>
    <t>235</t>
  </si>
  <si>
    <t>6315146</t>
  </si>
  <si>
    <t>deska tepelně izolační minerální plochých střech - λ=0,036 tl 30mm</t>
  </si>
  <si>
    <t>1871261630</t>
  </si>
  <si>
    <t>101,29*2,1 "Přepočtené koeficientem množství</t>
  </si>
  <si>
    <t>236</t>
  </si>
  <si>
    <t>-1951761487</t>
  </si>
  <si>
    <t>237</t>
  </si>
  <si>
    <t>28375031</t>
  </si>
  <si>
    <t>deska EPS 150 pro konstrukce s vysokým zatížením λ=0,035 tl 110mm</t>
  </si>
  <si>
    <t>-1432760655</t>
  </si>
  <si>
    <t>238</t>
  </si>
  <si>
    <t>71314116</t>
  </si>
  <si>
    <t>Montáž izolace tepelné střech plochých kladené volně - spádové klíny</t>
  </si>
  <si>
    <t>955974324</t>
  </si>
  <si>
    <t>239</t>
  </si>
  <si>
    <t>2837504</t>
  </si>
  <si>
    <t xml:space="preserve">deska EPS 150 pro konstrukce s vysokým zatížením λ=0,035 - spádové klíny  tl 50-450 mm</t>
  </si>
  <si>
    <t>-1725312962</t>
  </si>
  <si>
    <t>49*1,05 "Přepočtené koeficientem množství</t>
  </si>
  <si>
    <t>240</t>
  </si>
  <si>
    <t>2837505</t>
  </si>
  <si>
    <t xml:space="preserve">deska EPS 150 pro konstrukce s vysokým zatížením λ=0,035 - spádové klíny  tl 50-280 mm</t>
  </si>
  <si>
    <t>507545103</t>
  </si>
  <si>
    <t>52,29*1,05 "Přepočtené koeficientem množství</t>
  </si>
  <si>
    <t>241</t>
  </si>
  <si>
    <t>2837506</t>
  </si>
  <si>
    <t xml:space="preserve">deska EPS 150 pro konstrukce s vysokým zatížením λ=0,035 - spádové klíny  tl 60-185 mm</t>
  </si>
  <si>
    <t>-2117990397</t>
  </si>
  <si>
    <t>242</t>
  </si>
  <si>
    <t>2837507</t>
  </si>
  <si>
    <t xml:space="preserve">deska EPS 150 pro konstrukce s vysokým zatížením λ=0,035 - spádové klíny  tl 30-210 mm</t>
  </si>
  <si>
    <t>-120596176</t>
  </si>
  <si>
    <t>396,45*1,05 "Přepočtené koeficientem množství</t>
  </si>
  <si>
    <t>243</t>
  </si>
  <si>
    <t>7131421</t>
  </si>
  <si>
    <t>Montáž izolace tepelné střech - atika - svisle</t>
  </si>
  <si>
    <t>657662377</t>
  </si>
  <si>
    <t>"DET2"+(6,5+6,0)</t>
  </si>
  <si>
    <t>"DET16"+(2*6,5+2*8,7)</t>
  </si>
  <si>
    <t>244</t>
  </si>
  <si>
    <t>28372308</t>
  </si>
  <si>
    <t>deska EPS 100 pro konstrukce s běžným zatížením λ=0,037 tl 80mm</t>
  </si>
  <si>
    <t>-990586062</t>
  </si>
  <si>
    <t>"DET16"+(2*6,5+2*8,7)*0,15*1,05</t>
  </si>
  <si>
    <t>245</t>
  </si>
  <si>
    <t>28372321</t>
  </si>
  <si>
    <t>deska EPS 100 pro konstrukce s běžným zatížením λ=0,037 tl 200mm</t>
  </si>
  <si>
    <t>2118362620</t>
  </si>
  <si>
    <t>"DET2"+(6,5+6,0)*0,8*1,05</t>
  </si>
  <si>
    <t>246</t>
  </si>
  <si>
    <t>7131422</t>
  </si>
  <si>
    <t>Montáž izolace tepelné střech - atika - vodorovně</t>
  </si>
  <si>
    <t>544090699</t>
  </si>
  <si>
    <t>247</t>
  </si>
  <si>
    <t>2837644</t>
  </si>
  <si>
    <t>deska z polystyrénu XPS tl 80-100 mm</t>
  </si>
  <si>
    <t>-1644035670</t>
  </si>
  <si>
    <t>"DET2"+(6,5+6,0)*0,3*1,05</t>
  </si>
  <si>
    <t>"DET16"+(2*6,5+2*8,7)*0,24*1,05</t>
  </si>
  <si>
    <t>248</t>
  </si>
  <si>
    <t>7131423</t>
  </si>
  <si>
    <t>Montáž izolace tepelné střech - římsa</t>
  </si>
  <si>
    <t>-1110352179</t>
  </si>
  <si>
    <t>"DET16"+(6,5+8,7)</t>
  </si>
  <si>
    <t>249</t>
  </si>
  <si>
    <t>2837648</t>
  </si>
  <si>
    <t>deska z polystyrénu XPS tl cca 180 mm</t>
  </si>
  <si>
    <t>-1761882005</t>
  </si>
  <si>
    <t>+15,2*0,5*1,05</t>
  </si>
  <si>
    <t>250</t>
  </si>
  <si>
    <t>7131510</t>
  </si>
  <si>
    <t>Klín z minerální vlny pod parapet - D+M</t>
  </si>
  <si>
    <t>968911966</t>
  </si>
  <si>
    <t>+0,51+0,66+1,41*3+2,99*3</t>
  </si>
  <si>
    <t>+1,05</t>
  </si>
  <si>
    <t>+2,28+3,72+3,81</t>
  </si>
  <si>
    <t>251</t>
  </si>
  <si>
    <t>713191132</t>
  </si>
  <si>
    <t>Montáž izolace tepelné podlah, stropů vrchem nebo střech překrytí separační fólií z PE</t>
  </si>
  <si>
    <t>1758812508</t>
  </si>
  <si>
    <t>https://podminky.urs.cz/item/CS_URS_2023_02/713191132</t>
  </si>
  <si>
    <t>+D01_epox+D02_kerdl+D03_kerdl+D04_kerdl+D05_kerdl+D06_kerdl+D07_kerdl+D09_kerdl+D10_kerdl</t>
  </si>
  <si>
    <t>252</t>
  </si>
  <si>
    <t>28323056</t>
  </si>
  <si>
    <t>fólie PE (500 kg/m3) separační podlahová oddělující tepelnou izolaci tl 1mm</t>
  </si>
  <si>
    <t>965866947</t>
  </si>
  <si>
    <t>929,92*1,1655 "Přepočtené koeficientem množství</t>
  </si>
  <si>
    <t>253</t>
  </si>
  <si>
    <t>7131921</t>
  </si>
  <si>
    <t>Montáž izolace tepelné stěn překrytí fólií s přelepeným spojem</t>
  </si>
  <si>
    <t>-491937445</t>
  </si>
  <si>
    <t>"OP12-exterier"</t>
  </si>
  <si>
    <t>"OP9"+69,68</t>
  </si>
  <si>
    <t>254</t>
  </si>
  <si>
    <t>2832901</t>
  </si>
  <si>
    <t xml:space="preserve">fólie kontaktní difuzně propustná </t>
  </si>
  <si>
    <t>2099261567</t>
  </si>
  <si>
    <t>394,32*1,1655 "Přepočtené koeficientem množství</t>
  </si>
  <si>
    <t>255</t>
  </si>
  <si>
    <t>998713102</t>
  </si>
  <si>
    <t>Přesun hmot tonážní pro izolace tepelné v objektech v přes 6 do 12 m</t>
  </si>
  <si>
    <t>494876082</t>
  </si>
  <si>
    <t>https://podminky.urs.cz/item/CS_URS_2023_02/998713102</t>
  </si>
  <si>
    <t>762</t>
  </si>
  <si>
    <t>Konstrukce tesařské</t>
  </si>
  <si>
    <t>256</t>
  </si>
  <si>
    <t>76234001</t>
  </si>
  <si>
    <t>Atika - vodovzdorná překližka tl 20 mm - D+M</t>
  </si>
  <si>
    <t>-548454739</t>
  </si>
  <si>
    <t>"DET2"+(6,5+6,0)*0,7</t>
  </si>
  <si>
    <t>"DET16"+(2*6,5+2*8,7)*0,55</t>
  </si>
  <si>
    <t>257</t>
  </si>
  <si>
    <t>76234002</t>
  </si>
  <si>
    <t>Římsa - vodovzdorná překližka tl 20 mm - D+M</t>
  </si>
  <si>
    <t>-1221816785</t>
  </si>
  <si>
    <t>"DET16"+(6,5+8,7)*0,4</t>
  </si>
  <si>
    <t>258</t>
  </si>
  <si>
    <t>762341042</t>
  </si>
  <si>
    <t>Bednění střech rovných sklon do 60° z desek OSB tl 12 mm na pero a drážku šroubovaných na rošt</t>
  </si>
  <si>
    <t>-2083357719</t>
  </si>
  <si>
    <t>https://podminky.urs.cz/item/CS_URS_2023_02/762341042</t>
  </si>
  <si>
    <t>259</t>
  </si>
  <si>
    <t>762341047</t>
  </si>
  <si>
    <t>Bednění střech rovných sklon do 60° z desek OSB tl 25 mm na pero a drážku šroubovaných na rošt</t>
  </si>
  <si>
    <t>1591961097</t>
  </si>
  <si>
    <t>https://podminky.urs.cz/item/CS_URS_2023_02/762341047</t>
  </si>
  <si>
    <t>260</t>
  </si>
  <si>
    <t>76243101</t>
  </si>
  <si>
    <t>Obložení stěn z desek OSB 3 tl 10 mm - D+M</t>
  </si>
  <si>
    <t>1097829325</t>
  </si>
  <si>
    <t>261</t>
  </si>
  <si>
    <t>762511292</t>
  </si>
  <si>
    <t>Podlahové kce podkladové dvouvrstvé z desek OSB tl 2x12 mm broušených na pero a drážku šroubovaných</t>
  </si>
  <si>
    <t>796621966</t>
  </si>
  <si>
    <t>https://podminky.urs.cz/item/CS_URS_2023_02/762511292</t>
  </si>
  <si>
    <t>262</t>
  </si>
  <si>
    <t>76251131</t>
  </si>
  <si>
    <t>Podlahové kce podkladové - systémové souvrství - kompletní skladba - D+M</t>
  </si>
  <si>
    <t>-1766325273</t>
  </si>
  <si>
    <t>263</t>
  </si>
  <si>
    <t>76251132</t>
  </si>
  <si>
    <t xml:space="preserve">Stěna pergoly - BIO deska tl  25mm - s otvory - D+M</t>
  </si>
  <si>
    <t>405323196</t>
  </si>
  <si>
    <t>"2NP"+1,2*3,3*4</t>
  </si>
  <si>
    <t>264</t>
  </si>
  <si>
    <t>762723411</t>
  </si>
  <si>
    <t>Montáž prostorové vázané kce s ocelovými spojkami z lepených hranolů průřezové pl do 120 cm2</t>
  </si>
  <si>
    <t>227276354</t>
  </si>
  <si>
    <t>https://podminky.urs.cz/item/CS_URS_2023_02/762723411</t>
  </si>
  <si>
    <t>"KVH"</t>
  </si>
  <si>
    <t>"SL.04 - 100/120"+(3,12*14)</t>
  </si>
  <si>
    <t>"N.02-100/100"+(2,4*7)</t>
  </si>
  <si>
    <t>"V.01-120/60"+(0,98*2)</t>
  </si>
  <si>
    <t>"V.02-120/60"+(0,565*4)</t>
  </si>
  <si>
    <t>"fošny-120/60"+(362,8)</t>
  </si>
  <si>
    <t>265</t>
  </si>
  <si>
    <t>762723421</t>
  </si>
  <si>
    <t>Montáž prostorové vázané kce s ocelovými spojkami z lepených hranolů průřezové pl přes 120 do 224 cm2</t>
  </si>
  <si>
    <t>266194939</t>
  </si>
  <si>
    <t>https://podminky.urs.cz/item/CS_URS_2023_02/762723421</t>
  </si>
  <si>
    <t>"SL.05-120/120"+(3,07*6)</t>
  </si>
  <si>
    <t>"SL.06-100/180"+(3,3*6)</t>
  </si>
  <si>
    <t>"VN.01-180/120"+(8,36*4)</t>
  </si>
  <si>
    <t>"VN.02-120/120"+(8,5*4)</t>
  </si>
  <si>
    <t>"VN.03-120/120"+(3,27*2)</t>
  </si>
  <si>
    <t>"VN.04-120/120"+(4,29*2)</t>
  </si>
  <si>
    <t>"BSH"</t>
  </si>
  <si>
    <t>"SL.01-100/180"+(3,16*16)</t>
  </si>
  <si>
    <t>"SL.02-100/180"+(3,14*8)</t>
  </si>
  <si>
    <t>"SL.03-100/180"+(3,16*4)</t>
  </si>
  <si>
    <t>266</t>
  </si>
  <si>
    <t>762723431</t>
  </si>
  <si>
    <t>Montáž prostorové vázané kce s ocelovými spojkami z lepených hranolů průřezové pl přes 224 do 288 cm2</t>
  </si>
  <si>
    <t>1864491614</t>
  </si>
  <si>
    <t>https://podminky.urs.cz/item/CS_URS_2023_02/762723431</t>
  </si>
  <si>
    <t>"N.03-120/200"+(8,25*4)</t>
  </si>
  <si>
    <t>"N.04-120/200"+(6,0*2)</t>
  </si>
  <si>
    <t>"N.05-120/200"+(0,9*2)</t>
  </si>
  <si>
    <t>267</t>
  </si>
  <si>
    <t>762723441</t>
  </si>
  <si>
    <t>Montáž prostorové vázané kce s ocelovými spojkami z lepených hranolů průřezové pl přes 288 do 450 cm2</t>
  </si>
  <si>
    <t>-215332311</t>
  </si>
  <si>
    <t>https://podminky.urs.cz/item/CS_URS_2023_02/762723441</t>
  </si>
  <si>
    <t>"P.01-120/260"+(6,0*2)</t>
  </si>
  <si>
    <t>"N.01-100/340"+(8,46*14)</t>
  </si>
  <si>
    <t>268</t>
  </si>
  <si>
    <t>6122301</t>
  </si>
  <si>
    <t>řezivo konstrukční - C24 - KVH-Si</t>
  </si>
  <si>
    <t>1663767302</t>
  </si>
  <si>
    <t>"SL.04 - 100/120"+(3,12*14)*0,10*0,12*1,1</t>
  </si>
  <si>
    <t>"N.02-100/100"+(2,4*7)*0,10*0,10*1,1</t>
  </si>
  <si>
    <t>"V.01-120/60"+(0,98*2)*0,12*0,06*1,1</t>
  </si>
  <si>
    <t>"V.02-120/60"+(0,565*4)*0,12*0,06*1,1</t>
  </si>
  <si>
    <t>"fošny-120/60"+(362,8)*0,12*0,06*1,1</t>
  </si>
  <si>
    <t>"SL.05-120/120"+(3,07*6)*0,12*0,12*1,1</t>
  </si>
  <si>
    <t>"SL.06-100/180"+(3,3*6)*0,10*0,18*1,1</t>
  </si>
  <si>
    <t>"VN.01-180/120"+(8,36*4)*0,18*0,12*1,1</t>
  </si>
  <si>
    <t>"VN.02-120/120"+(8,5*4)*0,12*0,12*1,1</t>
  </si>
  <si>
    <t>"VN.03-120/120"+(3,27*2)*0,12*0,12*1,1</t>
  </si>
  <si>
    <t>"VN.04-120/120"+(4,29*2)*0,12*0,12*1,1</t>
  </si>
  <si>
    <t>"N.03-120/200"+(8,25*4)*0,12*0,20*1,1</t>
  </si>
  <si>
    <t>"N.04-120/200"+(6,0*2)*0,12*0,20*1,1</t>
  </si>
  <si>
    <t>"N.05-120/200"+(0,9*2)*0,12*0,20*1,1</t>
  </si>
  <si>
    <t>"P.01-120/260"+(6,0*2)*0,12*0,26*1,1</t>
  </si>
  <si>
    <t>269</t>
  </si>
  <si>
    <t>6122302</t>
  </si>
  <si>
    <t>řezivo konstrukční - GL24h - BSH-Si</t>
  </si>
  <si>
    <t>1811143427</t>
  </si>
  <si>
    <t>"SL.01-100/180"+(3,16*16)*0,10*0,18*1,1</t>
  </si>
  <si>
    <t>"SL.02-100/180"+(3,14*8)*0,10*0,18*1,1</t>
  </si>
  <si>
    <t>"SL.03-100/180"+(3,16*4)*0,10*0,18*1,1</t>
  </si>
  <si>
    <t>"N.01-100/340"+(8,46*14)*0,10*0,34*1,1</t>
  </si>
  <si>
    <t>270</t>
  </si>
  <si>
    <t>762795000</t>
  </si>
  <si>
    <t>Spojovací prostředky pro montáž prostorových vázaných kcí</t>
  </si>
  <si>
    <t>2098285943</t>
  </si>
  <si>
    <t>https://podminky.urs.cz/item/CS_URS_2023_02/762795000</t>
  </si>
  <si>
    <t>+7,575+6,178</t>
  </si>
  <si>
    <t>271</t>
  </si>
  <si>
    <t>762841220</t>
  </si>
  <si>
    <t>Montáž podbíjení stropů a střech rovných z hoblovaných prken na sraz</t>
  </si>
  <si>
    <t>-1466850915</t>
  </si>
  <si>
    <t>https://podminky.urs.cz/item/CS_URS_2023_02/762841220</t>
  </si>
  <si>
    <t>272</t>
  </si>
  <si>
    <t>605151</t>
  </si>
  <si>
    <t>řezivo jehličnaté prkno tl 30mm - hoblované</t>
  </si>
  <si>
    <t>1920052156</t>
  </si>
  <si>
    <t>+42,48*0,03*1,1</t>
  </si>
  <si>
    <t>273</t>
  </si>
  <si>
    <t>762895000</t>
  </si>
  <si>
    <t>Spojovací prostředky pro montáž záklopu, stropnice a podbíjení</t>
  </si>
  <si>
    <t>-119856005</t>
  </si>
  <si>
    <t>https://podminky.urs.cz/item/CS_URS_2023_02/762895000</t>
  </si>
  <si>
    <t>274</t>
  </si>
  <si>
    <t>7629521</t>
  </si>
  <si>
    <t xml:space="preserve">Fasádní obklad  z dřevoplastových prken tl 20 mm - D+M vč nosného roštu a všech systémových detailů</t>
  </si>
  <si>
    <t>-576859948</t>
  </si>
  <si>
    <t>275</t>
  </si>
  <si>
    <t>998762102</t>
  </si>
  <si>
    <t>Přesun hmot tonážní pro kce tesařské v objektech v přes 6 do 12 m</t>
  </si>
  <si>
    <t>901328338</t>
  </si>
  <si>
    <t>https://podminky.urs.cz/item/CS_URS_2023_02/998762102</t>
  </si>
  <si>
    <t>763</t>
  </si>
  <si>
    <t>Konstrukce suché výstavby</t>
  </si>
  <si>
    <t>276</t>
  </si>
  <si>
    <t>763121411</t>
  </si>
  <si>
    <t>SDK stěna předsazená tl 62,5 mm profil CW+UW 50 deska 1xA 12,5 bez izolace EI 15</t>
  </si>
  <si>
    <t>1999149350</t>
  </si>
  <si>
    <t>https://podminky.urs.cz/item/CS_URS_2023_02/763121411</t>
  </si>
  <si>
    <t>+3,5*(8,9)+2,1*(8,9)-0,9*2,1</t>
  </si>
  <si>
    <t>277</t>
  </si>
  <si>
    <t>76312142</t>
  </si>
  <si>
    <t>SDK stěna předsazená profil CW+UW deska 1xA 15</t>
  </si>
  <si>
    <t>1510092469</t>
  </si>
  <si>
    <t>"NB101"+2,8*5,3</t>
  </si>
  <si>
    <t>"NB116"+3,0*(0,7+0,8)</t>
  </si>
  <si>
    <t>278</t>
  </si>
  <si>
    <t>76312143</t>
  </si>
  <si>
    <t>SDK stěna předsazená profil CW+UW deska 1xH2 15</t>
  </si>
  <si>
    <t>617182842</t>
  </si>
  <si>
    <t>"NB106"+2,9*1,5</t>
  </si>
  <si>
    <t>279</t>
  </si>
  <si>
    <t>76312201</t>
  </si>
  <si>
    <t>SDK stěna předsazená tl 165 mm profil CD+UD desky s vysokou mechanickou odolností 1xDFRIH2 15mm</t>
  </si>
  <si>
    <t>1302635051</t>
  </si>
  <si>
    <t>280</t>
  </si>
  <si>
    <t>76312202</t>
  </si>
  <si>
    <t>SDK stěna předsazená tl 165 mm profil CD+UD desky s vysokou mechanickou odolností 2xDFRIH2 15mm</t>
  </si>
  <si>
    <t>958205263</t>
  </si>
  <si>
    <t>281</t>
  </si>
  <si>
    <t>763131432</t>
  </si>
  <si>
    <t>SDK podhled deska 1xDF 15 bez izolace dvouvrstvá spodní kce profil CD+UD REI 90</t>
  </si>
  <si>
    <t>1910864806</t>
  </si>
  <si>
    <t>https://podminky.urs.cz/item/CS_URS_2023_02/763131432</t>
  </si>
  <si>
    <t>87,04+6,0</t>
  </si>
  <si>
    <t>282</t>
  </si>
  <si>
    <t>763131451</t>
  </si>
  <si>
    <t>SDK podhled deska 1xH2 12,5 bez izolace dvouvrstvá spodní kce profil CD+UD</t>
  </si>
  <si>
    <t>-845894314</t>
  </si>
  <si>
    <t>https://podminky.urs.cz/item/CS_URS_2023_02/763131451</t>
  </si>
  <si>
    <t>+4,85+3,81</t>
  </si>
  <si>
    <t>283</t>
  </si>
  <si>
    <t>763164512</t>
  </si>
  <si>
    <t>SDK obklad kcí tvaru L š do 0,4 m desky 1xA 15</t>
  </si>
  <si>
    <t>-796932161</t>
  </si>
  <si>
    <t>https://podminky.urs.cz/item/CS_URS_2023_02/763164512</t>
  </si>
  <si>
    <t>"SB125"+3,0</t>
  </si>
  <si>
    <t>"NB112"+3,0</t>
  </si>
  <si>
    <t>284</t>
  </si>
  <si>
    <t>763164532</t>
  </si>
  <si>
    <t>SDK obklad kcí tvaru L š do 0,8 m desky 1xA 15</t>
  </si>
  <si>
    <t>-1448214270</t>
  </si>
  <si>
    <t>https://podminky.urs.cz/item/CS_URS_2023_02/763164532</t>
  </si>
  <si>
    <t>"NB116"+3,0</t>
  </si>
  <si>
    <t>"NB118"+3,0</t>
  </si>
  <si>
    <t>285</t>
  </si>
  <si>
    <t>763164551</t>
  </si>
  <si>
    <t>SDK obklad kcí tvaru L š přes 0,8 m desky 1xA 12,5</t>
  </si>
  <si>
    <t>1588948068</t>
  </si>
  <si>
    <t>https://podminky.urs.cz/item/CS_URS_2023_02/763164551</t>
  </si>
  <si>
    <t>DOPLNĚNÍ SDK KUFRU</t>
  </si>
  <si>
    <t>"NB 1.12"+1,2*5,0</t>
  </si>
  <si>
    <t>286</t>
  </si>
  <si>
    <t>763164612</t>
  </si>
  <si>
    <t>SDK obklad kcí tvaru U š do 0,6 m desky 1xA 15</t>
  </si>
  <si>
    <t>153917565</t>
  </si>
  <si>
    <t>https://podminky.urs.cz/item/CS_URS_2023_02/763164612</t>
  </si>
  <si>
    <t>287</t>
  </si>
  <si>
    <t>763164632</t>
  </si>
  <si>
    <t>SDK obklad kcí tvaru U š do 1,2 m desky 1xA 15</t>
  </si>
  <si>
    <t>464312758</t>
  </si>
  <si>
    <t>https://podminky.urs.cz/item/CS_URS_2023_02/763164632</t>
  </si>
  <si>
    <t>"NB117"+3,0</t>
  </si>
  <si>
    <t>288</t>
  </si>
  <si>
    <t>76316464</t>
  </si>
  <si>
    <t>SDK zákryt kcí desky 1xA 15</t>
  </si>
  <si>
    <t>473288867</t>
  </si>
  <si>
    <t>"NB102"+1,4*(5,1+0,7)+0,6*5,1</t>
  </si>
  <si>
    <t>289</t>
  </si>
  <si>
    <t>998763302</t>
  </si>
  <si>
    <t>Přesun hmot tonážní pro sádrokartonové konstrukce v objektech v přes 6 do 12 m</t>
  </si>
  <si>
    <t>-1364014669</t>
  </si>
  <si>
    <t>https://podminky.urs.cz/item/CS_URS_2023_02/998763302</t>
  </si>
  <si>
    <t>764</t>
  </si>
  <si>
    <t>Konstrukce klempířské</t>
  </si>
  <si>
    <t>290</t>
  </si>
  <si>
    <t>76410011</t>
  </si>
  <si>
    <t xml:space="preserve">X4-1 - Vnější okenní parapet - vypalovaný lakovaný hliníkový plech - Barva bílá - rš 310 mm, dl 510 mm -  D+M vč všech systémových detailů a povrchové úpravy - podrobný popis - TABULKY PSV</t>
  </si>
  <si>
    <t>1701198030</t>
  </si>
  <si>
    <t>291</t>
  </si>
  <si>
    <t>76410012</t>
  </si>
  <si>
    <t xml:space="preserve">X4-1 - Vnější okenní parapet - vypalovaný lakovaný hliníkový plech - Barva bílá - rš 310 mm, dl 660 mm -  D+M vč všech systémových detailů a povrchové úpravy - podrobný popis - TABULKY PSV</t>
  </si>
  <si>
    <t>1048653625</t>
  </si>
  <si>
    <t>292</t>
  </si>
  <si>
    <t>76410013</t>
  </si>
  <si>
    <t xml:space="preserve">X4-1 - Vnější okenní parapet - vypalovaný lakovaný hliníkový plech - Barva bílá - rš 310 mm, dl 1410 mm -  D+M vč všech systémových detailů a povrchové úpravy - podrobný popis - TABULKY PSV</t>
  </si>
  <si>
    <t>-1886704129</t>
  </si>
  <si>
    <t>293</t>
  </si>
  <si>
    <t>76410014</t>
  </si>
  <si>
    <t xml:space="preserve">X4-1 - Vnější okenní parapet - vypalovaný lakovaný hliníkový plech - Barva bílá - rš 310 mm, dl 2990 mm -  D+M vč všech systémových detailů a povrchové úpravy - podrobný popis - TABULKY PSV</t>
  </si>
  <si>
    <t>-1610303485</t>
  </si>
  <si>
    <t>294</t>
  </si>
  <si>
    <t>76410015</t>
  </si>
  <si>
    <t xml:space="preserve">X4-1 - Vnější okenní parapet - vypalovaný lakovaný hliníkový plech - Barva bílá - rš 420 mm, dl 1050 mm -  D+M vč všech systémových detailů a povrchové úpravy - podrobný popis - TABULKY PSV</t>
  </si>
  <si>
    <t>-674601559</t>
  </si>
  <si>
    <t>295</t>
  </si>
  <si>
    <t>76410016</t>
  </si>
  <si>
    <t xml:space="preserve">X4-1 - Vnější okenní parapet - vypalovaný lakovaný hliníkový plech - Barva RAL 7021- rš 390 mm, dl 2280 mm -  D+M vč všech systémových detailů a povrchové úpravy - podrobný popis - TABULKY PSV</t>
  </si>
  <si>
    <t>-278946190</t>
  </si>
  <si>
    <t>296</t>
  </si>
  <si>
    <t>76410017</t>
  </si>
  <si>
    <t xml:space="preserve">X4-1 - Vnější okenní parapet - vypalovaný lakovaný hliníkový plech - Barva RAL 7021- rš 390 mm, dl 3720 mm -  D+M vč všech systémových detailů a povrchové úpravy - podrobný popis - TABULKY PSV</t>
  </si>
  <si>
    <t>-460506564</t>
  </si>
  <si>
    <t>297</t>
  </si>
  <si>
    <t>76410018</t>
  </si>
  <si>
    <t xml:space="preserve">X4-1 - Vnější okenní parapet - vypalovaný lakovaný hliníkový plech - Barva RAL 7021- rš 390 mm, dl 3810 mm -  D+M vč všech systémových detailů a povrchové úpravy - podrobný popis - TABULKY PSV</t>
  </si>
  <si>
    <t>950612290</t>
  </si>
  <si>
    <t>298</t>
  </si>
  <si>
    <t>76410131</t>
  </si>
  <si>
    <t xml:space="preserve">X4-13 - Oplechování atiky na terase se svislou pohledovou hranou 35 mm - vypalovaný lakovaný hliníkový plech - Barva bílá - rš 1050 mm -  D+M vč všech systémových detailů a povrchové úpravy - podrobný popis - TABULKY PSV</t>
  </si>
  <si>
    <t>1188907083</t>
  </si>
  <si>
    <t>299</t>
  </si>
  <si>
    <t>76410132</t>
  </si>
  <si>
    <t xml:space="preserve">X4-13 - Oplechování atiky na terase se svislou pohledovou hranou 35 mm - vypalovaný lakovaný hliníkový plech - Barva bílá - rš 390 mm -  D+M vč všech systémových detailů a povrchové úpravy - podrobný popis - TABULKY PSV</t>
  </si>
  <si>
    <t>1499688147</t>
  </si>
  <si>
    <t>300</t>
  </si>
  <si>
    <t>76410133</t>
  </si>
  <si>
    <t xml:space="preserve">X4-13 - Oplechování atiky na terase se svislou pohledovou hranou 35 mm - vypalovaný lakovaný hliníkový plech - Barva bílá - rš 550 mm -  D+M vč všech systémových detailů a povrchové úpravy - podrobný popis - TABULKY PSV</t>
  </si>
  <si>
    <t>-487698140</t>
  </si>
  <si>
    <t>301</t>
  </si>
  <si>
    <t>7641019</t>
  </si>
  <si>
    <t xml:space="preserve">X4-19 - Odvodnění střechy učebny na terase - Odpadní dešťový svod 70/70 mm - vypalovaný lakovaný hliníkový plech - Barva RAL 7021 - dl 3300 mm -  D+M vč všech systémových detailů a povrchové úpravy - podrobný popis - TABULKY PSV</t>
  </si>
  <si>
    <t>854544899</t>
  </si>
  <si>
    <t>302</t>
  </si>
  <si>
    <t>76410201</t>
  </si>
  <si>
    <t xml:space="preserve">X4-20 - Odvodnění střechy pergoly na terase - Okapový žlab - vypalovaný lakovaný hliníkový plech - Barva RAL 7021 - dl 6000 mm -  D+M vč všech systémových detailů a povrchové úpravy - podrobný popis - TABULKY PSV</t>
  </si>
  <si>
    <t>382342590</t>
  </si>
  <si>
    <t>303</t>
  </si>
  <si>
    <t>76410202</t>
  </si>
  <si>
    <t xml:space="preserve">X4-20 - Odvodnění střechy pergoly na terase - Odpadní dešťový svod - vypalovaný lakovaný hliníkový plech - Barva RAL 7021 - dl 3500 mm -  D+M vč všech systémových detailů a povrchové úpravy - podrobný popis - TABULKY PSV</t>
  </si>
  <si>
    <t>152118390</t>
  </si>
  <si>
    <t>304</t>
  </si>
  <si>
    <t>76410211</t>
  </si>
  <si>
    <t xml:space="preserve">X4-21 - Odvodnění střechy spojovacích krčků - Okapový žlab - vypalovaný lakovaný hliníkový plech - Barva RAL 7021 - dl 3800 mm -  D+M vč všech systémových detailů a povrchové úpravy - podrobný popis - TABULKY PSV</t>
  </si>
  <si>
    <t>1711029849</t>
  </si>
  <si>
    <t>305</t>
  </si>
  <si>
    <t>76410212</t>
  </si>
  <si>
    <t xml:space="preserve">X4-21 - Odvodnění střechy spojovacích krčků - Okapový žlab - vypalovaný lakovaný hliníkový plech - Barva RAL 7021 - dl 2800 mm -  D+M vč všech systémových detailů a povrchové úpravy - podrobný popis - TABULKY PSV</t>
  </si>
  <si>
    <t>505493044</t>
  </si>
  <si>
    <t>306</t>
  </si>
  <si>
    <t>76410213</t>
  </si>
  <si>
    <t xml:space="preserve">X4-21 - Odvodnění střechy pergoly na terase - Odpadní dešťový svod - vypalovaný lakovaný hliníkový plech - Barva RAL 7021 - dl 3100 mm -  D+M vč všech systémových detailů a povrchové úpravy - podrobný popis - TABULKY PSV</t>
  </si>
  <si>
    <t>-1551194051</t>
  </si>
  <si>
    <t>307</t>
  </si>
  <si>
    <t>7641022</t>
  </si>
  <si>
    <t xml:space="preserve">X4-22 - Lemování pohledové hrany na střeše pergoly a spojovacích krčků - vypalovaný lakovaný hliníkový plech - Barva RAL 7021 - rš 250 mm -  D+M vč všech systémových detailů a povrchové úpravy - podrobný popis - TABULKY PSV</t>
  </si>
  <si>
    <t>1766000019</t>
  </si>
  <si>
    <t>308</t>
  </si>
  <si>
    <t>7641023</t>
  </si>
  <si>
    <t xml:space="preserve">X4-23 - Lemování pohledové hrany na střeše pergoly a spojovacích krčků - vypalovaný lakovaný hliníkový plech - Barva RAL 7021 - rš 450 mm -  D+M vč všech systémových detailů a povrchové úpravy - podrobný popis - TABULKY PSV</t>
  </si>
  <si>
    <t>2116010702</t>
  </si>
  <si>
    <t>309</t>
  </si>
  <si>
    <t>7641024</t>
  </si>
  <si>
    <t xml:space="preserve">X4-24 - Oplechování římsy na stěně strojovny VZT - vypalovaný lakovaný hliníkový plech - Barva bílá - rš 600 mm -  D+M vč všech systémových detailů a povrchové úpravy - podrobný popis - TABULKY PSV</t>
  </si>
  <si>
    <t>-1806264398</t>
  </si>
  <si>
    <t>310</t>
  </si>
  <si>
    <t>7641025</t>
  </si>
  <si>
    <t xml:space="preserve">X4-25 - Atiková okapnice - poplastovaný plech - Barva bílá - rš 200 mm -  D+M vč všech systémových detailů a povrchové úpravy - podrobný popis - TABULKY PSV</t>
  </si>
  <si>
    <t>-1330092794</t>
  </si>
  <si>
    <t>311</t>
  </si>
  <si>
    <t>7641027</t>
  </si>
  <si>
    <t xml:space="preserve">X4-27 - Okapnice - vykrývací plech - poplastovaný plech - Barva bílá - rš 300 mm -  D+M vč všech systémových detailů a povrchové úpravy - podrobný popis - TABULKY PSV</t>
  </si>
  <si>
    <t>615858575</t>
  </si>
  <si>
    <t>312</t>
  </si>
  <si>
    <t>7641040</t>
  </si>
  <si>
    <t xml:space="preserve">X4-40 - Lemování stěny stávající budovy a učeben - Tmelící lišta L profil - poplastovaný plech - Barva bílá - rš 250 mm -  D+M vč všech systémových detailů a povrchové úpravy - podrobný popis - TABULKY PSV</t>
  </si>
  <si>
    <t>-461770736</t>
  </si>
  <si>
    <t>313</t>
  </si>
  <si>
    <t>7641041</t>
  </si>
  <si>
    <t xml:space="preserve">X4-41 - Atiková háková okapnice - poplastovaný plech - Barva bílá - rš 200 mm -  D+M vč všech systémových detailů a povrchové úpravy - podrobný popis - TABULKY PSV</t>
  </si>
  <si>
    <t>-490256093</t>
  </si>
  <si>
    <t>314</t>
  </si>
  <si>
    <t>7641042</t>
  </si>
  <si>
    <t xml:space="preserve">X4-42 - Oplechování žaluziového boxu - učebny na terase - vypalovaný lakovaný hliníkový plech - Barva RAL 7021 - rš 520 mm -  D+M vč všech systémových detailů a povrchové úpravy - podrobný popis - TABULKY PSV</t>
  </si>
  <si>
    <t>1785579756</t>
  </si>
  <si>
    <t>315</t>
  </si>
  <si>
    <t>7641048</t>
  </si>
  <si>
    <t xml:space="preserve">X4-48 - Lemování skleněné střechy na spojovacím krčku - vypalovaný lakovaný hliníkový plech - Barva RAL 7021 - rš 280 mm -  D+M vč všech systémových detailů a povrchové úpravy - podrobný popis - TABULKY PSV</t>
  </si>
  <si>
    <t>465648354</t>
  </si>
  <si>
    <t>316</t>
  </si>
  <si>
    <t>76410491</t>
  </si>
  <si>
    <t xml:space="preserve">X4-49 - Vykrývací plech – ukončení AKU podhledu v učebnách na terase - vypalovaný lakovaný hliníkový plech - Barva bílá - rš 350 mm, dl 920 mm -  D+M vč všech systémových detailů a povrchové úpravy - podrobný popis - TABULKY PSV</t>
  </si>
  <si>
    <t>1386280969</t>
  </si>
  <si>
    <t>317</t>
  </si>
  <si>
    <t>76410492</t>
  </si>
  <si>
    <t xml:space="preserve">X4-49 - Vykrývací plech – ukončení AKU podhledu v učebnách na terase - vypalovaný lakovaný hliníkový plech - Barva bílá - rš 350 mm, dl 970 mm -  D+M vč všech systémových detailů a povrchové úpravy - podrobný popis - TABULKY PSV</t>
  </si>
  <si>
    <t>-398855658</t>
  </si>
  <si>
    <t>318</t>
  </si>
  <si>
    <t>7641050</t>
  </si>
  <si>
    <t xml:space="preserve">X4-50 - Odvodnění střechy strojovny VZT - Odpadní dešťový svod čtvercového tvaru 70/70 mm - vypalovaný lakovaný hliníkový plech - Barva bílá -  D+M vč všech systémových detailů a povrchové úpravy - podrobný popis - TABULKY PSV</t>
  </si>
  <si>
    <t>1031591414</t>
  </si>
  <si>
    <t>319</t>
  </si>
  <si>
    <t>7641051</t>
  </si>
  <si>
    <t xml:space="preserve">X4-51 - Oplechování stěny učebny na terase - vypalovaný lakovaný hliníkový plech - Barva RAL 7021 - 325x3650 mm -  D+M vč všech systémových detailů a povrchové úpravy - podrobný popis - TABULKY PSV</t>
  </si>
  <si>
    <t>763668973</t>
  </si>
  <si>
    <t>320</t>
  </si>
  <si>
    <t>998764202R001</t>
  </si>
  <si>
    <t>Přesun hmot pro konstrukce klempířské v objektech v přes 6 do 12 m</t>
  </si>
  <si>
    <t>262221829</t>
  </si>
  <si>
    <t>766</t>
  </si>
  <si>
    <t>Konstrukce truhlářské</t>
  </si>
  <si>
    <t>321</t>
  </si>
  <si>
    <t>7664001</t>
  </si>
  <si>
    <t xml:space="preserve">D1.1 - Dveře z HPL bezfalcové otevíravé, jednokřídlové, hladké, plné - 700/2100 mm -  D+M vč všech systémových detailů, kování a povrchové úpravy - podrobný popis - TABULKA VNITŘNÍCH VÝPLNÍ </t>
  </si>
  <si>
    <t>1166253741</t>
  </si>
  <si>
    <t>322</t>
  </si>
  <si>
    <t>7664002</t>
  </si>
  <si>
    <t xml:space="preserve">D1.2 - Dveře dřevěné s celoplošným prosklením  mléčným sklem - 700/2100 mm -  D+M vč všech systémových detailů, kování a povrchové úpravy - podrobný popis - TABULKA VNITŘNÍCH VÝPLNÍ </t>
  </si>
  <si>
    <t>1064951788</t>
  </si>
  <si>
    <t>323</t>
  </si>
  <si>
    <t>7664003</t>
  </si>
  <si>
    <t xml:space="preserve">D2.3 - Dveře z HPL bezfalcové otevíravé, jednokřídlové, hladké - 800/2100 mm -  D+M vč všech systémových detailů, kování a povrchové úpravy - podrobný popis - TABULKA VNITŘNÍCH VÝPLNÍ </t>
  </si>
  <si>
    <t>-1193584963</t>
  </si>
  <si>
    <t>324</t>
  </si>
  <si>
    <t>7664004</t>
  </si>
  <si>
    <t xml:space="preserve">D2.4 - Dveře z HPL bezfalcové otevíravé, jednokřídlové, hladké, plné - požární EI30DP3 - 800/2100 mm -  D+M vč všech systémových detailů, kování a povrchové úpravy - podrobný popis - TABULKA VNITŘNÍCH VÝPLNÍ </t>
  </si>
  <si>
    <t>-195966383</t>
  </si>
  <si>
    <t>325</t>
  </si>
  <si>
    <t>7664005</t>
  </si>
  <si>
    <t xml:space="preserve">D2.5 - Dveře z HPL bezfalcové otevíravé, jednokřídlové, hladké, plné - požární EW30DP3 - 800/1970 mm -  D+M vč všech systémových detailů, kování a povrchové úpravy - podrobný popis - TABULKA VNITŘNÍCH VÝPLNÍ </t>
  </si>
  <si>
    <t>24108382</t>
  </si>
  <si>
    <t>326</t>
  </si>
  <si>
    <t>7664006</t>
  </si>
  <si>
    <t xml:space="preserve">D2.6 - Dveře z HPL bezfalcové otevíravé, jednokřídlové, s celoplošným prosklením  mléčným sklem - 800/2100 mm -  D+M vč všech systémových detailů, kování a povrchové úpravy - podrobný popis - TABULKA VNITŘNÍCH VÝPLNÍ </t>
  </si>
  <si>
    <t>1641894170</t>
  </si>
  <si>
    <t>327</t>
  </si>
  <si>
    <t>7664007</t>
  </si>
  <si>
    <t xml:space="preserve">D2.7 - Dveře z HPL bezfalcové otevíravé, jednokřídlové, hladké, plné - 800/2100 mm -  D+M vč všech systémových detailů, kování a povrchové úpravy - podrobný popis - TABULKA VNITŘNÍCH VÝPLNÍ </t>
  </si>
  <si>
    <t>-1371065532</t>
  </si>
  <si>
    <t>328</t>
  </si>
  <si>
    <t>7664008</t>
  </si>
  <si>
    <t xml:space="preserve">D3.4 - Dveře z HPL bezfalcové otevíravé, jednokřídlové, hladké, plné - 900/2100 mm -  D+M vč všech systémových detailů, kování a povrchové úpravy - podrobný popis - TABULKA VNITŘNÍCH VÝPLNÍ </t>
  </si>
  <si>
    <t>-881758395</t>
  </si>
  <si>
    <t>329</t>
  </si>
  <si>
    <t>7664009</t>
  </si>
  <si>
    <t xml:space="preserve">D3.5 - Dveře z HPL bezfalcové otevíravé, jednokřídlové, hladké, plné - požární EW30DP3 - 900/2100 mm -  D+M vč všech systémových detailů, kování, samozavírače a povrchové úpravy - podrobný popis - TABULKA VNITŘNÍCH VÝPLNÍ </t>
  </si>
  <si>
    <t>-40179756</t>
  </si>
  <si>
    <t>330</t>
  </si>
  <si>
    <t>7664010</t>
  </si>
  <si>
    <t xml:space="preserve">D3.6 - Dveře z HPL bezfalcové otevíravé, jednokřídlové, hladké, plné - požární EW30DP3 - 900/2100 mm -  D+M vč všech systémových detailů, kování, samozavírače a povrchové úpravy - podrobný popis - TABULKA VNITŘNÍCH VÝPLNÍ </t>
  </si>
  <si>
    <t>-391311813</t>
  </si>
  <si>
    <t>331</t>
  </si>
  <si>
    <t>7664011</t>
  </si>
  <si>
    <t xml:space="preserve">D3.7 - Dveře z HPL bezfalcové otevíravé, jednokřídlové, hladké, plné - požární EW15DP3 - 900/2100 mm -  D+M vč všech systémových detailů, kování, samozavírače a povrchové úpravy - podrobný popis - TABULKA VNITŘNÍCH VÝPLNÍ </t>
  </si>
  <si>
    <t>247545505</t>
  </si>
  <si>
    <t>332</t>
  </si>
  <si>
    <t>7665022</t>
  </si>
  <si>
    <t xml:space="preserve">P2 - Podhled akustický - kompletní souvrství  -  D+M vč všech systémových detailů </t>
  </si>
  <si>
    <t>1058329586</t>
  </si>
  <si>
    <t>"1NP"+81,47</t>
  </si>
  <si>
    <t>"2NP"+70,24+70,25+7,83+10,44</t>
  </si>
  <si>
    <t>333</t>
  </si>
  <si>
    <t>7665023</t>
  </si>
  <si>
    <t xml:space="preserve">P3 - Podhled akustický - kompletní souvrství  -  D+M vč všech systémových detailů </t>
  </si>
  <si>
    <t>-90407523</t>
  </si>
  <si>
    <t>"1NP"+158,44+57,66</t>
  </si>
  <si>
    <t>334</t>
  </si>
  <si>
    <t>7665101</t>
  </si>
  <si>
    <t xml:space="preserve">P(sa)5 - Obklad akustický - kompletní souvrství  -  D+M vč všech systémových detailů </t>
  </si>
  <si>
    <t>-1055431517</t>
  </si>
  <si>
    <t>"NB202"+1,2*8,6</t>
  </si>
  <si>
    <t>"NB204"+1,2*8,6</t>
  </si>
  <si>
    <t>335</t>
  </si>
  <si>
    <t>7665102</t>
  </si>
  <si>
    <t xml:space="preserve">P(sa)4 - Obklad akustický - kompletní souvrství  -  D+M vč všech systémových detailů </t>
  </si>
  <si>
    <t>-115628817</t>
  </si>
  <si>
    <t>"NB117"+0,6*(6,5+8,9+3,3+6,5)</t>
  </si>
  <si>
    <t>336</t>
  </si>
  <si>
    <t>7665201</t>
  </si>
  <si>
    <t xml:space="preserve">Dřevěný laťový obklad s požárním nátěrem  -  D+M vč všech systémových detailů a povrchové úpravy</t>
  </si>
  <si>
    <t>97192716</t>
  </si>
  <si>
    <t>"NB101"+2,7*4,5-0,9*2,1-0,7*2,1</t>
  </si>
  <si>
    <t>337</t>
  </si>
  <si>
    <t>76660431</t>
  </si>
  <si>
    <t xml:space="preserve">X4-43 - Vnitřní postforming parapet s přední hranou s nosem - 600 × 260 mm -  D+M vč všech systémových detailů a povrchové úpravy - podrobný popis - TABULKY PSV</t>
  </si>
  <si>
    <t>-1963812232</t>
  </si>
  <si>
    <t>338</t>
  </si>
  <si>
    <t>76660432</t>
  </si>
  <si>
    <t xml:space="preserve">X4-43 - Vnitřní postforming parapet s přední hranou s nosem - 750 × 260 mm -  D+M vč všech systémových detailů a povrchové úpravy - podrobný popis - TABULKY PSV</t>
  </si>
  <si>
    <t>642410554</t>
  </si>
  <si>
    <t>339</t>
  </si>
  <si>
    <t>76660433</t>
  </si>
  <si>
    <t xml:space="preserve">X4-43 - Vnitřní postforming parapet s přední hranou s nosem - 1500 × 260 mm -  D+M vč všech systémových detailů a povrchové úpravy - podrobný popis - TABULKY PSV</t>
  </si>
  <si>
    <t>2084587173</t>
  </si>
  <si>
    <t>340</t>
  </si>
  <si>
    <t>76660434</t>
  </si>
  <si>
    <t xml:space="preserve">X4-43 - Vnitřní postforming parapet s přední hranou s nosem - 3080 × 260 mm -  D+M vč všech systémových detailů a povrchové úpravy - podrobný popis - TABULKY PSV</t>
  </si>
  <si>
    <t>1504185476</t>
  </si>
  <si>
    <t>341</t>
  </si>
  <si>
    <t>76660435</t>
  </si>
  <si>
    <t xml:space="preserve">X4-43 - Vnitřní postforming parapet s přední hranou s nosem - 2400 × 170 mm -  D+M vč všech systémových detailů a povrchové úpravy - podrobný popis - TABULKY PSV</t>
  </si>
  <si>
    <t>-975469190</t>
  </si>
  <si>
    <t>342</t>
  </si>
  <si>
    <t>76660436</t>
  </si>
  <si>
    <t xml:space="preserve">X4-43 - Vnitřní postforming parapet s přední hranou s nosem - 3840 × 170 mm -  D+M vč všech systémových detailů a povrchové úpravy - podrobný popis - TABULKY PSV</t>
  </si>
  <si>
    <t>-369467742</t>
  </si>
  <si>
    <t>343</t>
  </si>
  <si>
    <t>76660437</t>
  </si>
  <si>
    <t xml:space="preserve">X4-43 - Vnitřní postforming parapet s přední hranou s nosem - 3930 × 170 mm -  D+M vč všech systémových detailů a povrchové úpravy - podrobný popis - TABULKY PSV</t>
  </si>
  <si>
    <t>-1673560140</t>
  </si>
  <si>
    <t>344</t>
  </si>
  <si>
    <t>76660438</t>
  </si>
  <si>
    <t xml:space="preserve">X4-43 - Vnitřní postforming parapet s přední hranou s nosem - 3080 × 170 mm -  D+M vč všech systémových detailů a povrchové úpravy - podrobný popis - TABULKY PSV</t>
  </si>
  <si>
    <t>1010248121</t>
  </si>
  <si>
    <t>345</t>
  </si>
  <si>
    <t>998766202R001</t>
  </si>
  <si>
    <t>Přesun hmot pro kce truhlářské v objektech v přes 6 do 12 m</t>
  </si>
  <si>
    <t>-22153374</t>
  </si>
  <si>
    <t>767</t>
  </si>
  <si>
    <t>Konstrukce zámečnické</t>
  </si>
  <si>
    <t>346</t>
  </si>
  <si>
    <t>7672101</t>
  </si>
  <si>
    <t xml:space="preserve">ZÁKLADY - ocelové prvky - vodící lišty - L 50/5 -  D+M vč všech systémových detailů a povrchové úpravy </t>
  </si>
  <si>
    <t>kg</t>
  </si>
  <si>
    <t>2035175304</t>
  </si>
  <si>
    <t>347</t>
  </si>
  <si>
    <t>7672201</t>
  </si>
  <si>
    <t xml:space="preserve">2.NP - ocelové prvky - kotvení -  D+M vč všech systémových detailů a povrchové úpravy </t>
  </si>
  <si>
    <t>-1732323504</t>
  </si>
  <si>
    <t>348</t>
  </si>
  <si>
    <t>7672202</t>
  </si>
  <si>
    <t xml:space="preserve">2.NP - ocelové táhlo - zavětrování -  D+M vč všech systémových detailů a povrchové úpravy </t>
  </si>
  <si>
    <t>335381784</t>
  </si>
  <si>
    <t>349</t>
  </si>
  <si>
    <t>7671001</t>
  </si>
  <si>
    <t xml:space="preserve">3NP - Ocelové prvky - střešní konstrukce -  D+M vč všech systémových detailů a povrchové úpravy </t>
  </si>
  <si>
    <t>-954424968</t>
  </si>
  <si>
    <t>350</t>
  </si>
  <si>
    <t>7671002</t>
  </si>
  <si>
    <t xml:space="preserve">3NP - trapezový plech - TR 100/275, tl 1 mm -  D+M vč všech systémových detailů a povrchové úpravy </t>
  </si>
  <si>
    <t>-418613367</t>
  </si>
  <si>
    <t>351</t>
  </si>
  <si>
    <t>7672001</t>
  </si>
  <si>
    <t xml:space="preserve">P6 - Podhled systémový Al -  D+M vč všech systémových detailů a povrchové úpravy </t>
  </si>
  <si>
    <t>-1034658247</t>
  </si>
  <si>
    <t>352</t>
  </si>
  <si>
    <t>76740201</t>
  </si>
  <si>
    <t xml:space="preserve">O.20 - Vnější prosklená fasádní výplň - sestava - svislá část - materiál: hliník - 912/2500-3007 mm -  D+M vč všech systémových detailů, kování a povrchové úpravy - podrobný popis - TABULKA VNĚJŠÍCH VÝPLNÍ</t>
  </si>
  <si>
    <t>-1142324786</t>
  </si>
  <si>
    <t>353</t>
  </si>
  <si>
    <t>76740202</t>
  </si>
  <si>
    <t xml:space="preserve">O.20 - Vnější prosklená fasádní výplň - sestava - vodorovná část - materiál: hliník - 912/2760 mm -  D+M vč všech systémových detailů, kování a povrchové úpravy - podrobný popis - TABULKA VNĚJŠÍCH VÝPLNÍ</t>
  </si>
  <si>
    <t>1533747601</t>
  </si>
  <si>
    <t>354</t>
  </si>
  <si>
    <t>7674021</t>
  </si>
  <si>
    <t xml:space="preserve">O.21 - Vnější dveře dvoukřídlové VEN otevíravé prosklené do rámové zárubně - materiál: hliník - 1940/2510 mm -  D+M vč všech systémových detailů, kování a povrchové úpravy - podrobný popis - TABULKA VNĚJŠÍCH VÝPLNÍ</t>
  </si>
  <si>
    <t>-2015082799</t>
  </si>
  <si>
    <t>355</t>
  </si>
  <si>
    <t>7674022</t>
  </si>
  <si>
    <t xml:space="preserve">O.22 - Vnější prosklená fasádní výplň - sestava - materiál: hliník - 4840/3000 mm -  D+M vč všech systémových detailů, kování a povrchové úpravy - podrobný popis - TABULKA VNĚJŠÍCH VÝPLNÍ</t>
  </si>
  <si>
    <t>855793840</t>
  </si>
  <si>
    <t>356</t>
  </si>
  <si>
    <t>7674023</t>
  </si>
  <si>
    <t xml:space="preserve">O.23 - Vnější prosklené dvoukřídlové dveře s nadsvětlíkem - materiál: hliník - 1940/2915 mm -  D+M vč všech systémových detailů, kování a povrchové úpravy - podrobný popis - TABULKA VNĚJŠÍCH VÝPLNÍ</t>
  </si>
  <si>
    <t>40361206</t>
  </si>
  <si>
    <t>357</t>
  </si>
  <si>
    <t>7674024</t>
  </si>
  <si>
    <t xml:space="preserve">O.24 - Prosklená fasádní výplň čtyřdílná - materiál: hliník - 3930/2015 mm -  D+M vč všech systémových detailů, kování a povrchové úpravy - podrobný popis - TABULKA VNĚJŠÍCH VÝPLNÍ</t>
  </si>
  <si>
    <t>-96079443</t>
  </si>
  <si>
    <t>358</t>
  </si>
  <si>
    <t>7674025</t>
  </si>
  <si>
    <t xml:space="preserve">O.25 - Prosklená fasádní výplň trojdílná - materiál: hliník - 3840/2015 mm -  D+M vč všech systémových detailů, kování a povrchové úpravy - podrobný popis - TABULKA VNĚJŠÍCH VÝPLNÍ</t>
  </si>
  <si>
    <t>548034927</t>
  </si>
  <si>
    <t>359</t>
  </si>
  <si>
    <t>7674026</t>
  </si>
  <si>
    <t xml:space="preserve">O.26 - Okno jednokřídlové, dovnitř otvíravé a sklopné, s boční pevně zasklenou částí - materiál: hliník - 2400/2015 mm -  D+M vč všech systémových detailů, kování a povrchové úpravy - podrobný popis - TABULKA VNĚJŠÍCH VÝPLNÍ</t>
  </si>
  <si>
    <t>-647466807</t>
  </si>
  <si>
    <t>360</t>
  </si>
  <si>
    <t>7674027</t>
  </si>
  <si>
    <t xml:space="preserve">O.27 - Vnější prosklené dvoukřídlové dveře s nadsvětlíkem - materiál: hliník - 1740/2915 mm -  D+M vč všech systémových detailů, kování a povrchové úpravy - podrobný popis - TABULKA VNĚJŠÍCH VÝPLNÍ</t>
  </si>
  <si>
    <t>1990213650</t>
  </si>
  <si>
    <t>361</t>
  </si>
  <si>
    <t>7674028</t>
  </si>
  <si>
    <t xml:space="preserve">O.28 - Garážová sekční vrata - elektropohon, dálkové ovládání - 2880/2480 mm -  D+M vč všech systémových detailů, kování a povrchové úpravy - podrobný popis - TABULKA VNĚJŠÍCH VÝPLNÍ</t>
  </si>
  <si>
    <t>-63571247</t>
  </si>
  <si>
    <t>362</t>
  </si>
  <si>
    <t>7674029</t>
  </si>
  <si>
    <t xml:space="preserve">O.29 - Okno jednokřídlové, dovnitř otvíravé a sklopné, s boční pevně zasklenou částí - materiál: hliník - 3080/760 mm -  D+M vč všech systémových detailů, kování a povrchové úpravy - podrobný popis - TABULKA VNĚJŠÍCH VÝPLNÍ</t>
  </si>
  <si>
    <t>719636372</t>
  </si>
  <si>
    <t>363</t>
  </si>
  <si>
    <t>7674030</t>
  </si>
  <si>
    <t xml:space="preserve">O.30 - Okno jednokřídlové, dovnitř otvíravé a sklopné, s boční pevně zasklenou částí - materiál: hliník - 3080/760 mm -  D+M vč všech systémových detailů, kování a povrchové úpravy - podrobný popis - TABULKA VNĚJŠÍCH VÝPLNÍ</t>
  </si>
  <si>
    <t>985868852</t>
  </si>
  <si>
    <t>364</t>
  </si>
  <si>
    <t>7674031</t>
  </si>
  <si>
    <t xml:space="preserve">O.31 - Okno dvojkřídlové se sviským dělicím sloupkem, dovnitř otvíravé a sklopné - materiál: hliník - 1500/2300 mm -  D+M vč všech systémových detailů, kování a povrchové úpravy - podrobný popis - TABULKA VNĚJŠÍCH VÝPLNÍ</t>
  </si>
  <si>
    <t>-415162907</t>
  </si>
  <si>
    <t>365</t>
  </si>
  <si>
    <t>7674032</t>
  </si>
  <si>
    <t xml:space="preserve">O.32 - Vnější prosklené jednokřídlové dveře, DOVNITŘ otevíravé - materiál: hliník - 1000/2150 mm -  D+M vč všech systémových detailů, kování a povrchové úpravy - podrobný popis - TABULKA VNĚJŠÍCH VÝPLNÍ</t>
  </si>
  <si>
    <t>-1554765293</t>
  </si>
  <si>
    <t>366</t>
  </si>
  <si>
    <t>7674033</t>
  </si>
  <si>
    <t xml:space="preserve">O.33 - Okno jednokřídlové, dovnitř otvíravé a sklopné - materiál: hliník - 600/1550 mm -  D+M vč všech systémových detailů, kování a povrchové úpravy - podrobný popis - TABULKA VNĚJŠÍCH VÝPLNÍ</t>
  </si>
  <si>
    <t>996634088</t>
  </si>
  <si>
    <t>367</t>
  </si>
  <si>
    <t>7674034</t>
  </si>
  <si>
    <t xml:space="preserve">O.34 - Okno dvojkřídlové se sviským dělicím sloupkem, dovnitř otvíravé a sklopné - materiál: hliník - 1500/1950 mm -  D+M vč všech systémových detailů, kování a povrchové úpravy - podrobný popis - TABULKA VNĚJŠÍCH VÝPLNÍ</t>
  </si>
  <si>
    <t>-1411508107</t>
  </si>
  <si>
    <t>368</t>
  </si>
  <si>
    <t>7674035</t>
  </si>
  <si>
    <t xml:space="preserve">O.35 - Vnější pevně zasklená fasádní výplň dělená svislými sloupky s jednokřídlými dveřmi s nadsvětlíkem - materiál: hliník - 8270/3360 mm -  D+M vč všech systémových detailů, kování a povrchové úpravy - podrobný popis - TABULKA VNĚJŠÍCH VÝPLNÍ</t>
  </si>
  <si>
    <t>369969069</t>
  </si>
  <si>
    <t>369</t>
  </si>
  <si>
    <t>7674037</t>
  </si>
  <si>
    <t xml:space="preserve">O.37 - Vnější pevně zasklená fasádní výplň dělená svislými sloupky s jednokřídlými dveřmi s nadsvětlíkem - materiál: hliník - 4174/3080 mm -  D+M vč všech systémových detailů, kování a povrchové úpravy - podrobný popis - TABULKA VNĚJŠÍCH VÝPLNÍ</t>
  </si>
  <si>
    <t>1449898809</t>
  </si>
  <si>
    <t>370</t>
  </si>
  <si>
    <t>7674038</t>
  </si>
  <si>
    <t xml:space="preserve">O.38 - Vnější pevně zasklená fasádní výplň dělená svislým sloupkem - materiál: hliník - 1615/3080 mm -  D+M vč všech systémových detailů, kování a povrchové úpravy - podrobný popis - TABULKA VNĚJŠÍCH VÝPLNÍ</t>
  </si>
  <si>
    <t>1805832085</t>
  </si>
  <si>
    <t>371</t>
  </si>
  <si>
    <t>7674039</t>
  </si>
  <si>
    <t xml:space="preserve">O.39 - Vnější pevně zasklená fasádní výplň dělená svislými sloupky s jednokřídlými dveřmi s nadsvětlíkem - materiál: hliník - 3150/3080 mm -  D+M vč všech systémových detailů, kování a povrchové úpravy - podrobný popis - TABULKA VNĚJŠÍCH VÝPLNÍ</t>
  </si>
  <si>
    <t>1254487731</t>
  </si>
  <si>
    <t>372</t>
  </si>
  <si>
    <t>7674040</t>
  </si>
  <si>
    <t xml:space="preserve">O.40 - Vnější pevně zasklená fasádní výplň - materiál: hliník - 645/3080 mm -  D+M vč všech systémových detailů, kování a povrchové úpravy - podrobný popis - TABULKA VNĚJŠÍCH VÝPLNÍ</t>
  </si>
  <si>
    <t>435050987</t>
  </si>
  <si>
    <t>373</t>
  </si>
  <si>
    <t>76741010</t>
  </si>
  <si>
    <t xml:space="preserve">VO10 - Dveře dvoukřídlové, otevíravé, prosklené do rámové zárubně - materiál: hliník - 2000/2650 mm -  D+M vč všech systémových detailů, kování a povrchové úpravy - podrobný popis - TABULKA VNITŘNÍCH PROSKLENÝCH VÝPLNÍ</t>
  </si>
  <si>
    <t>-1778398343</t>
  </si>
  <si>
    <t>374</t>
  </si>
  <si>
    <t>76741011</t>
  </si>
  <si>
    <t xml:space="preserve">VO11 - Dveře dvoukř, otevír,  proskl do rámové zárubně s nadsvětlíkem - požární EI/30DP3 - materiál: hliník - 1900/3000 mm -  D+M vč všech systémových detailů, kování, samozavírače a povrchové úpravy - podrobný popis - TABULKA VNITŘNÍCH PROSKLENÝCH VÝPLNÍ</t>
  </si>
  <si>
    <t>-1747753323</t>
  </si>
  <si>
    <t>375</t>
  </si>
  <si>
    <t>76741012</t>
  </si>
  <si>
    <t xml:space="preserve">VO12 - Dveře dvoukř, otevír, proskl do rámové zárubně - požární EI/30DP3 - materiál: hliník - 1700/2500 mm -  D+M vč všech systémových detailů, kování, samozavírače a povrchové úpravy - podrobný popis - TABULKA VNITŘNÍCH PROSKLENÝCH VÝPLNÍ</t>
  </si>
  <si>
    <t>1115191459</t>
  </si>
  <si>
    <t>376</t>
  </si>
  <si>
    <t>76741013</t>
  </si>
  <si>
    <t xml:space="preserve">VO13 - Dveře jednokřídlové otevíravé, prosklené do rámové zárubně, s nadsvětlíkem - materiál: hliník - 1050/2920 mm -  D+M vč všech systémových detailů, kování a povrchové úpravy - podrobný popis - TABULKA VNITŘNÍCH PROSKLENÝCH VÝPLNÍ</t>
  </si>
  <si>
    <t>-998822753</t>
  </si>
  <si>
    <t>377</t>
  </si>
  <si>
    <t>7675002</t>
  </si>
  <si>
    <t xml:space="preserve">X4-2 - Předokenní horizontální žaluzie Z90 - atypický box z vodovzdorné překližky - elektropohon + dálk ovl. - 960×3300 mm -  D+M vč všech systémových detailů a povrchové úpravy - podrobný popis - TABULKY PSV</t>
  </si>
  <si>
    <t>1155089335</t>
  </si>
  <si>
    <t>378</t>
  </si>
  <si>
    <t>7675005</t>
  </si>
  <si>
    <t xml:space="preserve">X4-5 - Pozinkovaný úhelník pro okování vjezdové hrany vrat do dílny - 40/40/3 mm, dl 2880 mm -  D+M vč všech systémových detailů a povrchové úpravy - podrobný popis - TABULKY PSV</t>
  </si>
  <si>
    <t>682008701</t>
  </si>
  <si>
    <t>379</t>
  </si>
  <si>
    <t>7675006</t>
  </si>
  <si>
    <t xml:space="preserve">X4-6 - Ocelové žárově zinkované madlo na venkovním schodišti - jekl 25/50 mm, dl 5700 mm -  D+M vč všech systémových detailů a povrchové úpravy - podrobný popis - TABULKY PSV</t>
  </si>
  <si>
    <t>1996135615</t>
  </si>
  <si>
    <t>380</t>
  </si>
  <si>
    <t>7675007</t>
  </si>
  <si>
    <t xml:space="preserve">X4-7 - Ocelové žárově zinkované zábradlí na terase - Konstrukce z jelů s tyčovou výplní - dl 7900 mm -  D+M vč všech systémových detailů a povrchové úpravy - podrobný popis - TABULKY PSV</t>
  </si>
  <si>
    <t>1772286999</t>
  </si>
  <si>
    <t>381</t>
  </si>
  <si>
    <t>7675008</t>
  </si>
  <si>
    <t xml:space="preserve">X4-8 - Ocelové žárově zinkované zábradlí na terase - Konstrukce z jelů s tyčovou výplní - dl 7500 mm -  D+M vč všech systémových detailů a povrchové úpravy - podrobný popis - TABULKY PSV</t>
  </si>
  <si>
    <t>1412673353</t>
  </si>
  <si>
    <t>382</t>
  </si>
  <si>
    <t>7675009</t>
  </si>
  <si>
    <t xml:space="preserve">X4-9 - Ocelové žárově zinkované zábradlí na venkovním schodišti na terasu - Konstrukce z jelů s tyčovou výplní - dl 1200mm -  D+M vč všech systémových detailů a povrchové úpravy - podrobný popis - TABULKY PSV</t>
  </si>
  <si>
    <t>1105508491</t>
  </si>
  <si>
    <t>383</t>
  </si>
  <si>
    <t>7675010</t>
  </si>
  <si>
    <t xml:space="preserve">X4-10 - Ocelové žárově zinkované zábradlí na terase - Konstrukce z jelů s tyčovou výplní - dl 4600 mm -  D+M vč všech systémových detailů a povrchové úpravy - podrobný popis - TABULKY PSV</t>
  </si>
  <si>
    <t>-640688119</t>
  </si>
  <si>
    <t>384</t>
  </si>
  <si>
    <t>7675011</t>
  </si>
  <si>
    <t xml:space="preserve">X4-11 - Ocelové žárově zinkované zábradlí na terase - Konstrukce z jelů s tyčovou výplní - dl 23700 mm -  D+M vč všech systémových detailů a povrchové úpravy - podrobný popis - TABULKY PSV</t>
  </si>
  <si>
    <t>-1540214670</t>
  </si>
  <si>
    <t>385</t>
  </si>
  <si>
    <t>7675012</t>
  </si>
  <si>
    <t xml:space="preserve">X4-12 - Ocelové žárově zinkované zábradlí na terase - Konstrukce z jelů s tyčovou výplní - dl 14900 mm -  D+M vč všech systémových detailů a povrchové úpravy - podrobný popis - TABULKY PSV</t>
  </si>
  <si>
    <t>-2059888683</t>
  </si>
  <si>
    <t>386</t>
  </si>
  <si>
    <t>76750181</t>
  </si>
  <si>
    <t xml:space="preserve">X4-18 - Ocelová žárově zinkovaná mřížka před vstupem na terasu - 200/8110 mm -  D+M vč všech systémových detailů a povrchové úpravy - podrobný popis - TABULKY PSV</t>
  </si>
  <si>
    <t>-53004028</t>
  </si>
  <si>
    <t>387</t>
  </si>
  <si>
    <t>76750182</t>
  </si>
  <si>
    <t xml:space="preserve">X4-18 - Ocelová žárově zinkovaná mřížka před vstupem na terasu - 200/2780 mm -  D+M vč všech systémových detailů a povrchové úpravy - podrobný popis - TABULKY PSV</t>
  </si>
  <si>
    <t>-393839333</t>
  </si>
  <si>
    <t>388</t>
  </si>
  <si>
    <t>76750183</t>
  </si>
  <si>
    <t xml:space="preserve">X4-18 - Ocelová žárově zinkovaná mřížka před vstupem na terasu - 200/3800 mm -  D+M vč všech systémových detailů a povrchové úpravy - podrobný popis - TABULKY PSV</t>
  </si>
  <si>
    <t>-255596943</t>
  </si>
  <si>
    <t>389</t>
  </si>
  <si>
    <t>76750184</t>
  </si>
  <si>
    <t xml:space="preserve">X4-18 - Ocelová žárově zinkovaná mřížka před vstupem na terasu - 1030/1200 mm -  D+M vč všech systémových detailů a povrchové úpravy - podrobný popis - TABULKY PSV</t>
  </si>
  <si>
    <t>-430923824</t>
  </si>
  <si>
    <t>390</t>
  </si>
  <si>
    <t>7675044</t>
  </si>
  <si>
    <t xml:space="preserve">X4-44 - Předokenní horizontální žaluzie Z70 - typický box z purenitu - elektropohon + dálk ovl. - 1500/1950 mm -  D+M vč všech systémových detailů a povrchové úpravy - podrobný popis - TABULKY PSV</t>
  </si>
  <si>
    <t>907326229</t>
  </si>
  <si>
    <t>391</t>
  </si>
  <si>
    <t>7675045</t>
  </si>
  <si>
    <t xml:space="preserve">X4-45 - Předokenní horizontální žaluzie Z70 - typický box z purenitu - elektropohon + dálk ovl. - 1500x2300 mm -  D+M vč všech systémových detailů a povrchové úpravy - podrobný popis - TABULKY PSV</t>
  </si>
  <si>
    <t>40091661</t>
  </si>
  <si>
    <t>392</t>
  </si>
  <si>
    <t>7675046</t>
  </si>
  <si>
    <t xml:space="preserve">X4-46 - Předokenní horizontální žaluzie Z70 - typický box z purenitu - elektropohon + dálk ovl. - 600x1550 mm -  D+M vč všech systémových detailů a povrchové úpravy - podrobný popis - TABULKY PSV</t>
  </si>
  <si>
    <t>70418085</t>
  </si>
  <si>
    <t>393</t>
  </si>
  <si>
    <t>7675052</t>
  </si>
  <si>
    <t xml:space="preserve">X4-52 - Ocelové žárově zinkované madlo na stávajícím schodišti - jekl 20/50 mm, dl 6400 mm -  D+M vč všech systémových detailů a povrchové úpravy - podrobný popis - TABULKY PSV</t>
  </si>
  <si>
    <t>871146094</t>
  </si>
  <si>
    <t>394</t>
  </si>
  <si>
    <t>76750551</t>
  </si>
  <si>
    <t xml:space="preserve">X4-55 - PEVNÉ BEZPEČNOSTNÍ ZASKLENÍ - LEPENÉ, KALENÉ - cca 1795/2600 mm -  D+M vč všech systémových detailů a povrchové úpravy - podrobný popis - TABULKY PSV</t>
  </si>
  <si>
    <t>-848275023</t>
  </si>
  <si>
    <t>395</t>
  </si>
  <si>
    <t>76750552</t>
  </si>
  <si>
    <t xml:space="preserve">X4-55 - PEVNÉ BEZPEČNOSTNÍ ZASKLENÍ - LEPENÉ, KALENÉ - cca 2915/2600 mm -  D+M vč všech systémových detailů a povrchové úpravy - podrobný popis - TABULKY PSV</t>
  </si>
  <si>
    <t>-2091032978</t>
  </si>
  <si>
    <t>396</t>
  </si>
  <si>
    <t>7676001</t>
  </si>
  <si>
    <t>DOPLNĚNÍ KLECOVÉ PŘÍČKY - POSUVNÁ KLECOVÁ PŘÍČKA - cca 3128/3000 mm - D+M vč všech systémových detailů a povrchové úpravy</t>
  </si>
  <si>
    <t>-550149211</t>
  </si>
  <si>
    <t>397</t>
  </si>
  <si>
    <t>7676002</t>
  </si>
  <si>
    <t>DOPLNĚNÍ KLECOVÉ PŘÍČKY - PEVNÁ KLECOVÁ PŘÍČKA S 1KŘ DVEŘMI - cca 2291/3000 mm - D+M vč všech systémových detailů a povrchové úpravy</t>
  </si>
  <si>
    <t>-724050825</t>
  </si>
  <si>
    <t>398</t>
  </si>
  <si>
    <t>7676101</t>
  </si>
  <si>
    <t>DOPLNĚNÍ HPL PŘÍČKY - Sanitární příčka v 200 mm s 1kř dveřmi - dl cca 1700 mm - D+M vč všech systémových detailů a povrchové úpravy</t>
  </si>
  <si>
    <t>2086118583</t>
  </si>
  <si>
    <t>399</t>
  </si>
  <si>
    <t>998767202R001</t>
  </si>
  <si>
    <t>Přesun hmot pro zámečnické konstrukce v objektech v přes 6 do 12 m</t>
  </si>
  <si>
    <t>1369696334</t>
  </si>
  <si>
    <t>771</t>
  </si>
  <si>
    <t>Podlahy z dlaždic</t>
  </si>
  <si>
    <t>400</t>
  </si>
  <si>
    <t>771574152</t>
  </si>
  <si>
    <t>Montáž podlah keramických hladkých lepených cementovým flexibilním lepidlem přes 0,5 do 2 ks/m2</t>
  </si>
  <si>
    <t>1778941984</t>
  </si>
  <si>
    <t>https://podminky.urs.cz/item/CS_URS_2023_02/771574152</t>
  </si>
  <si>
    <t>"1NP"+3,78+4,14+15,43+11,96+8,47+5,64+2,7</t>
  </si>
  <si>
    <t>"1NP"+25,0+158,44+125,58+57,66+11,99</t>
  </si>
  <si>
    <t>"1NP"+76,7</t>
  </si>
  <si>
    <t>"1NP"+6,68+1,9+1,81</t>
  </si>
  <si>
    <t>"1NP"+9,81+16,97</t>
  </si>
  <si>
    <t>"2NP"+7,83+70,24+10,44+70,25+4,39+3,19+5,89+9,84+23,18+4,14+29,6</t>
  </si>
  <si>
    <t>"2NP"+4,85+3,81</t>
  </si>
  <si>
    <t>401</t>
  </si>
  <si>
    <t>5976101</t>
  </si>
  <si>
    <t>dlažba velkoformátová keramická (750/750 mm), R10</t>
  </si>
  <si>
    <t>-849447911</t>
  </si>
  <si>
    <t>(D02_kerdl+D04_kerdl)*1,15</t>
  </si>
  <si>
    <t>402</t>
  </si>
  <si>
    <t>5976102</t>
  </si>
  <si>
    <t>dlažba velkoformátová keramická (750/750 mm), R10/B</t>
  </si>
  <si>
    <t>1444644544</t>
  </si>
  <si>
    <t>(D10_kerdl+D06_kerdl)*1,15</t>
  </si>
  <si>
    <t>403</t>
  </si>
  <si>
    <t>5976103</t>
  </si>
  <si>
    <t>dlažba velkoformátová keramická (750/750 mm), R11</t>
  </si>
  <si>
    <t>-1953292752</t>
  </si>
  <si>
    <t>D05_kerdl*1,15</t>
  </si>
  <si>
    <t>404</t>
  </si>
  <si>
    <t>5976104</t>
  </si>
  <si>
    <t>dlažba velkoformátová keramická (750/750 mm), R9</t>
  </si>
  <si>
    <t>1196003638</t>
  </si>
  <si>
    <t>(D03_kerdl+D07_kerdl+D09_kerdl)*1,15</t>
  </si>
  <si>
    <t>405</t>
  </si>
  <si>
    <t>77159101</t>
  </si>
  <si>
    <t>Řezání dlaždic keramických rovné</t>
  </si>
  <si>
    <t>1493308761</t>
  </si>
  <si>
    <t>406</t>
  </si>
  <si>
    <t>998771102</t>
  </si>
  <si>
    <t>Přesun hmot tonážní pro podlahy z dlaždic v objektech v přes 6 do 12 m</t>
  </si>
  <si>
    <t>1698342841</t>
  </si>
  <si>
    <t>https://podminky.urs.cz/item/CS_URS_2023_02/998771102</t>
  </si>
  <si>
    <t>777</t>
  </si>
  <si>
    <t>Podlahy lité</t>
  </si>
  <si>
    <t>407</t>
  </si>
  <si>
    <t>7771001</t>
  </si>
  <si>
    <t xml:space="preserve">Sportovní podlaha - PUR stěrka + pryž.podložka - tl 6 mm -  D+M vč všech systémových detailů</t>
  </si>
  <si>
    <t>273457299</t>
  </si>
  <si>
    <t>+30,76</t>
  </si>
  <si>
    <t>408</t>
  </si>
  <si>
    <t>7772001</t>
  </si>
  <si>
    <t>Polyuretanová samonivelační stěrka - systémové souvrství - kompletní skladba - D+M</t>
  </si>
  <si>
    <t>369585085</t>
  </si>
  <si>
    <t>"1NP"+19,22+8,83+19,25+8,84</t>
  </si>
  <si>
    <t>409</t>
  </si>
  <si>
    <t>998777102</t>
  </si>
  <si>
    <t>Přesun hmot tonážní pro podlahy lité v objektech v přes 6 do 12 m</t>
  </si>
  <si>
    <t>-1668962856</t>
  </si>
  <si>
    <t>https://podminky.urs.cz/item/CS_URS_2023_02/998777102</t>
  </si>
  <si>
    <t>781</t>
  </si>
  <si>
    <t>Dokončovací práce - obklady</t>
  </si>
  <si>
    <t>410</t>
  </si>
  <si>
    <t>781474115</t>
  </si>
  <si>
    <t>Montáž obkladů vnitřních keramických hladkých přes 22 do 25 ks/m2 lepených flexibilním lepidlem</t>
  </si>
  <si>
    <t>1436572837</t>
  </si>
  <si>
    <t>https://podminky.urs.cz/item/CS_URS_2023_02/781474115</t>
  </si>
  <si>
    <t>"103"+2,14*(2*1,7+2*2,3)-0,8*2,1+0,15*1,65</t>
  </si>
  <si>
    <t>"104"+2,14*(2*1,8+2*2,3)-0,9*2,1+0,15*1,8</t>
  </si>
  <si>
    <t>"105"+2,14*(1,5+2*1,4+2*3,0+2*4,0)-0,8*2,1+0,15*4,0+0,24*1,3</t>
  </si>
  <si>
    <t>"106"+2,14*(2*1,3+1,5+2*1,2+2*1,6+2*1,8+2*3,6)-0,8*2,1-0,7*2,1+0,15*1,15</t>
  </si>
  <si>
    <t>"113"+2,14*(1,2+4*1,6+4*1,0)-0,7*2,1*2+0,15*(2*1,0+1,2)</t>
  </si>
  <si>
    <t>"114,115"+3,0*(2*1,1+2,7+1,6)</t>
  </si>
  <si>
    <t>"122"+2,14*(2*1,0+2*2,0)-0,7*2,1*2+0,15*1,0</t>
  </si>
  <si>
    <t>"123"+2,14*(2*0,9+2*2,0)-0,7*2,1+0,15*0,9</t>
  </si>
  <si>
    <t>"208"+2,14*(2*1,7+2*2,9)-0,7*2,1</t>
  </si>
  <si>
    <t>"207"+0,6*(2,4+2*0,6)</t>
  </si>
  <si>
    <t>"211"+1,5*1,5</t>
  </si>
  <si>
    <t>411</t>
  </si>
  <si>
    <t>5976101.1</t>
  </si>
  <si>
    <t>obklad keramický (200/200 mm)</t>
  </si>
  <si>
    <t>-1673327952</t>
  </si>
  <si>
    <t>196,522*1,1 "Přepočtené koeficientem množství</t>
  </si>
  <si>
    <t>412</t>
  </si>
  <si>
    <t>5976109</t>
  </si>
  <si>
    <t>ukončující a rohové lišty</t>
  </si>
  <si>
    <t>-1462184662</t>
  </si>
  <si>
    <t>413</t>
  </si>
  <si>
    <t>998781102</t>
  </si>
  <si>
    <t>Přesun hmot tonážní pro obklady keramické v objektech v přes 6 do 12 m</t>
  </si>
  <si>
    <t>1607417913</t>
  </si>
  <si>
    <t>https://podminky.urs.cz/item/CS_URS_2023_02/998781102</t>
  </si>
  <si>
    <t>783</t>
  </si>
  <si>
    <t>Dokončovací práce - nátěry</t>
  </si>
  <si>
    <t>414</t>
  </si>
  <si>
    <t>7831001</t>
  </si>
  <si>
    <t>Nátěr protiprašný bezbarvý - na beton (stropy,stěny)</t>
  </si>
  <si>
    <t>1050758363</t>
  </si>
  <si>
    <t>"strop"+3,78+4,14+15,43+11,96+19,22+8,83+19,25+8,84+125,58+8,47+5,64+2,7+11,99+6,68+9,81+16,97+76,07+1,9+1,81</t>
  </si>
  <si>
    <t>"107"+3,0*(2*6,0+3,2)</t>
  </si>
  <si>
    <t>"109"+3,0*(2*6,0+3,2)</t>
  </si>
  <si>
    <t>"121"+3,0*(14,6+11,7+5,9+1,0)</t>
  </si>
  <si>
    <t>415</t>
  </si>
  <si>
    <t>7832001</t>
  </si>
  <si>
    <t>Nátěr protiprašný uzavírací - podlahy</t>
  </si>
  <si>
    <t>-1891564051</t>
  </si>
  <si>
    <t>"3NP"+87,04+6,0</t>
  </si>
  <si>
    <t>416</t>
  </si>
  <si>
    <t>7833001</t>
  </si>
  <si>
    <t>Nátěr lazurovací - pohledových dřevěných konstrukcí - pergola</t>
  </si>
  <si>
    <t>-731109198</t>
  </si>
  <si>
    <t>"prkna"+42,48</t>
  </si>
  <si>
    <t>"trámky"</t>
  </si>
  <si>
    <t>"SL.05-120/120"+(3,07*6)*0,48</t>
  </si>
  <si>
    <t>"SL.06-100/180"+(3,3*6)*0,56</t>
  </si>
  <si>
    <t>"N.03-120/200"+(8,25*4)*0,64</t>
  </si>
  <si>
    <t>"N.04-120/200"+(6,0*2)*0,64</t>
  </si>
  <si>
    <t>"N.05-120/200"+(0,9*2)*0,64</t>
  </si>
  <si>
    <t>"P.01-120/260"+(6,0*2)*0,76</t>
  </si>
  <si>
    <t>784</t>
  </si>
  <si>
    <t>Dokončovací práce - malby a tapety</t>
  </si>
  <si>
    <t>417</t>
  </si>
  <si>
    <t>7845001</t>
  </si>
  <si>
    <t>Malby stěn a stropů bílé 2nás vč penetrace</t>
  </si>
  <si>
    <t>-2088694103</t>
  </si>
  <si>
    <t>"101"+2,7*(5,2+2*4,8+8*0,25)</t>
  </si>
  <si>
    <t>"102"+2,95*(2*11,6+2*13,8+4*0,25*4)</t>
  </si>
  <si>
    <t>"112"+2,95*(2*11,6+2*4,9+2*1,0)</t>
  </si>
  <si>
    <t>"117"+2,92*(2*6,5+2*12,6)-15,12</t>
  </si>
  <si>
    <t>"strop"+4,39+3,19+34,33+5,55+29,67+4,6</t>
  </si>
  <si>
    <t>"SDK podhled"+18,27+4,85+3,81</t>
  </si>
  <si>
    <t>"201"+2,98*(2*2,4+3,0)</t>
  </si>
  <si>
    <t>"203"+2,98*(2*2,4+2,6)</t>
  </si>
  <si>
    <t>"202"+2,0*8,8+3,3*8,8-0,9*2,1</t>
  </si>
  <si>
    <t>"204"+2,0*8,8+3,3*8,8-0,9*2,1</t>
  </si>
  <si>
    <t>"strop"+93,04</t>
  </si>
  <si>
    <t>"301"+2,54*(2*14,7+2*6,3+2*2,1)</t>
  </si>
  <si>
    <t>"302"+2,54*(2*2,0+2*3,0)</t>
  </si>
  <si>
    <t>790</t>
  </si>
  <si>
    <t>Ostatní výrobky</t>
  </si>
  <si>
    <t>418</t>
  </si>
  <si>
    <t>7901003</t>
  </si>
  <si>
    <t xml:space="preserve">X4-3 - Nápis ZÁKLADNÍ ŠKOLA na západním průčelí - Písmena z ocelového plechu tl. 4 mm, výška písma 320 mm, žárově zinkováno + PUR nátěr -  D+M vč všech systémových detailů a povrchové úpravy - podrobný popis - TABULKY PSV</t>
  </si>
  <si>
    <t>-13448795</t>
  </si>
  <si>
    <t>419</t>
  </si>
  <si>
    <t>79010041</t>
  </si>
  <si>
    <t xml:space="preserve">X4-4 - I. čisticí zóna - Ocelový pozinkovaný pororošt s oky 30 × 10 mm + lem z profilů L 40/40/4  - 850 × 1600 mm -  D+M vč všech systémových detailů a povrchové úpravy - podrobný popis - TABULKY PSV</t>
  </si>
  <si>
    <t>1580245491</t>
  </si>
  <si>
    <t>420</t>
  </si>
  <si>
    <t>79010042</t>
  </si>
  <si>
    <t xml:space="preserve">X4-4 - I. čisticí zóna - Ocelový pozinkovaný pororošt s oky 30 × 10 mm + lem z profilů L 40/40/4  - 1100 × 1800 mm -  D+M vč všech systémových detailů a povrchové úpravy - podrobný popis - TABULKY PSV</t>
  </si>
  <si>
    <t>1872326566</t>
  </si>
  <si>
    <t>421</t>
  </si>
  <si>
    <t>79010043</t>
  </si>
  <si>
    <t xml:space="preserve">X4-4 - I. čisticí zóna - Ocelový pozinkovaný pororošt s oky 30 × 10 mm + lem z profilů L 40/40/4  - 1250 × 1850 mm -  D+M vč všech systémových detailů a povrchové úpravy - podrobný popis - TABULKY PSV</t>
  </si>
  <si>
    <t>431375353</t>
  </si>
  <si>
    <t>422</t>
  </si>
  <si>
    <t>79010141</t>
  </si>
  <si>
    <t xml:space="preserve">X4-14 - Lavička na terase - dl 4800 mm -  D+M vč všech systémových detailů a povrchové úpravy - podrobný popis - TABULKY PSV</t>
  </si>
  <si>
    <t>-588959738</t>
  </si>
  <si>
    <t>423</t>
  </si>
  <si>
    <t>79010142</t>
  </si>
  <si>
    <t xml:space="preserve">X4-14 - Lavička na terase - dl 5300 mm -  D+M vč všech systémových detailů a povrchové úpravy - podrobný popis - TABULKY PSV</t>
  </si>
  <si>
    <t>-441418547</t>
  </si>
  <si>
    <t>424</t>
  </si>
  <si>
    <t>79010143</t>
  </si>
  <si>
    <t xml:space="preserve">X4-14 - Lavička na terase - dl 5400 mm -  D+M vč všech systémových detailů a povrchové úpravy - podrobný popis - TABULKY PSV</t>
  </si>
  <si>
    <t>1504940118</t>
  </si>
  <si>
    <t>425</t>
  </si>
  <si>
    <t>79010144</t>
  </si>
  <si>
    <t xml:space="preserve">X4-14 - Lavička na terase - dl 7200 mm -  D+M vč všech systémových detailů a povrchové úpravy - podrobný popis - TABULKY PSV</t>
  </si>
  <si>
    <t>-1480497712</t>
  </si>
  <si>
    <t>426</t>
  </si>
  <si>
    <t>7901015</t>
  </si>
  <si>
    <t xml:space="preserve">X4-15 - Zakrytí VZT – lehací plocha na terase -  D+M vč všech systémových detailů a povrchové úpravy - podrobný popis - TABULKY PSV</t>
  </si>
  <si>
    <t>1816278279</t>
  </si>
  <si>
    <t>427</t>
  </si>
  <si>
    <t>79010161</t>
  </si>
  <si>
    <t xml:space="preserve">X4-16 - Odpočivná lavice na terase - 4960 × 1180 mm -  D+M vč všech systémových detailů a povrchové úpravy - podrobný popis - TABULKY PSV</t>
  </si>
  <si>
    <t>-120524823</t>
  </si>
  <si>
    <t>428</t>
  </si>
  <si>
    <t>79010162</t>
  </si>
  <si>
    <t xml:space="preserve">X4-16 - Odpočivná lavice na terase - 5300 × 780 mm -  D+M vč všech systémových detailů a povrchové úpravy - podrobný popis - TABULKY PSV</t>
  </si>
  <si>
    <t>-2133518841</t>
  </si>
  <si>
    <t>429</t>
  </si>
  <si>
    <t>7901017</t>
  </si>
  <si>
    <t>X4-17 - Střešní okno do ploché střechy - požární EI15DP1 - Atypický výrobek - D+M vč všech systémových detailů a povrchové úpravy - podrobný popis - TABULKY PSV</t>
  </si>
  <si>
    <t>1136262152</t>
  </si>
  <si>
    <t>430</t>
  </si>
  <si>
    <t>79010171</t>
  </si>
  <si>
    <t>X4-17 - Náklady na atest atyp výrobku</t>
  </si>
  <si>
    <t>-665109452</t>
  </si>
  <si>
    <t>431</t>
  </si>
  <si>
    <t>79010261</t>
  </si>
  <si>
    <t>X4-26 - Purenitový tepelně izolační blok pro osazení fasádní výplně - 80/150 mm, dl 970 mm - D+M vč všech systémových detailů a povrchové úpravy - podrobný popis - TABULKY PSV</t>
  </si>
  <si>
    <t>-1219327540</t>
  </si>
  <si>
    <t>432</t>
  </si>
  <si>
    <t>79010262</t>
  </si>
  <si>
    <t>X4-26 - Purenitový tepelně izolační blok pro osazení fasádní výplně - 80/150 mm, dl 1000 mm - D+M vč všech systémových detailů a povrchové úpravy - podrobný popis - TABULKY PSV</t>
  </si>
  <si>
    <t>270684679</t>
  </si>
  <si>
    <t>433</t>
  </si>
  <si>
    <t>79010263</t>
  </si>
  <si>
    <t>X4-26 - Purenitový tepelně izolační blok pro osazení fasádní výplně - 80/150 mm, dl 1800 mm - D+M vč všech systémových detailů a povrchové úpravy - podrobný popis - TABULKY PSV</t>
  </si>
  <si>
    <t>-1885237587</t>
  </si>
  <si>
    <t>434</t>
  </si>
  <si>
    <t>79010264</t>
  </si>
  <si>
    <t>X4-26 - Purenitový tepelně izolační blok pro osazení fasádní výplně - 80/150 mm, dl 1740 mm - D+M vč všech systémových detailů a povrchové úpravy - podrobný popis - TABULKY PSV</t>
  </si>
  <si>
    <t>1210900833</t>
  </si>
  <si>
    <t>435</t>
  </si>
  <si>
    <t>79010265</t>
  </si>
  <si>
    <t>X4-26 - Purenitový tepelně izolační blok pro osazení fasádní výplně - 80/150 mm, dl 1940 mm - D+M vč všech systémových detailů a povrchové úpravy - podrobný popis - TABULKY PSV</t>
  </si>
  <si>
    <t>523775982</t>
  </si>
  <si>
    <t>436</t>
  </si>
  <si>
    <t>79010266</t>
  </si>
  <si>
    <t>X4-26 - Purenitový tepelně izolační blok pro osazení fasádní výplně - 80/150 mm, dl 4300 mm - D+M vč všech systémových detailů a povrchové úpravy - podrobný popis - TABULKY PSV</t>
  </si>
  <si>
    <t>-935924952</t>
  </si>
  <si>
    <t>437</t>
  </si>
  <si>
    <t>7901028</t>
  </si>
  <si>
    <t>X4-28 - Betonové prefabrikáty květníků na terase - D+M vč všech systémových detailů a povrchové úpravy - podrobný popis - TABULKY PSV</t>
  </si>
  <si>
    <t>560965033</t>
  </si>
  <si>
    <t>438</t>
  </si>
  <si>
    <t>79010291</t>
  </si>
  <si>
    <t xml:space="preserve">X4-29 - II. čisticí zóna - rohož ze 100 % polypropylenu  - 950×2200 mm -  D+M vč všech systémových detailů a povrchové úpravy - podrobný popis - TABULKY PSV</t>
  </si>
  <si>
    <t>1334942247</t>
  </si>
  <si>
    <t>439</t>
  </si>
  <si>
    <t>79010292</t>
  </si>
  <si>
    <t xml:space="preserve">X4-29 - II. čisticí zóna - rohož ze 100 % polypropylenu  - 5070x1990 mm -  D+M vč všech systémových detailů a povrchové úpravy - podrobný popis - TABULKY PSV</t>
  </si>
  <si>
    <t>-723475160</t>
  </si>
  <si>
    <t>440</t>
  </si>
  <si>
    <t>7901030</t>
  </si>
  <si>
    <t xml:space="preserve">X4-30 - Protipožární a kouřotěsný poklop - typ LBC  - 600/900 mm -  D+M vč všech systémových detailů a povrchové úpravy - podrobný popis - TABULKY PSV</t>
  </si>
  <si>
    <t>1093951515</t>
  </si>
  <si>
    <t>441</t>
  </si>
  <si>
    <t>7901031</t>
  </si>
  <si>
    <t>X4-31 - Vybavení pro OTP - D+M vč všech systémových detailů a povrchové úpravy - podrobný popis - TABULKY PSV</t>
  </si>
  <si>
    <t>-1296273925</t>
  </si>
  <si>
    <t>442</t>
  </si>
  <si>
    <t>7901033</t>
  </si>
  <si>
    <t>X4-33 - Ukončovací lišta obkladu (stěrky) tvaru L - hliník - dl 3000 mm - D+M vč všech systémových detailů a povrchové úpravy - podrobný popis - TABULKY PSV</t>
  </si>
  <si>
    <t>1973957938</t>
  </si>
  <si>
    <t>443</t>
  </si>
  <si>
    <t>7901034</t>
  </si>
  <si>
    <t>X4-34 - Lavice s háčky v šatně sprch - dl 5900 mm - D+M vč všech systémových detailů a povrchové úpravy - podrobný popis - TABULKY PSV</t>
  </si>
  <si>
    <t>2016482433</t>
  </si>
  <si>
    <t>444</t>
  </si>
  <si>
    <t>7901035</t>
  </si>
  <si>
    <t>X4-35 - Dilatační profil pro objektové dilatační spáry - D+M vč všech systémových detailů a povrchové úpravy - podrobný popis - TABULKY PSV</t>
  </si>
  <si>
    <t>-1468050229</t>
  </si>
  <si>
    <t>445</t>
  </si>
  <si>
    <t>7901036</t>
  </si>
  <si>
    <t xml:space="preserve">X4-36 - Repase stávající stěny skladu tělocvičného nářadí - Konstrukce z ocelových profilů s výplní ze žebírkového pletiva s dveřmi -  3,2 × 2,2 m - v 2,70 m -  D+M vč všech systémových detailů a povrchové úpravy - podrobný popis - TABULKY PSV</t>
  </si>
  <si>
    <t>-549619796</t>
  </si>
  <si>
    <t>446</t>
  </si>
  <si>
    <t>7901037</t>
  </si>
  <si>
    <t xml:space="preserve">X4-37 - Protipožární schody a dvířka - Požární (El1/EI2 60) - 700/1300 mm -  D+M vč všech systémových detailů a povrchové úpravy - podrobný popis - TABULKY PSV</t>
  </si>
  <si>
    <t>458399017</t>
  </si>
  <si>
    <t>447</t>
  </si>
  <si>
    <t>79010381</t>
  </si>
  <si>
    <t xml:space="preserve">X4-38 - Zakrytí VZT potrubí ve strojovně VZT - Konstrukce z cementovláknitých desek tl. 20 mm - Půdorysný tvar L, šířka 450 mm, výška 300 mm, délka 4,2 × 4,5 m -  D+M vč všech systémových detailů a povrchové úpravy - podrobný popis - TABULKY PSV</t>
  </si>
  <si>
    <t>-1252088707</t>
  </si>
  <si>
    <t>448</t>
  </si>
  <si>
    <t>79010382</t>
  </si>
  <si>
    <t xml:space="preserve">X4-38 - Zakrytí VZT potrubí ve strojovně VZT - Konstrukce z cementovláknitých desek tl. 20 mm - Půdorysný tvar L, šířka 450 mm, výška 300 mm, délka 2,0 × 3,9  m -  D+M vč všech systémových detailů a povrchové úpravy - podrobný popis - TABULKY PSV</t>
  </si>
  <si>
    <t>-1151398352</t>
  </si>
  <si>
    <t>449</t>
  </si>
  <si>
    <t>7901039</t>
  </si>
  <si>
    <t xml:space="preserve">X4-39 - Sestava WC kabinami 3 WC a 1 hygienické kabiny tvořená čelní a boční stěnou a dělicími stěnami mezi -  D+M vč všech systémových detailů a povrchové úpravy - podrobný popis - TABULKY PSV</t>
  </si>
  <si>
    <t>626244824</t>
  </si>
  <si>
    <t>450</t>
  </si>
  <si>
    <t>79010471</t>
  </si>
  <si>
    <t xml:space="preserve">X4-47 - Prefabrikované ostění z XPS pro vodicí lištu exteriérové žaluzie 25 x 23 mm - délka 1790 mm - pro okno v 1550 mm -  D+M vč všech systémových detailů a povrchové úpravy - podrobný popis - TABULKY PSV</t>
  </si>
  <si>
    <t>1654108572</t>
  </si>
  <si>
    <t>451</t>
  </si>
  <si>
    <t>79010472</t>
  </si>
  <si>
    <t xml:space="preserve">X4-47 - Prefabrikované ostění z XPS pro vodicí lištu exteriérové žaluzie 25 x 23 mm - délka 2590 mm - pro okno v 2300 mm -  D+M vč všech systémových detailů a povrchové úpravy - podrobný popis - TABULKY PSV</t>
  </si>
  <si>
    <t>1655372235</t>
  </si>
  <si>
    <t>452</t>
  </si>
  <si>
    <t>79010473</t>
  </si>
  <si>
    <t xml:space="preserve">X4-47 - Prefabrikované ostění z XPS pro vodicí lištu exteriérové žaluzie 25 x 23 mm - délka 2340 mm - pro okno v 2060 mm -  D+M vč všech systémových detailů a povrchové úpravy - podrobný popis - TABULKY PSV</t>
  </si>
  <si>
    <t>-2114714487</t>
  </si>
  <si>
    <t>453</t>
  </si>
  <si>
    <t>7901053</t>
  </si>
  <si>
    <t xml:space="preserve">X4-53 - Šachta pro zelené střechy 300 × 300 s krycí mřížkou – materiál plast -  v 675 mm -  D+M vč všech systémových detailů a povrchové úpravy - podrobný popis - TABULKY PSV</t>
  </si>
  <si>
    <t>929883847</t>
  </si>
  <si>
    <t>454</t>
  </si>
  <si>
    <t>998R001</t>
  </si>
  <si>
    <t>Přesun hmot pro ostatní výrobky v objektech v přes 6 do 12 m</t>
  </si>
  <si>
    <t>691403766</t>
  </si>
  <si>
    <t>Soupis:</t>
  </si>
  <si>
    <t>SO 04 01 - KLIMATIZACE</t>
  </si>
  <si>
    <t>729 - Chlazení</t>
  </si>
  <si>
    <t>729</t>
  </si>
  <si>
    <t>Chlazení</t>
  </si>
  <si>
    <t>729221115V</t>
  </si>
  <si>
    <t xml:space="preserve">Venkovní kondenzační jednotka + vnitřní jednotka  např. LG SPLIT R32 PC09SQ.NSJ/UA3 0,9/2,5/3,7kW,</t>
  </si>
  <si>
    <t>ks</t>
  </si>
  <si>
    <t>729221118V</t>
  </si>
  <si>
    <t>Venkovní Standard invertor R32 (37-61, 3F/400V) , 2xkazetová 4 cestná jednotka, bez ovladače,</t>
  </si>
  <si>
    <t>729242210V</t>
  </si>
  <si>
    <t>Propojovací měděné potrubí (pro klimatizaci) včetně izolace pro klimatizační potrubí, fitinků, 6,35/9,52 mm (kapalina/plyn)</t>
  </si>
  <si>
    <t>729242211V</t>
  </si>
  <si>
    <t>Propojovací měděné potrubí (pro klimatizaci) včetně izolace pro klimatizační potrubí, fitinků, 9,5/15,88 mm (kapalina/plyn)</t>
  </si>
  <si>
    <t>729260331V</t>
  </si>
  <si>
    <t>Chlaidvo R32, příp. určí přesný typ odborný dodavatel dle zvoleného typu klimatizace</t>
  </si>
  <si>
    <t>729280715V</t>
  </si>
  <si>
    <t>Kabeláž mezi jednotkami</t>
  </si>
  <si>
    <t>729984332V</t>
  </si>
  <si>
    <t>Pomocný montážní materiál, spojovací, těsnící, kotvy, závěsy,drobné fitinky</t>
  </si>
  <si>
    <t xml:space="preserve">900      RT4</t>
  </si>
  <si>
    <t>HZS, Práce v tarifní třídě 7 (např. tesař)</t>
  </si>
  <si>
    <t>h</t>
  </si>
  <si>
    <t xml:space="preserve">900      RT5</t>
  </si>
  <si>
    <t>HZS, Práce v tarifní třídě 8 (např. tesař)</t>
  </si>
  <si>
    <t>SO 04 02 - MaR</t>
  </si>
  <si>
    <t xml:space="preserve">    742 - Elektroinstalace - slaboproud</t>
  </si>
  <si>
    <t>742</t>
  </si>
  <si>
    <t>Elektroinstalace - slaboproud</t>
  </si>
  <si>
    <t>742110002</t>
  </si>
  <si>
    <t>Montáž trubek pro slaboproud plastových ohebných uložených pod omítku</t>
  </si>
  <si>
    <t>-2040014022</t>
  </si>
  <si>
    <t>https://podminky.urs.cz/item/CS_URS_2023_02/742110002</t>
  </si>
  <si>
    <t>300" průměr 13,5 mm</t>
  </si>
  <si>
    <t>13" průměr 16 mm</t>
  </si>
  <si>
    <t>34571061</t>
  </si>
  <si>
    <t>trubka elektroinstalační ohebná z PVC (ČSN) 2313</t>
  </si>
  <si>
    <t>-1455077</t>
  </si>
  <si>
    <t>300*1,05 'Přepočtené koeficientem množství</t>
  </si>
  <si>
    <t>34571062</t>
  </si>
  <si>
    <t>trubka elektroinstalační ohebná z PVC (ČSN) 2316</t>
  </si>
  <si>
    <t>1414388173</t>
  </si>
  <si>
    <t>13*1,05 'Přepočtené koeficientem množství</t>
  </si>
  <si>
    <t>742110504</t>
  </si>
  <si>
    <t>Montáž krabic pro slaboproud zapuštěných plastových odbočných kruhových s víčkem</t>
  </si>
  <si>
    <t>1549764253</t>
  </si>
  <si>
    <t>https://podminky.urs.cz/item/CS_URS_2023_02/742110504</t>
  </si>
  <si>
    <t>34571457</t>
  </si>
  <si>
    <t>krabice pod omítku PVC odbočná kruhová D 70mm s víčkem</t>
  </si>
  <si>
    <t>-901592936</t>
  </si>
  <si>
    <t>742121001</t>
  </si>
  <si>
    <t>Montáž kabelů sdělovacích pro vnitřní rozvody do 15 žil</t>
  </si>
  <si>
    <t>793464807</t>
  </si>
  <si>
    <t>https://podminky.urs.cz/item/CS_URS_2023_02/742121001</t>
  </si>
  <si>
    <t>34121044</t>
  </si>
  <si>
    <t>kabel sdělovací stíněný laminovanou Al fólií s příložným Cu drátem jádro Cu plné izolace PVC plášť PVC 100V (SYKFY) 2x2x0,5mm2</t>
  </si>
  <si>
    <t>-174180034</t>
  </si>
  <si>
    <t>300*1,2 'Přepočtené koeficientem množství</t>
  </si>
  <si>
    <t>998742102</t>
  </si>
  <si>
    <t>Přesun hmot tonážní pro slaboproud v objektech v do 12 m</t>
  </si>
  <si>
    <t>-644391841</t>
  </si>
  <si>
    <t>https://podminky.urs.cz/item/CS_URS_2023_02/998742102</t>
  </si>
  <si>
    <t>SO 04 03 - SILNOPROUD</t>
  </si>
  <si>
    <t>Úroveň 3:</t>
  </si>
  <si>
    <t>LPS - Uzemnění a hromosvod</t>
  </si>
  <si>
    <t>D1 - Uzemňovací materiál</t>
  </si>
  <si>
    <t>D2 - Ostatní</t>
  </si>
  <si>
    <t>D1</t>
  </si>
  <si>
    <t>Uzemňovací materiál</t>
  </si>
  <si>
    <t>Pol24</t>
  </si>
  <si>
    <t>drát nerez V4A ø10mm</t>
  </si>
  <si>
    <t>Pol25</t>
  </si>
  <si>
    <t>pásek nerez V4A 30/3,5</t>
  </si>
  <si>
    <t>Pol26</t>
  </si>
  <si>
    <t>držák pásky FeZn DEHN 290002</t>
  </si>
  <si>
    <t>Pol27</t>
  </si>
  <si>
    <t>svorka páska-páska nerez V4A</t>
  </si>
  <si>
    <t>Pol28</t>
  </si>
  <si>
    <t>svorka páska-drát nerez V4A</t>
  </si>
  <si>
    <t>D2</t>
  </si>
  <si>
    <t>Ostatní</t>
  </si>
  <si>
    <t>Pol17</t>
  </si>
  <si>
    <t>Koordinace a spolupráce s jinými profesemi</t>
  </si>
  <si>
    <t>hod</t>
  </si>
  <si>
    <t>Pol29</t>
  </si>
  <si>
    <t>Napojení uzemnění na stávající uzemňovací soustavu</t>
  </si>
  <si>
    <t>Pol5</t>
  </si>
  <si>
    <t>HZS</t>
  </si>
  <si>
    <t>KT - Kabelové trasy</t>
  </si>
  <si>
    <t>D1 - Elektroinstalační materiál</t>
  </si>
  <si>
    <t>D2 - Kabelové soubory</t>
  </si>
  <si>
    <t>D3 - Jiné práce</t>
  </si>
  <si>
    <t>D4 - Ostatní</t>
  </si>
  <si>
    <t>Elektroinstalační materiál</t>
  </si>
  <si>
    <t>Pol30</t>
  </si>
  <si>
    <t>Trubka ohebná PVC DN20</t>
  </si>
  <si>
    <t>Pol31</t>
  </si>
  <si>
    <t>Trubka ohebná PVC DN25</t>
  </si>
  <si>
    <t>Pol32</t>
  </si>
  <si>
    <t>Trubka ohebná PVC DN32</t>
  </si>
  <si>
    <t>Pol33</t>
  </si>
  <si>
    <t>Trubka ohebná PVC DN50</t>
  </si>
  <si>
    <t>Pol34</t>
  </si>
  <si>
    <t>Krabice KP68</t>
  </si>
  <si>
    <t>Pol35</t>
  </si>
  <si>
    <t>Krabice KPR68</t>
  </si>
  <si>
    <t>Pol36</t>
  </si>
  <si>
    <t>Krabice kruhová odbočná s víčkem KO97V</t>
  </si>
  <si>
    <t>Pol37</t>
  </si>
  <si>
    <t>Skříň rozvodná nástěnná KT 250 s víkem a šroubky</t>
  </si>
  <si>
    <t>Pol38</t>
  </si>
  <si>
    <t>Kabice přístrojová do zateplené fasády</t>
  </si>
  <si>
    <t>Pol39</t>
  </si>
  <si>
    <t>kabelový rošt 100x50 včetně příslušenství, kotvících prvků</t>
  </si>
  <si>
    <t>Pol40</t>
  </si>
  <si>
    <t>Víko kabelového roštu 100mm</t>
  </si>
  <si>
    <t>Kabelové soubory</t>
  </si>
  <si>
    <t>Pol41</t>
  </si>
  <si>
    <t>CYKY-O 7x1,5 (systém FVE)</t>
  </si>
  <si>
    <t>Pol7</t>
  </si>
  <si>
    <t>CYKY-J 3x1,5</t>
  </si>
  <si>
    <t>Pol42</t>
  </si>
  <si>
    <t>CYKY-J 5x1,5</t>
  </si>
  <si>
    <t>Pol43</t>
  </si>
  <si>
    <t>CYKY-J 7x1,5</t>
  </si>
  <si>
    <t>Pol44</t>
  </si>
  <si>
    <t>CYKY-J 12x1,5 (systém FVE)</t>
  </si>
  <si>
    <t>Pol45</t>
  </si>
  <si>
    <t>CYKY-J 3x2,5</t>
  </si>
  <si>
    <t>Pol46</t>
  </si>
  <si>
    <t>CYKY-J 5x2,5</t>
  </si>
  <si>
    <t>Pol47</t>
  </si>
  <si>
    <t>CYKY-J 5x4</t>
  </si>
  <si>
    <t>Pol48</t>
  </si>
  <si>
    <t>CYKY-J 5x6</t>
  </si>
  <si>
    <t>Pol8</t>
  </si>
  <si>
    <t>CYKY-J 5x10</t>
  </si>
  <si>
    <t>Pol49</t>
  </si>
  <si>
    <t>CYKY-J 5x16</t>
  </si>
  <si>
    <t>Pol50</t>
  </si>
  <si>
    <t>1-CYKY-J 5x35 (systém FVE)</t>
  </si>
  <si>
    <t>Pol51</t>
  </si>
  <si>
    <t>1-CYKY-J 5x25</t>
  </si>
  <si>
    <t>Pol52</t>
  </si>
  <si>
    <t>JYTY-O 4x1</t>
  </si>
  <si>
    <t>Pol53</t>
  </si>
  <si>
    <t>1-CXKH-V-O 2x1,5 P60R</t>
  </si>
  <si>
    <t>Pol54</t>
  </si>
  <si>
    <t>1-CXKH-V-J 3x1,5 P30R</t>
  </si>
  <si>
    <t>Pol55</t>
  </si>
  <si>
    <t>1-CXKH-V-O 4x1,5 P60R</t>
  </si>
  <si>
    <t>Pol56</t>
  </si>
  <si>
    <t>1-CXKH-V-O 5x1,5 P60R</t>
  </si>
  <si>
    <t>Pol57</t>
  </si>
  <si>
    <t>1-CXKH-V-J 5x2,5 P30R</t>
  </si>
  <si>
    <t>Pol58</t>
  </si>
  <si>
    <t>CYSY 3x1,5 HO5VV-F</t>
  </si>
  <si>
    <t>Pol59</t>
  </si>
  <si>
    <t>H07V-U 2,5</t>
  </si>
  <si>
    <t>Pol60</t>
  </si>
  <si>
    <t>H07V-K 6</t>
  </si>
  <si>
    <t>Pol61</t>
  </si>
  <si>
    <t>H07V-K 10</t>
  </si>
  <si>
    <t>Pol62</t>
  </si>
  <si>
    <t>H07V-K 16</t>
  </si>
  <si>
    <t>Pol63</t>
  </si>
  <si>
    <t xml:space="preserve">J-Y(ST)Y  4X2X0.8  (systém FVE)</t>
  </si>
  <si>
    <t>Pol64</t>
  </si>
  <si>
    <t>Kabelová příchytka plastová</t>
  </si>
  <si>
    <t>Pol65</t>
  </si>
  <si>
    <t xml:space="preserve">Kabelová příchytka plastová,  max. 12kabelů o průměru 10mm</t>
  </si>
  <si>
    <t>D3</t>
  </si>
  <si>
    <t>Jiné práce</t>
  </si>
  <si>
    <t>Pol66</t>
  </si>
  <si>
    <t>Průraz ve zdi beton tl. 15cm, plochy do 0,025m2, vč. začištění</t>
  </si>
  <si>
    <t>Pol67</t>
  </si>
  <si>
    <t>Průraz ve zdi beton tl. 30cm, plochy do 0,09m2, vč. začištění</t>
  </si>
  <si>
    <t>Pol68</t>
  </si>
  <si>
    <t>Průraz ve zdi beton tl. 45cm, plochy do 0,09m2, vč. začištění</t>
  </si>
  <si>
    <t>Pol69</t>
  </si>
  <si>
    <t>Vysekání kapsy pro krabici do 100x100x50 mm / příprava krabice v litém betonu</t>
  </si>
  <si>
    <t>Pol70</t>
  </si>
  <si>
    <t>Vysekání drážky v cihl. zdi do hl. 30 mm, š. do 30 mm</t>
  </si>
  <si>
    <t>Pol71</t>
  </si>
  <si>
    <t>Vysekání drážky v cihl. zdi do hl. 30 mm, š. do 70 mm</t>
  </si>
  <si>
    <t>Pol72</t>
  </si>
  <si>
    <t>Vysekání drážky v cihl. zdi do hl. 30 mm, š. do 100 mm</t>
  </si>
  <si>
    <t>Pol73</t>
  </si>
  <si>
    <t>Vysekání drážky v cihl. zdi do hl. 50 mm, š. do 150 mm</t>
  </si>
  <si>
    <t>Pol74</t>
  </si>
  <si>
    <t>Vyplnění a omítnutí drážky hl. 30 mm, š. do 30 mm</t>
  </si>
  <si>
    <t>Pol75</t>
  </si>
  <si>
    <t xml:space="preserve">Vyplnění  a omítnutí drážky hl. 30 mm, š. do 70 mm</t>
  </si>
  <si>
    <t>Pol76</t>
  </si>
  <si>
    <t xml:space="preserve">Vyplnění  a omítnutí drážky hl. 30 mm, š. do 100 mm</t>
  </si>
  <si>
    <t>Pol77</t>
  </si>
  <si>
    <t xml:space="preserve">Vyplnění a omítnutí  drážky hl. 50 mm, š. do 150 mm</t>
  </si>
  <si>
    <t>Pol78</t>
  </si>
  <si>
    <t>Vys. výklenků v cih. pro rozvaděč do 0,25 m2, hl 150mm</t>
  </si>
  <si>
    <t>Pol79</t>
  </si>
  <si>
    <t>Vnitrostaveništní doprava suti a vybouraných hmot pro budovy v do 18 m ručně</t>
  </si>
  <si>
    <t>Pol80</t>
  </si>
  <si>
    <t>Odvoz suti na skládku a vybouraných hmot nebo meziskládku do 1 km se složením</t>
  </si>
  <si>
    <t>6,68*30 'Přepočtené koeficientem množství</t>
  </si>
  <si>
    <t>Pol81</t>
  </si>
  <si>
    <t>Poplatek za uložení stavebního směsného odpadu na skládce (skládkovné)</t>
  </si>
  <si>
    <t>D4</t>
  </si>
  <si>
    <t>Pol82</t>
  </si>
  <si>
    <t>Úpravy stávajících elektroinstalací / uložení kabeláže na stávající kabelové rošty</t>
  </si>
  <si>
    <t>Pol83</t>
  </si>
  <si>
    <t>Přidružený materiál k úpravám stáv. elektroinstalací</t>
  </si>
  <si>
    <t>kpl</t>
  </si>
  <si>
    <t>Pol84</t>
  </si>
  <si>
    <t>Požární ucpávky</t>
  </si>
  <si>
    <t>Pol85</t>
  </si>
  <si>
    <t>kastlík dvoustranný do 50cm (1x záklop GFK sádrokarton protipožární, vč. al. rohu, bez izolace)</t>
  </si>
  <si>
    <t>bm</t>
  </si>
  <si>
    <t>SP - Silnoproudé instalace</t>
  </si>
  <si>
    <t>D1 - Instalační materiál</t>
  </si>
  <si>
    <t>Instalační materiál</t>
  </si>
  <si>
    <t>Pol86</t>
  </si>
  <si>
    <t>Zásuvka 400V/32A 5P nástěnná</t>
  </si>
  <si>
    <t>Pol87</t>
  </si>
  <si>
    <t>Spínač 3-pólový zapuštěný 40A</t>
  </si>
  <si>
    <t>Pol88</t>
  </si>
  <si>
    <t>Zásuvka bílá 2P+T MODUL 45</t>
  </si>
  <si>
    <t>Pol89</t>
  </si>
  <si>
    <t>Zásuvka bílá 2P+T+3.st.SPD MODUL 45</t>
  </si>
  <si>
    <t>Pol90</t>
  </si>
  <si>
    <t>Pl. Inst. krabice do betonu 16/24M</t>
  </si>
  <si>
    <t>Pol91</t>
  </si>
  <si>
    <t>Podlahová kr. 24M pro krytinu, šedá</t>
  </si>
  <si>
    <t>Pol92</t>
  </si>
  <si>
    <t>Napájecí kabel (flexo šňůra) - 3 m, male konektory: 1× vidlice typu E/Faž 16 A</t>
  </si>
  <si>
    <t>Pol93</t>
  </si>
  <si>
    <t>Výkonová jednotka UPFD 5 kW/400V, spotřeby 230V, složená z 1 skříně (1× výkonová jednotka + interní bat. modul), akumulátory 30 minut, inteligentní nabíječ akumulátorů, řídicí jednotka, barevná dotyková obrazovka vč. vizualizačního SW s monitoringem jedno</t>
  </si>
  <si>
    <t>Pol94</t>
  </si>
  <si>
    <t>Stropní detektor pohybu PIR 360° pro spínání LED</t>
  </si>
  <si>
    <t>Pol95</t>
  </si>
  <si>
    <t>Zasuvka bílá 2P+T bezšroubová s clonkami</t>
  </si>
  <si>
    <t>Pol96</t>
  </si>
  <si>
    <t>Zas. bílá 2P+T bezšr., IP44 s víčkem, komplet.</t>
  </si>
  <si>
    <t>Pol97</t>
  </si>
  <si>
    <t xml:space="preserve">Tlačítko  ř.1/0So</t>
  </si>
  <si>
    <t>Pol98</t>
  </si>
  <si>
    <t>Spínač ř.1</t>
  </si>
  <si>
    <t>Pol99</t>
  </si>
  <si>
    <t>Spínač ř.5</t>
  </si>
  <si>
    <t>Pol100</t>
  </si>
  <si>
    <t>Přepínač ř.6</t>
  </si>
  <si>
    <t>Pol101</t>
  </si>
  <si>
    <t>Přepínač ř.6+6</t>
  </si>
  <si>
    <t>Pol102</t>
  </si>
  <si>
    <t>Žaluziový spínač</t>
  </si>
  <si>
    <t>Pol103</t>
  </si>
  <si>
    <t>Kryt žaluziového spínače</t>
  </si>
  <si>
    <t>Pol104</t>
  </si>
  <si>
    <t>Klapka jednoduchá bílá</t>
  </si>
  <si>
    <t>Pol105</t>
  </si>
  <si>
    <t xml:space="preserve">Kryt spínače kolébkového  s čirým průzorem</t>
  </si>
  <si>
    <t>Pol106</t>
  </si>
  <si>
    <t>Klapka dělená bílá</t>
  </si>
  <si>
    <t>Pol107</t>
  </si>
  <si>
    <t xml:space="preserve">Spínač ř.1 IP44 bílý  kompletní</t>
  </si>
  <si>
    <t>Pol108</t>
  </si>
  <si>
    <t xml:space="preserve">Přepínač ř.6 IP44 bílý  kompletní</t>
  </si>
  <si>
    <t>Pol109</t>
  </si>
  <si>
    <t>1_rameček bílý</t>
  </si>
  <si>
    <t>Pol110</t>
  </si>
  <si>
    <t>2_rameček bílý</t>
  </si>
  <si>
    <t>Pol111</t>
  </si>
  <si>
    <t>2_rameček svislý</t>
  </si>
  <si>
    <t>Pol112</t>
  </si>
  <si>
    <t>3_rameček bílý</t>
  </si>
  <si>
    <t>Pol113</t>
  </si>
  <si>
    <t>5_rameček bílý</t>
  </si>
  <si>
    <t>Pol114</t>
  </si>
  <si>
    <t>Svorka na potrubí typu Bernard</t>
  </si>
  <si>
    <t>Pol115</t>
  </si>
  <si>
    <t>Zdroj 24V (zdroj ro automatické pisoáry upřesnit dle zvolené sanity)</t>
  </si>
  <si>
    <t>Pol116</t>
  </si>
  <si>
    <t>Svorkovnice ekvipotenciální v krabici</t>
  </si>
  <si>
    <t>Pol117</t>
  </si>
  <si>
    <t>Tlačítko signální tahové (nouzový přivolávací systém)</t>
  </si>
  <si>
    <t>Pol118</t>
  </si>
  <si>
    <t>kontrolní modul s alarmem (nouzový přivolávací systém)</t>
  </si>
  <si>
    <t>Pol119</t>
  </si>
  <si>
    <t>nulovací tlačítko (nouzový přivolávací systém)</t>
  </si>
  <si>
    <t>Pol120</t>
  </si>
  <si>
    <t xml:space="preserve">transformátor  (nouzový přivolávací systém)</t>
  </si>
  <si>
    <t>Pol121</t>
  </si>
  <si>
    <t>Rámeček jednonásobný (nouzový přivolávací systém)</t>
  </si>
  <si>
    <t>Pol122</t>
  </si>
  <si>
    <t>Rámeček dvojnásobný (nouzový přivolávací systém)</t>
  </si>
  <si>
    <t>Pol123</t>
  </si>
  <si>
    <t>požární tlačítko se sklem</t>
  </si>
  <si>
    <t>Pol124</t>
  </si>
  <si>
    <t>krabice pod omítku pro požární tlačítko</t>
  </si>
  <si>
    <t>Pol125</t>
  </si>
  <si>
    <t>Závěsný rozbočovač nad pracovní stoly 8x zásuvka</t>
  </si>
  <si>
    <t>Pol126</t>
  </si>
  <si>
    <t>3_rameček svislý</t>
  </si>
  <si>
    <t>Pol127</t>
  </si>
  <si>
    <t>4_rameček bílý</t>
  </si>
  <si>
    <t>Pol128</t>
  </si>
  <si>
    <t>Přidružený materiál</t>
  </si>
  <si>
    <t>Pol18</t>
  </si>
  <si>
    <t>Provedení vých. elektrorevize, vyprac. reviz. zprávy</t>
  </si>
  <si>
    <t>SV - Svítidla</t>
  </si>
  <si>
    <t>D1 - Svítidla včetně zdrojů</t>
  </si>
  <si>
    <t>Svítidla včetně zdrojů</t>
  </si>
  <si>
    <t>Pol129</t>
  </si>
  <si>
    <t>LED pásek (venkovní)</t>
  </si>
  <si>
    <t>Pol130</t>
  </si>
  <si>
    <t>ALU lišta pro LED pásek</t>
  </si>
  <si>
    <t>Pol131</t>
  </si>
  <si>
    <t>Napájecí kabel pro LED pásek na 230V</t>
  </si>
  <si>
    <t>Pol132</t>
  </si>
  <si>
    <t>"A1" - Přisazené LED svítidlo DN400 840 (1x 28 W, 2550 lm, Ra 80, 4000K)</t>
  </si>
  <si>
    <t>Pol133</t>
  </si>
  <si>
    <t>"A2" - Přisazené LED svítidlo DN600 840 (1x 45 W, 4100 lm, Ra 80, 4000K)</t>
  </si>
  <si>
    <t>Pol134</t>
  </si>
  <si>
    <t>"B1" - LED panel 600x600, UGR19, 1x 36 W, (4320 lm, Ra 80, 4000K)</t>
  </si>
  <si>
    <t>Pol135</t>
  </si>
  <si>
    <t>"D1" - Zavěšené asymetrické LED svítidlo (1x 47 W, 6200 lm, Ra 80, 4000K)</t>
  </si>
  <si>
    <t>Pol136</t>
  </si>
  <si>
    <t>"E1" - Přisazené LED svítidlo, IP44, D400, (1x 18 W, 1920 lm, Ra 80, 4000K)</t>
  </si>
  <si>
    <t>Pol137</t>
  </si>
  <si>
    <t>Svítidlo LED podlinka (1x 14 W, 1500 lm, Ra 80, 4000K)</t>
  </si>
  <si>
    <t>Pol138</t>
  </si>
  <si>
    <t>"Z14" - Průmyslové LED svítidlo, IP65 (1x 32 W, 4400 lm, Ra 80, 6500K)</t>
  </si>
  <si>
    <t>Pol139</t>
  </si>
  <si>
    <t>"Z14+NO" - Průmyslové LED svítidlo, IP65, nouzový zdroj 60 minut (1x 32 W, 4400 lm, Ra 80, 6500K)</t>
  </si>
  <si>
    <t>Pol140</t>
  </si>
  <si>
    <t>"Z23" - Zavěšené LED svítidlo, UGR19, l=1,2m (1x 33 W, 2800 lm, Ra 80, 4000K)</t>
  </si>
  <si>
    <t>Pol141</t>
  </si>
  <si>
    <t>"Z24" - Nástěnné LED venkovní svítidlo, min. IP44 (min.2500 lm, Ra 80, 4000K)</t>
  </si>
  <si>
    <t>Pol142</t>
  </si>
  <si>
    <t>"Z24 PIR" - Nástěnné LED venkovní svítidlo, min. IP44, senzor pohybu (min.2500 lm, Ra 80, 4000K)</t>
  </si>
  <si>
    <t>Pol143</t>
  </si>
  <si>
    <t xml:space="preserve">"Z25" - Nástěnné LED svítidlo, opálový difusor  (min.2500 lm, Ra 80, 4000K)</t>
  </si>
  <si>
    <t>Pol144</t>
  </si>
  <si>
    <t>Nouzové/protipanické svítidlo přisazené s vlatním bat. zdrojem 60 minut, autotest</t>
  </si>
  <si>
    <t>Pol145</t>
  </si>
  <si>
    <t xml:space="preserve">Svítidlo nouzové nástěnné LED, min. IP44  (vlastní zdroj 60. minut)</t>
  </si>
  <si>
    <t>Pol146</t>
  </si>
  <si>
    <t>"D2" - Zavěšené LED svítidlo, l=120, (1x 26 W, 4341 lm, Ra 80, 4000K)</t>
  </si>
  <si>
    <t>Pol147</t>
  </si>
  <si>
    <t>"G1" - Zapuštěné LED svítidlo, bílý reflektor s čočkami 50° (16 W, 2300 lm, Ra 80, 4000K)</t>
  </si>
  <si>
    <t>Pol148</t>
  </si>
  <si>
    <t>"G2" - Zapuštěné LED svítidlo, bílý reflektor s čočkami 50° (22 W, 3000 lm, Ra 80, 4000K)</t>
  </si>
  <si>
    <t>Pol149</t>
  </si>
  <si>
    <t>"G3" - Zapuštěné LED svítidlo, bílý reflektor s čočkami 50° (52 W, 7000 lm, Ra 80, 4000K)</t>
  </si>
  <si>
    <t>Pol150</t>
  </si>
  <si>
    <t>"G4" - Přisazené LED svítidlo, bílý reflektor s čočkami 50° (23 W, 3400 lm, Ra 80, 4000K)</t>
  </si>
  <si>
    <t>Pol151</t>
  </si>
  <si>
    <t>"J" - Zapuštěné náklopné LED svítidlo, vyzařování 36° (14W, 2000lm)</t>
  </si>
  <si>
    <t>Pol152</t>
  </si>
  <si>
    <t>"Z26 PIR" - Zapuštěné LED venkovní svítidlo, senzor pohybu, min. IP44 (min.2500 lm, Ra 80, 4000K)</t>
  </si>
  <si>
    <t>Pol153</t>
  </si>
  <si>
    <t>"Z27" - Zapuštěné LED liniové venkovní svítidlo, min. IP44 (min.2500 lm, Ra 80, 4000K)</t>
  </si>
  <si>
    <t>Pol154</t>
  </si>
  <si>
    <t>Přidružený materiál (svorky apod.)</t>
  </si>
  <si>
    <t>RM13 - Rozvaděč RM13</t>
  </si>
  <si>
    <t>D1 - Rozvaděče a příslušenství</t>
  </si>
  <si>
    <t>Rozvaděče a příslušenství</t>
  </si>
  <si>
    <t>Pol155</t>
  </si>
  <si>
    <t>Rozvaděč zapuštěný min.120M EI30 DP1 S</t>
  </si>
  <si>
    <t>Pol156</t>
  </si>
  <si>
    <t>SPD TNS T2 LPLIII</t>
  </si>
  <si>
    <t>Pol157</t>
  </si>
  <si>
    <t>jistič 6kA 16B-3</t>
  </si>
  <si>
    <t>Pol158</t>
  </si>
  <si>
    <t>jistič 6kA 25B-3</t>
  </si>
  <si>
    <t>Pol159</t>
  </si>
  <si>
    <t>jistič 6kA 10B-1</t>
  </si>
  <si>
    <t>Pol160</t>
  </si>
  <si>
    <t>jistič 6kA 16B-1</t>
  </si>
  <si>
    <t>Pol161</t>
  </si>
  <si>
    <t>Spínač páčkový 63-3</t>
  </si>
  <si>
    <t>Pol162</t>
  </si>
  <si>
    <t>Proudový chránič 6kA 10B-1N-030AC</t>
  </si>
  <si>
    <t>Pol163</t>
  </si>
  <si>
    <t>Proudový chránič 6kA 16B-1N-030AC</t>
  </si>
  <si>
    <t>Pol164</t>
  </si>
  <si>
    <t>Impulsní relé 16-001-230V</t>
  </si>
  <si>
    <t>Pol165</t>
  </si>
  <si>
    <t>Řadová svorka šedá, 2,5mm2</t>
  </si>
  <si>
    <t>Pol166</t>
  </si>
  <si>
    <t>Řadová svorka modrá, 2,5mm2</t>
  </si>
  <si>
    <t>Pol167</t>
  </si>
  <si>
    <t>Řadová svorka šedá, 6mm2</t>
  </si>
  <si>
    <t>Pol168</t>
  </si>
  <si>
    <t>drobný materiál (svorky, lišty, vydrátování, atd.)</t>
  </si>
  <si>
    <t>Pol169</t>
  </si>
  <si>
    <t>Sestavení rozvaděče, zkoušky, certifikace</t>
  </si>
  <si>
    <t>RM15 - Rozvaděč RM15</t>
  </si>
  <si>
    <t>Pol170</t>
  </si>
  <si>
    <t>Rozvodnice zápustná min. 96M</t>
  </si>
  <si>
    <t>Pol171</t>
  </si>
  <si>
    <t>jistič 6kA 32B-3</t>
  </si>
  <si>
    <t>Pol172</t>
  </si>
  <si>
    <t>Proudový chránič 6kA 40-4-030AC</t>
  </si>
  <si>
    <t>Pol173</t>
  </si>
  <si>
    <t>Řadová svorka šedá, 10mm2</t>
  </si>
  <si>
    <t>RM31 - Rozvaděč RM31</t>
  </si>
  <si>
    <t>Pol174</t>
  </si>
  <si>
    <t>Rozvodnice nástěnná oceloplechová 48M</t>
  </si>
  <si>
    <t>RM23 - Rozvaděč RM23</t>
  </si>
  <si>
    <t>Pol175</t>
  </si>
  <si>
    <t>Rozvodnice zapuštěná min. 72M</t>
  </si>
  <si>
    <t>RP117 - Rozvaděč RP117</t>
  </si>
  <si>
    <t>Pol176</t>
  </si>
  <si>
    <t>Rozvodnice zapuštěná oceloplechová 48M, včetně zámku</t>
  </si>
  <si>
    <t>RP118 - Rozvaděč RP118</t>
  </si>
  <si>
    <t>Pol177</t>
  </si>
  <si>
    <t>Rozvodnice zapuštěná 24M oceloplechová, včetně zámku</t>
  </si>
  <si>
    <t>Pol178</t>
  </si>
  <si>
    <t>Proudový chránič 6kA 25-4-030AC</t>
  </si>
  <si>
    <t>RP202/204 - Rozvaděč RP202, RP204</t>
  </si>
  <si>
    <t>Pol179</t>
  </si>
  <si>
    <t>Rozvodnice zapuštěná 36M oceloplechová, včetně zámku</t>
  </si>
  <si>
    <t>1*8 'Přepočtené koeficientem množství</t>
  </si>
  <si>
    <t>5*8 'Přepočtené koeficientem množství</t>
  </si>
  <si>
    <t>6*8 'Přepočtené koeficientem množství</t>
  </si>
  <si>
    <t>3*8 'Přepočtené koeficientem množství</t>
  </si>
  <si>
    <t>SO 04 04 - SLABOPROUD</t>
  </si>
  <si>
    <t>D2 - Jiné práce</t>
  </si>
  <si>
    <t>D3 - Výkopy</t>
  </si>
  <si>
    <t>Pol180</t>
  </si>
  <si>
    <t>Trubka ohebná PVC DN16</t>
  </si>
  <si>
    <t>Pol181</t>
  </si>
  <si>
    <t>Trubka ohebná PVC 50</t>
  </si>
  <si>
    <t>Pol182</t>
  </si>
  <si>
    <t>Skříň rozvodná zapuštěná KT 250/1 KB s víkem a šroubky</t>
  </si>
  <si>
    <t>Pol183</t>
  </si>
  <si>
    <t>Průraz ve zdi beton tl. 15cm, do průměru 6cm, vč. začištění</t>
  </si>
  <si>
    <t>Pol184</t>
  </si>
  <si>
    <t>Pol185</t>
  </si>
  <si>
    <t>Pol186</t>
  </si>
  <si>
    <t>Pol187</t>
  </si>
  <si>
    <t>3,52*30 'Přepočtené koeficientem množství</t>
  </si>
  <si>
    <t>Výkopy</t>
  </si>
  <si>
    <t>Pol188</t>
  </si>
  <si>
    <t>Napojení STA, PZTS na stávající systémy</t>
  </si>
  <si>
    <t>SK - Strukturovaná kabeláž</t>
  </si>
  <si>
    <t xml:space="preserve">D1 - Přípojné místo </t>
  </si>
  <si>
    <t>D2 - IP kamery apod.</t>
  </si>
  <si>
    <t>D3 - Kabely</t>
  </si>
  <si>
    <t xml:space="preserve">D4 - Ostatní </t>
  </si>
  <si>
    <t xml:space="preserve">Přípojné místo </t>
  </si>
  <si>
    <t>Pol189</t>
  </si>
  <si>
    <t>Keystone modul 6 UTP 110 IDC zapojení 568B</t>
  </si>
  <si>
    <t>Pol190</t>
  </si>
  <si>
    <t>maska nosná, 1x pozice keystone, univerzální, černá</t>
  </si>
  <si>
    <t>Pol191</t>
  </si>
  <si>
    <t>maska nosná, 2x pozice keystone, univerzální, černá</t>
  </si>
  <si>
    <t>Pol192</t>
  </si>
  <si>
    <t>Kryt zásuvky komunikační</t>
  </si>
  <si>
    <t>Pol193</t>
  </si>
  <si>
    <t>maska nosná pro 2x kaystone, modul 45x45mm, do podlahové krabice</t>
  </si>
  <si>
    <t>IP kamery apod.</t>
  </si>
  <si>
    <t>Pol194</t>
  </si>
  <si>
    <t>Venkovní bezpečnostní IP kamera s rozlišením min. 720P</t>
  </si>
  <si>
    <t>Pol195</t>
  </si>
  <si>
    <t xml:space="preserve">Vnitřní  bezpečnostní IP kamera s rozlišením min. 720P</t>
  </si>
  <si>
    <t>Kabely</t>
  </si>
  <si>
    <t>Pol196</t>
  </si>
  <si>
    <t>U/UTP instalační kabel Cat.6 LSOH</t>
  </si>
  <si>
    <t>Pol197</t>
  </si>
  <si>
    <t>U/UTP instalační kabel Cat.6 outdoor</t>
  </si>
  <si>
    <t xml:space="preserve">Ostatní </t>
  </si>
  <si>
    <t>Pol198</t>
  </si>
  <si>
    <t>Měření vývodu SK kat.6 vč. protokolů</t>
  </si>
  <si>
    <t>Pol199</t>
  </si>
  <si>
    <t>Spolupráce s ostatními profesemi</t>
  </si>
  <si>
    <t>Pol200</t>
  </si>
  <si>
    <t>Oživení systému</t>
  </si>
  <si>
    <t>PZTS - Poplachový zabezpečovací a tísňový systém</t>
  </si>
  <si>
    <t>D1 - Hardware PZTS</t>
  </si>
  <si>
    <t>D2 - Kabely EZS</t>
  </si>
  <si>
    <t xml:space="preserve">D3 - Ostatní </t>
  </si>
  <si>
    <t>Hardware PZTS</t>
  </si>
  <si>
    <t>Pol201</t>
  </si>
  <si>
    <t>LCD klávesnice vč. krytu</t>
  </si>
  <si>
    <t>Pol202</t>
  </si>
  <si>
    <t>stropní PIR čidlo</t>
  </si>
  <si>
    <t>Pol203</t>
  </si>
  <si>
    <t>PIR čidlo nástěnné, dosah 12m</t>
  </si>
  <si>
    <t>Pol204</t>
  </si>
  <si>
    <t>detektor kouře samoresetovací, vč.patice</t>
  </si>
  <si>
    <t>Pol205</t>
  </si>
  <si>
    <t>Termo-diferenciální detektor, samoresetovací, vč.patice</t>
  </si>
  <si>
    <t>Pol206</t>
  </si>
  <si>
    <t>Povrchový plastový magnet, svorkovnice</t>
  </si>
  <si>
    <t>Pol207</t>
  </si>
  <si>
    <t>Vratový magnet, hliníkový kryt, svorkovnice</t>
  </si>
  <si>
    <t>Pol208</t>
  </si>
  <si>
    <t>Rozboč. krabice, 12 svorek, Tamper, Plastová, bílá</t>
  </si>
  <si>
    <t>Pol209</t>
  </si>
  <si>
    <t>Expandér 8 zón, včetně krytu, tamper</t>
  </si>
  <si>
    <t>Kabely EZS</t>
  </si>
  <si>
    <t>Pol210</t>
  </si>
  <si>
    <t>FI-H06</t>
  </si>
  <si>
    <t>Pol211</t>
  </si>
  <si>
    <t>SUPERBUS AB01 2x1+2x2x0,5</t>
  </si>
  <si>
    <t>Pol212</t>
  </si>
  <si>
    <t>DT - Domácí telefon</t>
  </si>
  <si>
    <t xml:space="preserve">D1 - Materiál </t>
  </si>
  <si>
    <t xml:space="preserve">Materiál </t>
  </si>
  <si>
    <t>Pol213</t>
  </si>
  <si>
    <t>Modul kamerový</t>
  </si>
  <si>
    <t>Pol214</t>
  </si>
  <si>
    <t>Modul hlasový</t>
  </si>
  <si>
    <t>Pol215</t>
  </si>
  <si>
    <t>Modul tlačítkový 4/8</t>
  </si>
  <si>
    <t>Pol216</t>
  </si>
  <si>
    <t>Modul displeje se čtečkou ID klíčů</t>
  </si>
  <si>
    <t>Pol217</t>
  </si>
  <si>
    <t>Kryt tlačítkového tabla, velikost 1/4</t>
  </si>
  <si>
    <t>Pol218</t>
  </si>
  <si>
    <t>Krabice pod omítku, velikost 1/4</t>
  </si>
  <si>
    <t>Pol219</t>
  </si>
  <si>
    <t>Telefon domovní, hands-free</t>
  </si>
  <si>
    <t>Pol220</t>
  </si>
  <si>
    <t>Videotelefon s hands-free ovládáním 7"</t>
  </si>
  <si>
    <t>Pol221</t>
  </si>
  <si>
    <t>Univerzální řídící jednotka</t>
  </si>
  <si>
    <t>Pol222</t>
  </si>
  <si>
    <t>Rozdělovač videosignálu</t>
  </si>
  <si>
    <t>Pol223</t>
  </si>
  <si>
    <t>Rozdělovač videosignálu pro vnější sběrnici, řadový</t>
  </si>
  <si>
    <t>Pol224</t>
  </si>
  <si>
    <t>Klíč ID identifikační</t>
  </si>
  <si>
    <t>Pol225</t>
  </si>
  <si>
    <t>Krabice odbočná s víčkem VLK 80</t>
  </si>
  <si>
    <t>Pol226</t>
  </si>
  <si>
    <t>Elektrický zámek, nízkoodběrový, 18V</t>
  </si>
  <si>
    <t>Pol227</t>
  </si>
  <si>
    <t>Drobný spojovací a instalační materiál</t>
  </si>
  <si>
    <t>Pol228</t>
  </si>
  <si>
    <t>Drátový domovní zvonek 230V, včetně zdroje</t>
  </si>
  <si>
    <t>Pol229</t>
  </si>
  <si>
    <t>Tlačítko svonkové do KU68 kompletní</t>
  </si>
  <si>
    <t>Pol230</t>
  </si>
  <si>
    <t>Kabel J-Y(St)-Y 2x2x0,8</t>
  </si>
  <si>
    <t>Pol231</t>
  </si>
  <si>
    <t>Kabel Cu pár 2x1 (CYSY 2x1)</t>
  </si>
  <si>
    <t>Pol232</t>
  </si>
  <si>
    <t>kabel CYKY-O 2x1,5</t>
  </si>
  <si>
    <t>Pol233</t>
  </si>
  <si>
    <t>Úprava dveří a branky pro osazení zámku</t>
  </si>
  <si>
    <t>Pol234</t>
  </si>
  <si>
    <t>Přidružený materiál k úprave dveří</t>
  </si>
  <si>
    <t>STA - Společná televizní anténa</t>
  </si>
  <si>
    <t>D1 - Pasivní a aktivní komponenty</t>
  </si>
  <si>
    <t>Pasivní a aktivní komponenty</t>
  </si>
  <si>
    <t>Pol235</t>
  </si>
  <si>
    <t>Přístroj zásuvky anténní televizní, rozhlasové a satelitní - koncové,0.5 dB kompletní</t>
  </si>
  <si>
    <t>Pol236</t>
  </si>
  <si>
    <t>Koaxiální kabel 75ohm</t>
  </si>
  <si>
    <t>Pol237</t>
  </si>
  <si>
    <t>Koaxiální kabel 75ohm outdoor</t>
  </si>
  <si>
    <t>Pol238</t>
  </si>
  <si>
    <t>F-konektory</t>
  </si>
  <si>
    <t>MR - Místní (školní) rozhlas</t>
  </si>
  <si>
    <t>D1 - Hardware MR</t>
  </si>
  <si>
    <t xml:space="preserve">D2 - Ostatní </t>
  </si>
  <si>
    <t>Hardware MR</t>
  </si>
  <si>
    <t>Pol239</t>
  </si>
  <si>
    <t>reprosoustava standardní, 3,6,9W/100V, 92dB, 130-17kHz, montáž na zeď, plastová skříňka</t>
  </si>
  <si>
    <t>Pol240</t>
  </si>
  <si>
    <t>Propojovací krabice vč svorkovnice, montáž pod omítku do KU68</t>
  </si>
  <si>
    <t>Pol242</t>
  </si>
  <si>
    <t>Funkční zkouška rozhlasu</t>
  </si>
  <si>
    <t>JC - Jednotný čas</t>
  </si>
  <si>
    <t>D1 - Hardware JČ</t>
  </si>
  <si>
    <t>Hardware JČ</t>
  </si>
  <si>
    <t>Pol243</t>
  </si>
  <si>
    <t>Analogové nástěnné hodiny pro centrální systém, průměr ciferníku 40mm s čísly</t>
  </si>
  <si>
    <t>Pol244</t>
  </si>
  <si>
    <t>konzole pro dvoustrannou montáž</t>
  </si>
  <si>
    <t>Pol245</t>
  </si>
  <si>
    <t>Propojovací krabice vč svorkovnic</t>
  </si>
  <si>
    <t>Pol246</t>
  </si>
  <si>
    <t>pomocný materiál</t>
  </si>
  <si>
    <t>Pol247</t>
  </si>
  <si>
    <t>Revize, zaškolení obsluhy, odzkoušení systému</t>
  </si>
  <si>
    <t>AV - Audio video technika</t>
  </si>
  <si>
    <t>Pol248</t>
  </si>
  <si>
    <t>HDMI 3D propojovací kabel. 10m, zlacené konektory, černý</t>
  </si>
  <si>
    <t>Pol249</t>
  </si>
  <si>
    <t>HDMI 3D propojovací kabel. 15m, zlacené konektory, černý</t>
  </si>
  <si>
    <t>Pol250</t>
  </si>
  <si>
    <t>USB 3.0 aktivní prodlužovací kabel, 10m</t>
  </si>
  <si>
    <t>Pol251</t>
  </si>
  <si>
    <t>USB 3.0 aktivní prodlužovací kabel, 15m</t>
  </si>
  <si>
    <t>Pol252</t>
  </si>
  <si>
    <t>VGA kabel prodlužovací M/F 10m stíněný</t>
  </si>
  <si>
    <t>Pol253</t>
  </si>
  <si>
    <t>VGA kabel prodlužovací M/F 15m stíněný</t>
  </si>
  <si>
    <t>Pol254</t>
  </si>
  <si>
    <t>Zásuvka audio stereo MODUL 45</t>
  </si>
  <si>
    <t>Pol255</t>
  </si>
  <si>
    <t>Zásuvka audio jednonásobná kompletní</t>
  </si>
  <si>
    <t>Pol256</t>
  </si>
  <si>
    <t>zásuvka USB bílá MODUL 45</t>
  </si>
  <si>
    <t>Pol257</t>
  </si>
  <si>
    <t>předkonektorovaná zásuvka HDMI bílá MODUL 45</t>
  </si>
  <si>
    <t>Pol258</t>
  </si>
  <si>
    <t>zásuvka předkonektorovaná HD15 (VGA) MODUL 45</t>
  </si>
  <si>
    <t>Pol259</t>
  </si>
  <si>
    <t>projekční plátno s elektrickým motorem, 125"(16:9)</t>
  </si>
  <si>
    <t>Pol260</t>
  </si>
  <si>
    <t xml:space="preserve">Projektor včetně stropního držáku, Technologie 3LCD, Svítivost (ANSI) 3000 ANSI, Nativní rozlišení 3840 x 2160 (4K UHD) Max. velikost obrazu (palce)  500", Kontrast nad 10 000:1,  Počet konektorů   HDMI 2x, USB, Hlučnost (dB, běžný provoz) max. 32dB</t>
  </si>
  <si>
    <t>Pol261</t>
  </si>
  <si>
    <t xml:space="preserve">Interaktivní tabule včetně zvedacího stojanu, instalačního materiálu, montáže, kalibrace, zaškolení obsluhy, Adaptér LCD atyp 1 Ks 3 840,00 3 840,00 806,40 4 646,4021% 86" - interaktivní dotykový, 4K UHD, multidotyk 20prstu, Android, antireflexní tvrzené </t>
  </si>
  <si>
    <t>Pol262</t>
  </si>
  <si>
    <t>audio kabel PA repro 2x2,5mm²</t>
  </si>
  <si>
    <t>Pol263</t>
  </si>
  <si>
    <t>Oživení AV techniky</t>
  </si>
  <si>
    <t>SO 04 05 - VYTÁPĚNÍ</t>
  </si>
  <si>
    <t>D1 - Svislé a kompletní konstrukce</t>
  </si>
  <si>
    <t>D2 - Úpravy povrchů vnitřní</t>
  </si>
  <si>
    <t>D3 - Bourání konstrukcí</t>
  </si>
  <si>
    <t>D4 - Izolace tepelné</t>
  </si>
  <si>
    <t>D5 - Ústřední vytápění</t>
  </si>
  <si>
    <t>D6 - Rozvod potrubí</t>
  </si>
  <si>
    <t>D7 - Armatury</t>
  </si>
  <si>
    <t>D8 - Otopná tělesa</t>
  </si>
  <si>
    <t>D9 - Podlahové vytápění</t>
  </si>
  <si>
    <t>D10 - Ostatní</t>
  </si>
  <si>
    <t>D11 - Přesuny suti a vybouraných hmot</t>
  </si>
  <si>
    <t>Pol264</t>
  </si>
  <si>
    <t>Zazdívka otvorů o ploše do 0,0225 m2 ve zdivu nadzákladovém cihlami pálenými o tloušťce zdi do 300 mm</t>
  </si>
  <si>
    <t>Úpravy povrchů vnitřní</t>
  </si>
  <si>
    <t>Pol265</t>
  </si>
  <si>
    <t xml:space="preserve">Hrubá výplň rýh ve stěnách, jakoukoliv maltou maltou ze suchých směsí  150 x 100 mm</t>
  </si>
  <si>
    <t>Pol266</t>
  </si>
  <si>
    <t>Omítka rýh ve stěnách maltou vápennou štuková, o šířce rýhy do 150 mm,</t>
  </si>
  <si>
    <t>Bourání konstrukcí</t>
  </si>
  <si>
    <t>Pol267</t>
  </si>
  <si>
    <t xml:space="preserve">Vybourání otvorů ve zdivu cihelném z jakýchkoliv cihel pálených  na jakoukoliv maltu vápenou nebo vápenocementovou, plochy do 0,0225 m2, tloušťky do 150 mm</t>
  </si>
  <si>
    <t>Pol268</t>
  </si>
  <si>
    <t xml:space="preserve">Vysekání rýh v jakémkoliv zdivu cihelném v ploše  do hloubky 100 mm, šířky do 150 mm</t>
  </si>
  <si>
    <t>Pol269</t>
  </si>
  <si>
    <t>Izolace vodovodního potrubí návleková z trubic z pěnového polyetylenu s povrchovou ochrannou hliníkovou fólií zesílenou sklorohoží 5x5 mm, tloušťka stěny 13 mm, d 18 mm</t>
  </si>
  <si>
    <t>Pol270</t>
  </si>
  <si>
    <t>Izolace vodovodního potrubí návleková z trubic z pěnového polyetylenu s povrchovou ochrannou hliníkovou fólií zesílenou sklorohoží 5x5 mm, tloušťka stěny 20 mm, d 22 mm</t>
  </si>
  <si>
    <t>Pol271</t>
  </si>
  <si>
    <t>Izolace vodovodního potrubí návleková z trubic z pěnového polyetylenu s povrchovou ochrannou hliníkovou fólií zesílenou sklorohoží 5x5 mm, tloušťka stěny 25 mm, d 28 mm</t>
  </si>
  <si>
    <t>Pol272</t>
  </si>
  <si>
    <t>Izolace tepelná potrubí pouzdry s AL povrchem</t>
  </si>
  <si>
    <t>Pol273</t>
  </si>
  <si>
    <t xml:space="preserve">pouzdro potrubní řezané; minerální vlákno; povrchová úprava Al fólie se skelnou mřížkou; vnitřní průměr 35,0 mm; tl. izolace 30,0 mm; provozní teplota  do 250 °C; tepelná vodivost (10°C) 0,0330 W/mK; tepelná vodivost (50°C) 0,037 W/mK</t>
  </si>
  <si>
    <t>D5</t>
  </si>
  <si>
    <t>Ústřední vytápění</t>
  </si>
  <si>
    <t>Pol274</t>
  </si>
  <si>
    <t>Hzs-zkousky v ramci montaz.praci, Topná zkouška</t>
  </si>
  <si>
    <t>D6</t>
  </si>
  <si>
    <t>Rozvod potrubí</t>
  </si>
  <si>
    <t>Pol275</t>
  </si>
  <si>
    <t xml:space="preserve">Potrubí z trubek závitových příplatek k ceně za zhotovení přípojky z ocelových trubek závitových,  ,  , DN 25</t>
  </si>
  <si>
    <t>Pol276</t>
  </si>
  <si>
    <t>Potrubí z měděných trubek měděné potrubí, D 18 mm, s 1,0 mm, pájení pomocí kapilárních pájecích tvarovek</t>
  </si>
  <si>
    <t>Pol277</t>
  </si>
  <si>
    <t>Potrubí z měděných trubek měděné potrubí, D 22 mm, s 1,0 mm, pájení pomocí kapilárních pájecích tvarovek</t>
  </si>
  <si>
    <t>Pol278</t>
  </si>
  <si>
    <t>Potrubí z měděných trubek měděné potrubí, D 28 mm, s 1,5 mm, pájení pomocí kapilárních pájecích tvarovek</t>
  </si>
  <si>
    <t>Pol279</t>
  </si>
  <si>
    <t>Potrubí z měděných trubek měděné potrubí, D 35 mm, s 1,5 mm, pájení pomocí kapilárních pájecích tvarovek</t>
  </si>
  <si>
    <t>Pol280</t>
  </si>
  <si>
    <t>Tlakové zkoušky potrubí ocelových závitových, plastových, měděných do D 35</t>
  </si>
  <si>
    <t>Pol281</t>
  </si>
  <si>
    <t>Manžety prostupové přes DN 20 do DN 32</t>
  </si>
  <si>
    <t>Pol282</t>
  </si>
  <si>
    <t>Manžety prostupové přes DN 32 do DN 50</t>
  </si>
  <si>
    <t>Pol283</t>
  </si>
  <si>
    <t>Pevné body</t>
  </si>
  <si>
    <t>pár</t>
  </si>
  <si>
    <t>D7</t>
  </si>
  <si>
    <t>Armatury</t>
  </si>
  <si>
    <t>Pol284</t>
  </si>
  <si>
    <t>Hlavice termostatická, včetně dodávky materiálu</t>
  </si>
  <si>
    <t>Pol285</t>
  </si>
  <si>
    <t>Šroubení pro radiátory typu VK dvoutrubkový systém s vypouštěním, přímé, bronzové, DN EK 20x15, PN 10, včetně dodávky materiálu</t>
  </si>
  <si>
    <t>Pol286</t>
  </si>
  <si>
    <t>Kohout kulový, napouštěcí a vypouštěcí, mosazný, DN 15, PN 10, včetně dodávky materiálu</t>
  </si>
  <si>
    <t>Pol287</t>
  </si>
  <si>
    <t>Návarek s trubkovým závitem G 1/2", včetně dodávky materiálu</t>
  </si>
  <si>
    <t>Pol288</t>
  </si>
  <si>
    <t>Armatura pro středové připojení topného žebříku včetně hlavice a krytky</t>
  </si>
  <si>
    <t>Pol289</t>
  </si>
  <si>
    <t>Plynule nastavitelný kompaktní regulátor tlakové diference před rozdělovači podlahového vytápění, DN 15</t>
  </si>
  <si>
    <t>Pol290</t>
  </si>
  <si>
    <t>Plynule nastavitelný kompaktní regulátor tlakové diference před rozdělovači podlahového vytápění, DN 20</t>
  </si>
  <si>
    <t>Pol291</t>
  </si>
  <si>
    <t>Regulační a vyvažovací armatura statická v okruhu pro VZT jednotky, DN 15</t>
  </si>
  <si>
    <t>Pol292</t>
  </si>
  <si>
    <t>Regulační a vyvažovací armatura statická v okruhu pro VZT jednotky, DN 25</t>
  </si>
  <si>
    <t>Pol293</t>
  </si>
  <si>
    <t>Osové axiání nerezové vlnovcové komopenzátory vč. opatření proti vyosení, DN 20</t>
  </si>
  <si>
    <t>Pol294</t>
  </si>
  <si>
    <t>Osové axiání nerezové vlnovcové komopenzátory vč. opatření proti vyosení, DN 25</t>
  </si>
  <si>
    <t>Pol295</t>
  </si>
  <si>
    <t>Osové axiání nerezové vlnovcové komopenzátory vč. opatření proti vyosení, DN 32</t>
  </si>
  <si>
    <t>D8</t>
  </si>
  <si>
    <t>Otopná tělesa</t>
  </si>
  <si>
    <t>Pol296</t>
  </si>
  <si>
    <t>Otopná tělesa panelová počet desek 1, počet přídavných přestupných ploch 1, výška 900 mm, délka 800 mm, provedení ventil kompakt, pravé spodní připojení, s nuceným oběhem, čelní deska profilovaná, včetně dodávky materiálu</t>
  </si>
  <si>
    <t>Pol297</t>
  </si>
  <si>
    <t>Otopná tělesa panelová počet desek 3, počet přídavných přestupných ploch 3, výška 900 mm, délka 1400 mm, provedení ventil kompakt, pravé spodní připojení, s nuceným oběhem, čelní deska profilovaná, včetně dodávky materiálu</t>
  </si>
  <si>
    <t>Pol298</t>
  </si>
  <si>
    <t>Otopná tělesa panelová počet desek 3, počet přídavných přestupných ploch 3, výška 900 mm, délka 2000 mm, provedení ventil kompakt, pravé spodní připojení, s nuceným oběhem, čelní deska profilovaná, včetně dodávky materiálu</t>
  </si>
  <si>
    <t>Pol299</t>
  </si>
  <si>
    <t xml:space="preserve">Otopná těl.panel.Radik Ventil Kompakt 11  700/ 800</t>
  </si>
  <si>
    <t>Pol300</t>
  </si>
  <si>
    <t xml:space="preserve">Otopná těl.panel.Radik Ventil Kompakt 21  700/ 700</t>
  </si>
  <si>
    <t>Pol301</t>
  </si>
  <si>
    <t xml:space="preserve">Otopná těl.panel.Radik Ventil Kompakt 21  700/1100</t>
  </si>
  <si>
    <t>Pol302</t>
  </si>
  <si>
    <t>Trubková ocelové otopná tělesa se středovým připojením</t>
  </si>
  <si>
    <t>D9</t>
  </si>
  <si>
    <t>Podlahové vytápění</t>
  </si>
  <si>
    <t>Pol303</t>
  </si>
  <si>
    <t>Podlahové vytápění/chlazení příslušenství ochranná trubka, pro potrubí d 16 - 20 mm, včetně dodávky materiálu</t>
  </si>
  <si>
    <t>Pol304</t>
  </si>
  <si>
    <t>Izolace ze stabilizovaného polystyrénu, ANHYDRIT- dodávka stavby</t>
  </si>
  <si>
    <t>Pol305</t>
  </si>
  <si>
    <t>Systémová deska bez tepelné izolace</t>
  </si>
  <si>
    <t>Pol306</t>
  </si>
  <si>
    <t>Podlahové potrubí s kyslíkovou bariérou - 18x2 mm</t>
  </si>
  <si>
    <t>Pol307</t>
  </si>
  <si>
    <t>Sestava rozdělovač a sběrač s integrovanými reg. šroubením a integrovanými uzavíracími ventily</t>
  </si>
  <si>
    <t>Pol308</t>
  </si>
  <si>
    <t>Šroubení svěrné pro PE-X 18x2,0 mm</t>
  </si>
  <si>
    <t>Pol309</t>
  </si>
  <si>
    <t>Obvodový dilatační pás lt=8 mm-množství se určí na místě-dodávka stavby</t>
  </si>
  <si>
    <t>D10</t>
  </si>
  <si>
    <t>Pol310</t>
  </si>
  <si>
    <t>Pomocý materiál montážní,spojovací,těsnící,konzoly,závěsy,drobné fitinky</t>
  </si>
  <si>
    <t>Pol311</t>
  </si>
  <si>
    <t>Štítky, polepy, tabulky zalaminováno</t>
  </si>
  <si>
    <t>D11</t>
  </si>
  <si>
    <t>Přesuny suti a vybouraných hmot</t>
  </si>
  <si>
    <t>Pol312</t>
  </si>
  <si>
    <t>Nakládání na dopravní prostředky suti</t>
  </si>
  <si>
    <t>Pol313</t>
  </si>
  <si>
    <t>Odvoz suti a vybouraných hmot na skládku do 1 km</t>
  </si>
  <si>
    <t>Pol314</t>
  </si>
  <si>
    <t>Vnitrostaveništní doprava suti a vybouraných hmot do 10 m</t>
  </si>
  <si>
    <t>Pol315</t>
  </si>
  <si>
    <t xml:space="preserve">Poplatek za skládku za uložení, cihelné výrobky,  , skupina 17 01 02 z Katalogu odpadů</t>
  </si>
  <si>
    <t>979093111R00</t>
  </si>
  <si>
    <t>Uložení suti na skládku bez zhutnění</t>
  </si>
  <si>
    <t>SO 04 06 - VZDUCHOTECHNIKA</t>
  </si>
  <si>
    <t>713 - Izolace tepelné</t>
  </si>
  <si>
    <t>728 - Vzduchotechnika</t>
  </si>
  <si>
    <t>799 - Ostatní</t>
  </si>
  <si>
    <t>713311111V</t>
  </si>
  <si>
    <t>Izolace tl. 100mm pro VZT potrubí ve venkovním prostoru</t>
  </si>
  <si>
    <t>713311112V</t>
  </si>
  <si>
    <t>Izolace tl. 50mm pro VZT potrubí s Al povrchem, v 1. PP ve strojovnách</t>
  </si>
  <si>
    <t>713311113V</t>
  </si>
  <si>
    <t>Oplechování pozink. potrubí ve venkovním prostoru</t>
  </si>
  <si>
    <t>728</t>
  </si>
  <si>
    <t>Vzduchotechnika</t>
  </si>
  <si>
    <t>728111112V</t>
  </si>
  <si>
    <t>Potrubí čtyřhanné sk.1 vč. tvarovek, 100/125</t>
  </si>
  <si>
    <t>728111113V</t>
  </si>
  <si>
    <t>Potrubí čtyřhanné sk.1 vč. tvarovek, 100/200</t>
  </si>
  <si>
    <t>728111117V</t>
  </si>
  <si>
    <t>Potrubí čtyřhanné sk.1 vč. tvarovek, 315/100</t>
  </si>
  <si>
    <t>728111118V</t>
  </si>
  <si>
    <t>Potrubí čtyřhanné sk.1 vč. tvarovek, 355/450</t>
  </si>
  <si>
    <t>728111119V</t>
  </si>
  <si>
    <t>Potrubí čtyřhanné sk.1 vč. tvarovek, 355/500</t>
  </si>
  <si>
    <t>728111120V</t>
  </si>
  <si>
    <t>Potrubí čtyřhanné sk.1 vč. tvarovek, 900/200</t>
  </si>
  <si>
    <t>728112111V</t>
  </si>
  <si>
    <t>Potrubí spiro (pozink), vč. tvarovek, pr.100</t>
  </si>
  <si>
    <t>728112112V</t>
  </si>
  <si>
    <t>Potrubí spiro (pozink), vč. tvarovek, pr.125</t>
  </si>
  <si>
    <t>728112113V</t>
  </si>
  <si>
    <t>Potrubí spiro (pozink), vč. tvarovek, pr.150</t>
  </si>
  <si>
    <t>728112114V</t>
  </si>
  <si>
    <t>Potrubí spiro (pozink), vč. tvarovek, pr.200</t>
  </si>
  <si>
    <t>728112115V</t>
  </si>
  <si>
    <t>Potrubí spiro (pozink), vč. tvarovek, pr.250</t>
  </si>
  <si>
    <t>728112116V</t>
  </si>
  <si>
    <t>Potrubí spiro (pozink), vč. tvarovek, pr.315</t>
  </si>
  <si>
    <t>728112117V</t>
  </si>
  <si>
    <t>Potrubí spiro (pozink), vč. tvarovek, pr.355</t>
  </si>
  <si>
    <t>728112118V</t>
  </si>
  <si>
    <t>Potrubí spiro (pozink), vč. tvarovek, pr.400</t>
  </si>
  <si>
    <t>728112119V</t>
  </si>
  <si>
    <t>Potrubí spiro (pozink), vč. tvarovek, pr.450</t>
  </si>
  <si>
    <t>728112120V</t>
  </si>
  <si>
    <t>Potrubí spiro (pozink), vč. tvarovek, pr.500</t>
  </si>
  <si>
    <t>728112121V</t>
  </si>
  <si>
    <t>Potrubí spiro (pozink), vč. tvarovek, pr.500 - bílá barva</t>
  </si>
  <si>
    <t>728112122V</t>
  </si>
  <si>
    <t>Potrubí spiro (pozink), vč. tvarovek, pr.560</t>
  </si>
  <si>
    <t>728113541V</t>
  </si>
  <si>
    <t>Jímka kondenzátu od potrubí prům. 500</t>
  </si>
  <si>
    <t>728113542V</t>
  </si>
  <si>
    <t>Límec pro kondezát do potrubí prům. 500</t>
  </si>
  <si>
    <t>728115111V</t>
  </si>
  <si>
    <t>Ohebné potrubí tuhé, pr.100</t>
  </si>
  <si>
    <t>728115112V</t>
  </si>
  <si>
    <t>Ohebné potrubí tuhé, pr.125</t>
  </si>
  <si>
    <t>728115113V</t>
  </si>
  <si>
    <t>Ohebné potrubí tuhé, pr.150</t>
  </si>
  <si>
    <t>728115114V</t>
  </si>
  <si>
    <t>Ohebné potrubí tuhé, pr.200</t>
  </si>
  <si>
    <t>728115115V</t>
  </si>
  <si>
    <t>Ohebné potrubí tuhé, pr.250</t>
  </si>
  <si>
    <t>728311511V</t>
  </si>
  <si>
    <t>Ruční regulační klapka, pr.100</t>
  </si>
  <si>
    <t>728311512V</t>
  </si>
  <si>
    <t>Ruční regulační klapka, pr.125</t>
  </si>
  <si>
    <t>728311513V</t>
  </si>
  <si>
    <t>Ruční regulační klapka, pr.150</t>
  </si>
  <si>
    <t>728311514V</t>
  </si>
  <si>
    <t>Ruční regulační klapka, pr.200</t>
  </si>
  <si>
    <t>728311515V</t>
  </si>
  <si>
    <t>Ruční regulační klapka, pr.250</t>
  </si>
  <si>
    <t>728311516V</t>
  </si>
  <si>
    <t>Ruční regulační klapka, pr.400</t>
  </si>
  <si>
    <t>728312123V</t>
  </si>
  <si>
    <t>Tlumič hluku, pr.200</t>
  </si>
  <si>
    <t>728312124V</t>
  </si>
  <si>
    <t>Tlumič hluku, pr.315</t>
  </si>
  <si>
    <t>728312125V</t>
  </si>
  <si>
    <t>Tlumič hluku, pr.560</t>
  </si>
  <si>
    <t>728314111V</t>
  </si>
  <si>
    <t>Protidešťová kovová žaluzie barva šedá, pr.200</t>
  </si>
  <si>
    <t>728314211V</t>
  </si>
  <si>
    <t>Protidešťová kovová žaluzie barva šedá, 200x200mm</t>
  </si>
  <si>
    <t>728314212V</t>
  </si>
  <si>
    <t>Protidešťová kovová žaluzie barva šedá, 200x700mm</t>
  </si>
  <si>
    <t>728314213V</t>
  </si>
  <si>
    <t>Protidešťová kovová žaluzie barva šedá, 600x500 mm</t>
  </si>
  <si>
    <t>728314214V</t>
  </si>
  <si>
    <t>Protidešťová kovová žaluzie barva šedá, 700x700 mm</t>
  </si>
  <si>
    <t>72831426V</t>
  </si>
  <si>
    <t>Protidešťová kovová žaluzie barva šedá, 350x700mm</t>
  </si>
  <si>
    <t>728314421V</t>
  </si>
  <si>
    <t>Kovová kruhová přívodní krycí mřížka prům. 100 barva bílá</t>
  </si>
  <si>
    <t>728314425V</t>
  </si>
  <si>
    <t>Kovová kruhová přívodní krycí mřížka prům. 500 barva bílá</t>
  </si>
  <si>
    <t>728314600V</t>
  </si>
  <si>
    <t>Odvodní regulovatelná mřížka do stěny 200x100-barva bílá</t>
  </si>
  <si>
    <t>728314601V</t>
  </si>
  <si>
    <t>Odvodní regulovatelná mřížka do stěny 200x125-barva bílá</t>
  </si>
  <si>
    <t>728314602V</t>
  </si>
  <si>
    <t>Odvodní regulovatelná mřížka do stěny 300x100-barva bílá</t>
  </si>
  <si>
    <t>728314603V</t>
  </si>
  <si>
    <t>Odvodní regulovatelná mřížka do stěny 300x200-barva bílá</t>
  </si>
  <si>
    <t>728314702V</t>
  </si>
  <si>
    <t>Přívodní regulovatelná kovová mřížka do podlahy barva hnědá 200x100</t>
  </si>
  <si>
    <t>728405331V</t>
  </si>
  <si>
    <t>Zešikmený kus s ochranným sítem pr.250</t>
  </si>
  <si>
    <t>728405332V</t>
  </si>
  <si>
    <t>Zešikmený kus s ochranným sítem pr.500</t>
  </si>
  <si>
    <t>728411313V</t>
  </si>
  <si>
    <t>Vyústka komfortní dvouřadá s regulací do kruhového potrubí, s regulační klapkou (odvod/přívod), 200/100</t>
  </si>
  <si>
    <t>728411314V</t>
  </si>
  <si>
    <t>Vyústka komfortní dvouřadá s regulací do kruhového potrubí, s regulační klapkou (odvod/přívod), 300/100</t>
  </si>
  <si>
    <t>728411315V</t>
  </si>
  <si>
    <t>Vyústka komfortní dvouřadá s regulací do kruhového potrubí, s regulační klapkou (odvod/přívod), 400/150</t>
  </si>
  <si>
    <t>728411316V</t>
  </si>
  <si>
    <t>Vyústka komfortní dvouřadá s regulací do kruhového potrubí, s regulační klapkou (odvod/přívod), 600/150</t>
  </si>
  <si>
    <t>728413521V</t>
  </si>
  <si>
    <t>Ventil kovový regulovatelný vč. spony (přívod/odvod), pr.100</t>
  </si>
  <si>
    <t>728413522V</t>
  </si>
  <si>
    <t>Ventil kovový regulovatelný vč. spony (přívod/odvod), pr.125</t>
  </si>
  <si>
    <t>728413523V</t>
  </si>
  <si>
    <t>Ventil kovový regulovatelný vč. spony (přívod/odvod), pr.150</t>
  </si>
  <si>
    <t>728415521V</t>
  </si>
  <si>
    <t>Uzavírací klapka se servopohonem prům. 500 - barva bílá</t>
  </si>
  <si>
    <t>728415530V</t>
  </si>
  <si>
    <t>Přetlaková (zpětná klapka) s pružinou do kruhového potrubí, pr.200</t>
  </si>
  <si>
    <t>728415532V</t>
  </si>
  <si>
    <t>Přetlaková (zpětná klapka) s pružinou do kruhového potrubí, pr.355</t>
  </si>
  <si>
    <t>728415535V</t>
  </si>
  <si>
    <t>Přetlaková (zpětná klapka) s pružinou do kruhového potrubí, pr.500</t>
  </si>
  <si>
    <t>728415610V</t>
  </si>
  <si>
    <t>Požární klapka mechanická EI 30, pr.200</t>
  </si>
  <si>
    <t>728415611V</t>
  </si>
  <si>
    <t>Požární klapka mechanická EI 30, pr.250</t>
  </si>
  <si>
    <t>728415612V</t>
  </si>
  <si>
    <t>Požární klapka mechanická EI 30, pr.315</t>
  </si>
  <si>
    <t>728415613V</t>
  </si>
  <si>
    <t>Požární klapka mechanická EI 30, pr.400</t>
  </si>
  <si>
    <t>728415614V</t>
  </si>
  <si>
    <t>Požární klapka mechanická EI 30, pr.450</t>
  </si>
  <si>
    <t>728415621V</t>
  </si>
  <si>
    <t>Uzavírací klapka se servopohonem 250x1400</t>
  </si>
  <si>
    <t>728611113V</t>
  </si>
  <si>
    <t>Potrubní ventilátor prům. 100mm 100m3/h, 200Pa, 230V, 30W vč. rychloupínací spony, vč. ovládání dle</t>
  </si>
  <si>
    <t>728611114V</t>
  </si>
  <si>
    <t>Potrubní ventilátor prům. 125mm 200m3/h, 150Pa, 230V, 40W vč. rychloupínací spony, vč. ovládání dle</t>
  </si>
  <si>
    <t>728611115V</t>
  </si>
  <si>
    <t>Potrubní ventilátor prům. 450mm 4709m3/h, 400Pa, 400V, 1,4kW vč. rychloupínací spony</t>
  </si>
  <si>
    <t>728616321V</t>
  </si>
  <si>
    <t>VZT 5.-vzduchotechnická kompaktní větrací jednotka s rekuperací tepla; ve vnitřním provedení -</t>
  </si>
  <si>
    <t>728616331V</t>
  </si>
  <si>
    <t>VZT 6.-vzduchotechnická kompaktní větrací jednotka s rekuperací tepla; ve vnitřním provedení -</t>
  </si>
  <si>
    <t>728616341V</t>
  </si>
  <si>
    <t>VZT 7 a 8.-vzduchotechnická kompaktní větrací jednotka s rekuperací tepla; ve vnitřním provedení -</t>
  </si>
  <si>
    <t>728616351V</t>
  </si>
  <si>
    <t>VZT 9.-vzduchotechnická kompaktní větrací jednotka s rekuperací tepla; ve vnitřním provedením, na</t>
  </si>
  <si>
    <t>728616370V</t>
  </si>
  <si>
    <t>Zaregulování jednotek</t>
  </si>
  <si>
    <t>728999345V</t>
  </si>
  <si>
    <t>Zkušební provoz</t>
  </si>
  <si>
    <t>728999410V</t>
  </si>
  <si>
    <t>Práce ve výškách - lešení</t>
  </si>
  <si>
    <t>998728201R00</t>
  </si>
  <si>
    <t>Přesun hmot pro vzduchotechniku v objektech výšky do 6 m</t>
  </si>
  <si>
    <t>%</t>
  </si>
  <si>
    <t>001</t>
  </si>
  <si>
    <t>Technologická nákladní doprava</t>
  </si>
  <si>
    <t>Kč</t>
  </si>
  <si>
    <t>799</t>
  </si>
  <si>
    <t>799728901V</t>
  </si>
  <si>
    <t xml:space="preserve">Pomocný  materiál montážní , konzoly,závěsy spojovací a těsnící materiál, zavěšení potrubí-táhla</t>
  </si>
  <si>
    <t>799728904V</t>
  </si>
  <si>
    <t>Stavební výpomoc-zapravení povrchů</t>
  </si>
  <si>
    <t>799728905V</t>
  </si>
  <si>
    <t xml:space="preserve">Stavební  průrazy, prostupy přes zeď tl. 400mm</t>
  </si>
  <si>
    <t>799728915V</t>
  </si>
  <si>
    <t xml:space="preserve">Stavební  výpomoc-Utěsnění prostupu střechou</t>
  </si>
  <si>
    <t>799728920V</t>
  </si>
  <si>
    <t>Požární zákryt EI 30</t>
  </si>
  <si>
    <t>799728930V</t>
  </si>
  <si>
    <t>Odvoz suti do 30 km, skládkovné</t>
  </si>
  <si>
    <t>799730624V</t>
  </si>
  <si>
    <t>SO 04 07 - ZDRAVOTNĚ TECHNICKÉ INSTALACE</t>
  </si>
  <si>
    <t>1 - Zemní práce</t>
  </si>
  <si>
    <t>17 - Konstrukce ze zemin</t>
  </si>
  <si>
    <t>3 - Svislé a kompletní konstrukce</t>
  </si>
  <si>
    <t>61 - Úpravy povrchů vnitřní</t>
  </si>
  <si>
    <t>96 - Bourání konstrukcí</t>
  </si>
  <si>
    <t>721 - Vnitřní kanalizace</t>
  </si>
  <si>
    <t>722 - Vnitřní vodovod</t>
  </si>
  <si>
    <t>725 - Zařizovací předměty</t>
  </si>
  <si>
    <t>726 - Předstěnové systémy</t>
  </si>
  <si>
    <t>D96 - Přesuny suti a vybouraných hmot</t>
  </si>
  <si>
    <t>132201212R00</t>
  </si>
  <si>
    <t>Hloubení rýh šířky přes 60 do 200 cm do 1000 m3, v hornině 3, hloubení strojně</t>
  </si>
  <si>
    <t>0,8*1,5*204</t>
  </si>
  <si>
    <t>139601102R00</t>
  </si>
  <si>
    <t>Ruční výkop jam, rýh a šachet v hornině 3</t>
  </si>
  <si>
    <t>0,8*1,9*3</t>
  </si>
  <si>
    <t>151101101R00</t>
  </si>
  <si>
    <t xml:space="preserve">Zřízení pažení a rozepření stěn rýh příložné  pro jakoukoliv mezerovitost, hloubky do 2 m</t>
  </si>
  <si>
    <t>204*1,5*2</t>
  </si>
  <si>
    <t>3*1,9*2</t>
  </si>
  <si>
    <t>151101111R00</t>
  </si>
  <si>
    <t>Odstranění pažení a rozepření rýh příložné , hloubky do 2 m</t>
  </si>
  <si>
    <t>161101101R00</t>
  </si>
  <si>
    <t>Svislé přemístění výkopku z horniny 1 až 4, při hloubce výkopu přes 1 do 2,5 m</t>
  </si>
  <si>
    <t>162201101R00</t>
  </si>
  <si>
    <t>Vodorovné přemístění výkopku z horniny 1 až 4, na vzdálenost do 20 m</t>
  </si>
  <si>
    <t>162301102R00</t>
  </si>
  <si>
    <t xml:space="preserve">Vodorovné přemístění výkopku z horniny 1 až 4, na vzdálenost přes 500  do 1 000 m</t>
  </si>
  <si>
    <t>162701109R00</t>
  </si>
  <si>
    <t xml:space="preserve">Vodorovné přemístění výkopku příplatek k ceně za každých dalších i započatých 1 000 m přes 10 000 m  z horniny 1 až 4</t>
  </si>
  <si>
    <t>81,6*30</t>
  </si>
  <si>
    <t>175101101RT2</t>
  </si>
  <si>
    <t>Obsyp potrubí bez prohození sypaniny, s dodáním štěrkopísku frakce 0 - 22 mm</t>
  </si>
  <si>
    <t>0,8*0,5*204</t>
  </si>
  <si>
    <t>Konstrukce ze zemin</t>
  </si>
  <si>
    <t>174101101R00</t>
  </si>
  <si>
    <t>Zásyp sypaninou se zhutněním jam, šachet, rýh nebo kolem objektů v těchto vykopávkách</t>
  </si>
  <si>
    <t>248-81,6</t>
  </si>
  <si>
    <t>310235241RT2</t>
  </si>
  <si>
    <t>612403386RT1</t>
  </si>
  <si>
    <t xml:space="preserve">Hrubá výplň rýh ve stěnách, jakoukoliv maltou maltou ze suchých směsí  100 x 100 mm</t>
  </si>
  <si>
    <t>612403388RT1</t>
  </si>
  <si>
    <t xml:space="preserve">Hrubá výplň rýh ve stěnách, jakoukoliv maltou maltou ze suchých směsí  150 x 150 mm</t>
  </si>
  <si>
    <t>612403390R00</t>
  </si>
  <si>
    <t xml:space="preserve">Hrubá výplň rýh ve stěnách, jakoukoliv maltou maltou ze suchých směsí  200 x 100 mm</t>
  </si>
  <si>
    <t>612423531R00</t>
  </si>
  <si>
    <t>970051100R00</t>
  </si>
  <si>
    <t>Jádrové vrtání, kruhové prostupy v železobetonu jádrové vrtání , do D 100 mm</t>
  </si>
  <si>
    <t>970053100R00</t>
  </si>
  <si>
    <t>Jádrové vrtání, kruhové prostupy v železobetonu příplatek za jádrové vrtání ve H nad 1,5 m, do D 100 mm</t>
  </si>
  <si>
    <t>971033231R00</t>
  </si>
  <si>
    <t>974031153R00</t>
  </si>
  <si>
    <t xml:space="preserve">Vysekání rýh v jakémkoliv zdivu cihelném v ploše  do hloubky 100 mm, šířky do 100 mm</t>
  </si>
  <si>
    <t>974031155R00</t>
  </si>
  <si>
    <t xml:space="preserve">Vysekání rýh v jakémkoliv zdivu cihelném v ploše  do hloubky 100 mm, šířky do 200 mm</t>
  </si>
  <si>
    <t>974031164R00</t>
  </si>
  <si>
    <t xml:space="preserve">Vysekání rýh v jakémkoliv zdivu cihelném v ploše  do hloubky 150 mm, šířky do 150 mm</t>
  </si>
  <si>
    <t>721</t>
  </si>
  <si>
    <t>Vnitřní kanalizace</t>
  </si>
  <si>
    <t>721176101R00</t>
  </si>
  <si>
    <t>Potrubí HT připojovací vnější průměr D 32 mm, tloušťka stěny 1,8 mm, DN 30</t>
  </si>
  <si>
    <t>721176102R00</t>
  </si>
  <si>
    <t>Potrubí HT připojovací vnější průměr D 40 mm, tloušťka stěny 1,8 mm, DN 40</t>
  </si>
  <si>
    <t>721176103R00</t>
  </si>
  <si>
    <t>Potrubí HT připojovací vnější průměr D 50 mm, tloušťka stěny 1,8 mm, DN 50</t>
  </si>
  <si>
    <t>721176114R00</t>
  </si>
  <si>
    <t>Potrubí HT odpadní svislé vnější průměr D 75 mm, tloušťka stěny 1,9 mm, DN 70</t>
  </si>
  <si>
    <t>721176115R00</t>
  </si>
  <si>
    <t>Potrubí HT odpadní svislé vnější průměr D 110 mm, tloušťka stěny 2,7 mm, DN 100</t>
  </si>
  <si>
    <t>721176116R00</t>
  </si>
  <si>
    <t>Potrubí HT odpadní svislé vnější průměr D 125 mm, tloušťka stěny 3,1 mm, DN 125</t>
  </si>
  <si>
    <t>721176222R00</t>
  </si>
  <si>
    <t>Potrubí KG svodné (ležaté) v zemi vnější průměr D 110 mm, tloušťka stěny 3,2 mm, DN 100</t>
  </si>
  <si>
    <t>721176223R00</t>
  </si>
  <si>
    <t>Potrubí KG svodné (ležaté) v zemi vnější průměr D 125 mm, tloušťka stěny 3,2 mm, DN 125</t>
  </si>
  <si>
    <t>721176224R00</t>
  </si>
  <si>
    <t>Potrubí KG svodné (ležaté) v zemi vnější průměr D 160 mm, tloušťka stěny 4,0 mm, DN 150</t>
  </si>
  <si>
    <t>721176225R00</t>
  </si>
  <si>
    <t>Potrubí KG svodné (ležaté) v zemi vnější průměr D 200 mm, tloušťka stěny 4,9 mm, DN 200</t>
  </si>
  <si>
    <t>721176226R00</t>
  </si>
  <si>
    <t>Potrubí KG svodné (ležaté) v zemi vnější průměr D 250 mm, tloušťka stěny 6,2 mm, DN 250</t>
  </si>
  <si>
    <t>721273150RT1</t>
  </si>
  <si>
    <t>Ventilační hlavice D 50, 75, 110 mm, přivzdušňovací ventil D 50/75/110 mm s dvojitou izolační stěnou, s masivní pryžovou membránou, s odnímatelnou mřížkou proti hmyzu a pro čištění, mat. , včetně dodávky materiálu</t>
  </si>
  <si>
    <t>721273200RT3</t>
  </si>
  <si>
    <t>Ventilační hlavice D 110 mm, souprava z PP</t>
  </si>
  <si>
    <t>721290111R00</t>
  </si>
  <si>
    <t>Zkouška těsnosti kanalizace v objektech vodou, DN 125</t>
  </si>
  <si>
    <t>721290112R00</t>
  </si>
  <si>
    <t>Zkouška těsnosti kanalizace v objektech vodou, DN 200</t>
  </si>
  <si>
    <t>721290113R00</t>
  </si>
  <si>
    <t>Zkouška těsnosti kanalizace v objektech vodou, DN 300</t>
  </si>
  <si>
    <t>721213214V</t>
  </si>
  <si>
    <t>podlahový nerezový žlábek š=700mm v.č. zápachové uzávěrky</t>
  </si>
  <si>
    <t>721213215V</t>
  </si>
  <si>
    <t>podlahový nerezový žlábek š=900mm vč. zápachové uzávěry</t>
  </si>
  <si>
    <t>721213217V</t>
  </si>
  <si>
    <t>podlahový nerezový žlábek š=2600mm vč. zápachové uzávěry</t>
  </si>
  <si>
    <t>721213231V</t>
  </si>
  <si>
    <t>Sprchová zástěna</t>
  </si>
  <si>
    <t>721234123V</t>
  </si>
  <si>
    <t>Svislá vyhřívaná terasová vpust s integrovanou PVC manžetou DN 100</t>
  </si>
  <si>
    <t>721234124V</t>
  </si>
  <si>
    <t>Vorodovná vyhřívaná terasová vpust s integrovanou PVC manžetou DN 100</t>
  </si>
  <si>
    <t>721260117V</t>
  </si>
  <si>
    <t>Revizní dvířka 200x200 k čistícím tvarovkám na kanalizaci v provedení</t>
  </si>
  <si>
    <t>721270335V</t>
  </si>
  <si>
    <t>Požární manžety v provedení dle PBŘ, DN 75</t>
  </si>
  <si>
    <t>721274332V</t>
  </si>
  <si>
    <t xml:space="preserve">Čistící kus  75</t>
  </si>
  <si>
    <t>721274333V</t>
  </si>
  <si>
    <t xml:space="preserve">Čistící kus  110</t>
  </si>
  <si>
    <t>721288312V</t>
  </si>
  <si>
    <t>Trubka s nataveným límcem pro hydroizolaci (prostup základovou deskou)</t>
  </si>
  <si>
    <t>721356715V</t>
  </si>
  <si>
    <t>Chránička plastová, DN160</t>
  </si>
  <si>
    <t>721356716V</t>
  </si>
  <si>
    <t>Chránička plastová, DN200</t>
  </si>
  <si>
    <t>721356717V</t>
  </si>
  <si>
    <t>Chránička plastová, DN300</t>
  </si>
  <si>
    <t>998721201R00</t>
  </si>
  <si>
    <t>Přesun hmot pro vnitřní kanalizaci v objektech výšky do 6 m</t>
  </si>
  <si>
    <t>722</t>
  </si>
  <si>
    <t>Vnitřní vodovod</t>
  </si>
  <si>
    <t>722130233R00</t>
  </si>
  <si>
    <t xml:space="preserve">Potrubí z ocelových trubek závitových pozinkovaných DN 25, svařovaných 11 343,  , včetně dodávky materiálu</t>
  </si>
  <si>
    <t>722130234R00</t>
  </si>
  <si>
    <t xml:space="preserve">Potrubí z ocelových trubek závitových pozinkovaných DN 32, svařovaných 11 343,  , včetně dodávky materiálu</t>
  </si>
  <si>
    <t>722178711R00</t>
  </si>
  <si>
    <t>Potrubí vícevrstvé z polypropylenu, polypropylenu s čedičovými vlákny a polypropylenu PP-RCT/ PP-RCT+BF/ PP-RCT, D 20 mm, s 2,8 mm, S 3,2, polyfúzně svařované</t>
  </si>
  <si>
    <t>722178712R00</t>
  </si>
  <si>
    <t>Potrubí vícevrstvé z polypropylenu, polypropylenu s čedičovými vlákny a polypropylenu PP-RCT/ PP-RCT+BF/ PP-RCT, D 25 mm, s 3,5 mm, S 3,2, polyfúzně svařované</t>
  </si>
  <si>
    <t>722178713R00</t>
  </si>
  <si>
    <t>Potrubí vícevrstvé z polypropylenu, polypropylenu s čedičovými vlákny a polypropylenu PP-RCT/ PP-RCT+BF/ PP-RCT, D 32 mm, s 4,4 mm, S 3,2, polyfúzně svařované</t>
  </si>
  <si>
    <t>722178714R00</t>
  </si>
  <si>
    <t>Potrubí vícevrstvé z polypropylenu, polypropylenu s čedičovými vlákny a polypropylenu PP-RCT/ PP-RCT+BF/ PP-RCT, D 40 mm, s 5,5 mm, S 3,2, polyfúzně svařované</t>
  </si>
  <si>
    <t>722178715R00</t>
  </si>
  <si>
    <t>Potrubí vícevrstvé z polypropylenu, polypropylenu s čedičovými vlákny a polypropylenu PP-RCT/ PP-RCT+BF/ PP-RCT, D 50 mm, s 6,9 mm, S 3,2, polyfúzně svařované</t>
  </si>
  <si>
    <t>722181211RT7</t>
  </si>
  <si>
    <t>Izolace vodovodního potrubí návleková z trubic z pěnového polyetylenu, tloušťka stěny 6 mm, d 22 mm</t>
  </si>
  <si>
    <t>722181211RT8</t>
  </si>
  <si>
    <t>Izolace vodovodního potrubí návleková z trubic z pěnového polyetylenu, tloušťka stěny 6 mm, d 25 mm</t>
  </si>
  <si>
    <t>722181211RU1</t>
  </si>
  <si>
    <t>Izolace vodovodního potrubí návleková z trubic z pěnového polyetylenu, tloušťka stěny 6 mm, d 32 mm</t>
  </si>
  <si>
    <t>722181212RV9</t>
  </si>
  <si>
    <t>Izolace vodovodního potrubí návleková z trubic z pěnového polyetylenu, tloušťka stěny 9 mm, d 40 mm</t>
  </si>
  <si>
    <t>722181212RW6</t>
  </si>
  <si>
    <t>Izolace vodovodního potrubí návleková z trubic z pěnového polyetylenu, tloušťka stěny 9 mm, d 50 mm</t>
  </si>
  <si>
    <t>722181213RT7</t>
  </si>
  <si>
    <t>Izolace vodovodního potrubí návleková z trubic z pěnového polyetylenu, tloušťka stěny 13 mm, d 22 mm</t>
  </si>
  <si>
    <t>722181213RT8</t>
  </si>
  <si>
    <t>Izolace vodovodního potrubí návleková z trubic z pěnového polyetylenu, tloušťka stěny 13 mm, d 25 mm</t>
  </si>
  <si>
    <t>722181214RU1</t>
  </si>
  <si>
    <t>Izolace vodovodního potrubí návleková z trubic z pěnového polyetylenu, tloušťka stěny 20 mm, d 32 mm</t>
  </si>
  <si>
    <t>722181215RV9</t>
  </si>
  <si>
    <t>Izolace vodovodního potrubí návleková z trubic z pěnového polyetylenu, tloušťka stěny 25 mm, d 40 mm</t>
  </si>
  <si>
    <t>722190401R00</t>
  </si>
  <si>
    <t>Vyvedení a upevnění výpustek DN 15</t>
  </si>
  <si>
    <t>722220111R00</t>
  </si>
  <si>
    <t>Nástěnka nátrubková mosazná pro výtokový ventil, vnitřní závit, DN 15, PN 10, včetně dodávky materiálu</t>
  </si>
  <si>
    <t>722221122R00</t>
  </si>
  <si>
    <t>Kohout kulový, výtokový (zahradní), vnější závit, mosazný, DN 15 x 20, PN 15, včetně dodávky materiálu</t>
  </si>
  <si>
    <t>722224211R00</t>
  </si>
  <si>
    <t>Ventil mrazuvzdorný, DN 15, včetně dodávky</t>
  </si>
  <si>
    <t>722237121R00</t>
  </si>
  <si>
    <t>Kohout kulový, mosazný, vnitřní-vnitřní závit, DN 15, PN 42, včetně dodávky materiálu</t>
  </si>
  <si>
    <t>722237122R00</t>
  </si>
  <si>
    <t>Kohout kulový, mosazný, vnitřní-vnitřní závit, DN 20, PN 42, včetně dodávky materiálu</t>
  </si>
  <si>
    <t>722237123R00</t>
  </si>
  <si>
    <t>Kohout kulový, mosazný, vnitřní-vnitřní závit, DN 25, PN 35, včetně dodávky materiálu</t>
  </si>
  <si>
    <t>722237662R00</t>
  </si>
  <si>
    <t>Klapka vodovodní, zpětná, vodorovná, mosazná, vnitřní-vnitřní závit, DN 20, PN 16, včetně dodávky materiálu</t>
  </si>
  <si>
    <t>722237663R00</t>
  </si>
  <si>
    <t>Klapka vodovodní, zpětná, vodorovná, mosazná, vnitřní-vnitřní závit, DN 25, PN 16, včetně dodávky materiálu</t>
  </si>
  <si>
    <t>722254201RT3</t>
  </si>
  <si>
    <t>Požární příslušenství hydrantový systém D 25, box s plnými dveřmi, stálotvará hadice, průměr 25/30</t>
  </si>
  <si>
    <t>722264112R00</t>
  </si>
  <si>
    <t>Vodoměr bytový, závitový, jednovtokový, suchoběžný, DN 15, pro teplotu vody do 30°C, montáž horizontálně i vertikálně, jmenovitý průtok 1,5 m3/hod, PN 10, délka 110 mm</t>
  </si>
  <si>
    <t>722264116R00</t>
  </si>
  <si>
    <t>Vodoměr bytový, závitový, jednovtokový, suchoběžný, DN 15, pro teplotu vody do 90°C, montáž horizontálně i vertikálně, jmenovitý průtok 1,5 m3/hod, PN 10, délka 110 mm</t>
  </si>
  <si>
    <t>722280106R00</t>
  </si>
  <si>
    <t>Tlakové zkoušky vodovodního potrubí do DN 32</t>
  </si>
  <si>
    <t>722280107R00</t>
  </si>
  <si>
    <t>Tlakové zkoušky vodovodního potrubí přes DN 32 do DN 40</t>
  </si>
  <si>
    <t>722280108R00</t>
  </si>
  <si>
    <t>Tlakové zkoušky vodovodního potrubí přes DN 40 do DN 50</t>
  </si>
  <si>
    <t>722290234R00</t>
  </si>
  <si>
    <t>Proplach a dezinfekce vodovodního potrubí do DN 80</t>
  </si>
  <si>
    <t>734295321R00</t>
  </si>
  <si>
    <t>713461121V</t>
  </si>
  <si>
    <t>Izolace potrubí-skružemi</t>
  </si>
  <si>
    <t>722278126V</t>
  </si>
  <si>
    <t>Automatická termostatická armatura do rozvodu cirkulace, nerezová vč. tepelné izolace DN 15</t>
  </si>
  <si>
    <t>722278134V</t>
  </si>
  <si>
    <t>Termostatický směšovací ventil se šroubením - 32 l/min pro směšování TV v soc. zázemí MŠ</t>
  </si>
  <si>
    <t>722278135V</t>
  </si>
  <si>
    <t>Termostatický směšovací ventil se šroubením - 85 l/min pro směšování TV v soc. zázemí MŠ</t>
  </si>
  <si>
    <t>722315622V</t>
  </si>
  <si>
    <t>Pevný bod v kolektoru</t>
  </si>
  <si>
    <t>722739621V</t>
  </si>
  <si>
    <t>Krycí dvířka směšovacích armatur v soc. zázemí MŠ (350x650)</t>
  </si>
  <si>
    <t>722739622V</t>
  </si>
  <si>
    <t>Krycí dvířka směšovacích armatur (400x400)</t>
  </si>
  <si>
    <t>722739623V</t>
  </si>
  <si>
    <t>Krycí dvířka směšovacích armatur (300x300)</t>
  </si>
  <si>
    <t>722815644V</t>
  </si>
  <si>
    <t>Skružené pozinkované plechy pro vedení PPR potrubí</t>
  </si>
  <si>
    <t>722816337V</t>
  </si>
  <si>
    <t>Požární manžety v provedení dle PBŘ</t>
  </si>
  <si>
    <t>631547115R</t>
  </si>
  <si>
    <t>631547116R</t>
  </si>
  <si>
    <t xml:space="preserve">pouzdro potrubní řezané; minerální vlákno; povrchová úprava Al fólie se skelnou mřížkou; vnitřní průměr 42,0 mm; tl. izolace 30,0 mm; provozní teplota  do 250 °C; tepelná vodivost (10°C) 0,0330 W/mK; tepelná vodivost (50°C) 0,037 W/mK</t>
  </si>
  <si>
    <t>631547118R</t>
  </si>
  <si>
    <t xml:space="preserve">pouzdro potrubní řezané; minerální vlákno; povrchová úprava Al fólie se skelnou mřížkou; vnitřní průměr 54,0 mm; tl. izolace 30,0 mm; provozní teplota  do 250 °C; tepelná vodivost (10°C) 0,0330 W/mK; tepelná vodivost (50°C) 0,037 W/mK</t>
  </si>
  <si>
    <t>998722201R00</t>
  </si>
  <si>
    <t>Přesun hmot pro vnitřní vodovod v objektech výšky do 6 m</t>
  </si>
  <si>
    <t>725</t>
  </si>
  <si>
    <t>Zařizovací předměty</t>
  </si>
  <si>
    <t>725014141R00</t>
  </si>
  <si>
    <t>Klozetové mísy závěsné pro ZTP, bilé, hluboké splachování, zadní, včetně sedátka, šířka 360 mm, hloubka 700 mm, výška 480 mm</t>
  </si>
  <si>
    <t>725017153R00</t>
  </si>
  <si>
    <t>Umyvadlo invalidní, bílé, šířka 640 mm, hloubka 550 mm</t>
  </si>
  <si>
    <t>725017129R00</t>
  </si>
  <si>
    <t>Kryt sifonu keramický bílý</t>
  </si>
  <si>
    <t>725291142R00</t>
  </si>
  <si>
    <t>Invalidní program madlo dvojité pevné, rozměr 813 mm, nerez</t>
  </si>
  <si>
    <t>725291146R00</t>
  </si>
  <si>
    <t>Invalidní program madlo dvojité sklopné, rozměr 813 mm, nerez</t>
  </si>
  <si>
    <t>725814105R00</t>
  </si>
  <si>
    <t xml:space="preserve">Ventil  rohový, mosazný, s filtrem, s maticí, DN 15 x DN 10, včetně dodávky materiálu</t>
  </si>
  <si>
    <t>725814122R00</t>
  </si>
  <si>
    <t xml:space="preserve">Ventil  pračkový, mosazný, se zpětnou klapkou, DN 15 x DN 20, včetně dodávky materiálu</t>
  </si>
  <si>
    <t>725860180RT1</t>
  </si>
  <si>
    <t>Zápachová uzávěrka (sifon) pro zařizovací předměty D 40/50 mm; podomítková, pro pračky/myčky; PE; příslušenství přip. koleno, krycí deska nerez, montážní kryt, včetně dodávky materiálu</t>
  </si>
  <si>
    <t>725860202R00</t>
  </si>
  <si>
    <t>Zápachová uzávěrka (sifon) pro zařizovací předměty D 40, 50 mm x 6/4"; pro dřezy; PP; příslušenství stavitelný kulový kloub, včetně dodávky materiálu</t>
  </si>
  <si>
    <t>725860251R00</t>
  </si>
  <si>
    <t>Zápachová uzávěrka (sifon) pro zařizovací předměty umyvadlová, chromovaný kov, včetně dodávky materiálu</t>
  </si>
  <si>
    <t>722816381V</t>
  </si>
  <si>
    <t>Požární mažety dle PBŘ</t>
  </si>
  <si>
    <t>sada</t>
  </si>
  <si>
    <t>725014131V</t>
  </si>
  <si>
    <t>Závěsný klozet 540x360 včetně sedeátka</t>
  </si>
  <si>
    <t>725015231V</t>
  </si>
  <si>
    <t>Bidet závěsný, hloubka 54x36 cm, skryté upevnění, bílý,</t>
  </si>
  <si>
    <t>725017123V</t>
  </si>
  <si>
    <t>Umývadlo se zaoblenými rohy 550x400</t>
  </si>
  <si>
    <t>725017321V</t>
  </si>
  <si>
    <t xml:space="preserve">Umývátko se zaoblenými rohy  45 x 35 cm</t>
  </si>
  <si>
    <t>725017329V</t>
  </si>
  <si>
    <t>Dvojumyvadlo s nedělným vnitřním prostorem 1200x480</t>
  </si>
  <si>
    <t>725019103V</t>
  </si>
  <si>
    <t>Výlevka závěsná 505x510 mm se sklopnou mřížkou keramická, designově sladěná s umyvadly</t>
  </si>
  <si>
    <t>725110254V</t>
  </si>
  <si>
    <t>Atyp výrobek, dle rozkresu, nerez dřeze+ nerez umývadlo vsazené do HPL desky kompakt</t>
  </si>
  <si>
    <t>725122222V</t>
  </si>
  <si>
    <t xml:space="preserve">Pisoár závěsný,  automatické splachování na fotobuňku ,  rozměr: 285 x 300 mm</t>
  </si>
  <si>
    <t>725291150V</t>
  </si>
  <si>
    <t>Sklopné zrcadlo 600x400mm</t>
  </si>
  <si>
    <t>725292110V</t>
  </si>
  <si>
    <t>Odpadkový koš na papírové ručníky 40L , bílý</t>
  </si>
  <si>
    <t>725292116V</t>
  </si>
  <si>
    <t>Mini zásobník na toaletní papír se středovým odvíjením</t>
  </si>
  <si>
    <t>725292120V</t>
  </si>
  <si>
    <t>Zásobník na papírové ručníky se středovým odvíjením - bílý</t>
  </si>
  <si>
    <t>725292125V</t>
  </si>
  <si>
    <t xml:space="preserve">Dávkovač na pěnové mýdlo-dávkovač  286x113x105</t>
  </si>
  <si>
    <t>725319101V</t>
  </si>
  <si>
    <t>Dřez nerezový jednoduchý s odkapávací plochou, 780x435 , odpad pr.50/90</t>
  </si>
  <si>
    <t>725319102V</t>
  </si>
  <si>
    <t>Dvojdřez nerez 800x500</t>
  </si>
  <si>
    <t>725823103V</t>
  </si>
  <si>
    <t>Baterie umývadlová stojánková tlačná, časová</t>
  </si>
  <si>
    <t>725823111V</t>
  </si>
  <si>
    <t>Baterie umyvadlová páková stojánková, v.125mm</t>
  </si>
  <si>
    <t>725823134V</t>
  </si>
  <si>
    <t>Dřezová baterie stojánková bez výpusti s pákovým ovládáním, standardní</t>
  </si>
  <si>
    <t>725823648V</t>
  </si>
  <si>
    <t>Baterie nástěnná,páková s ramínkem 200mm - pro výlevku</t>
  </si>
  <si>
    <t>725829503V</t>
  </si>
  <si>
    <t>Baterie bidetová páková směšovací</t>
  </si>
  <si>
    <t>725845111V</t>
  </si>
  <si>
    <t>Sprchová směšovací výtoková baterie termostatická s ruční sprchou výškově nastavitená</t>
  </si>
  <si>
    <t>725845112V</t>
  </si>
  <si>
    <t>Sprchová armatura samouzavírací směšovací provedení nerez 190x190x11,5</t>
  </si>
  <si>
    <t>725845113V</t>
  </si>
  <si>
    <t>Sprchová hlavice nástěnná - přestavitelný úhel, odolná</t>
  </si>
  <si>
    <t>725860180V</t>
  </si>
  <si>
    <t>Zápachová uzávěra s kuličkou pro odvod kondenzátu od VZT, klimatizace, odkapy od pojistných ventilů,</t>
  </si>
  <si>
    <t>725860265V</t>
  </si>
  <si>
    <t>Sifon umyvadlový pro umývadlo ZTP- prostorově úsporný</t>
  </si>
  <si>
    <t>725894340V</t>
  </si>
  <si>
    <t>WC stětka s nádobou</t>
  </si>
  <si>
    <t>998725201R00</t>
  </si>
  <si>
    <t>Přesun hmot pro zařizovací předměty v objektech výšky do 6 m</t>
  </si>
  <si>
    <t>726</t>
  </si>
  <si>
    <t>Předstěnové systémy</t>
  </si>
  <si>
    <t>726211121R00</t>
  </si>
  <si>
    <t xml:space="preserve">Klozet zavěšené, s nádržkou, pro instalaci s mokrými procesy do masivních zděných konstrukcí nebo pro předstěnovou instalaci s předezděním, včetně soupravy na tlumení hluku, bez ovládacího tlačitka, ovládání zepředu, stavební výška 108 cm, včetně dodávky </t>
  </si>
  <si>
    <t>726211331R00</t>
  </si>
  <si>
    <t>Klozet zavěšené, pro tělesně postižené, s nádržkou, pro instalaci suchým procesem do lehkých sádrokartonových příček nebo k instalaci před masivní stěnu, bez soupravy na tlumení hluku, bez ovladacího tlačitka, ovládání zepředu, stavební výška 112 cm, včet</t>
  </si>
  <si>
    <t>726212367R00</t>
  </si>
  <si>
    <t>Výlevka pro nástěnnou armaturu, pro instalaci suchým procesem do lehkých sádrokartonových příček nebo k instalaci před masivní stěnu, bez nástěnky pro připojení armatur, stavební výška 112 cm, včetně dodávky materiálu</t>
  </si>
  <si>
    <t>726325113V</t>
  </si>
  <si>
    <t>Ovládací tlačítko</t>
  </si>
  <si>
    <t>998726221R00</t>
  </si>
  <si>
    <t>Přesun hmot pro předstěnové systémy v objektech výšky do 6 m</t>
  </si>
  <si>
    <t>799722725V</t>
  </si>
  <si>
    <t>Ochranné pospojování vodovodního potrubí, armatur a zařizovacích předmětů</t>
  </si>
  <si>
    <t>799730552V</t>
  </si>
  <si>
    <t>D96</t>
  </si>
  <si>
    <t>979087212R00</t>
  </si>
  <si>
    <t>979081111R00</t>
  </si>
  <si>
    <t>979082111R00</t>
  </si>
  <si>
    <t>979990105R00</t>
  </si>
  <si>
    <t>D12_vinyl</t>
  </si>
  <si>
    <t>726,18</t>
  </si>
  <si>
    <t>D14_epox</t>
  </si>
  <si>
    <t>197,17</t>
  </si>
  <si>
    <t>SO 05 - REKONSTRUKCE A DOSTAVBA STARÉ BUDOVY ZŠ</t>
  </si>
  <si>
    <t xml:space="preserve">    773 - Podlahy z litého teraca</t>
  </si>
  <si>
    <t xml:space="preserve">    776 - Podlahy povlakové</t>
  </si>
  <si>
    <t>-160195526</t>
  </si>
  <si>
    <t>+0,6*0,8*(7,5+3,0)</t>
  </si>
  <si>
    <t>+0,7*0,5*(41,0)</t>
  </si>
  <si>
    <t>132212221</t>
  </si>
  <si>
    <t>Hloubení zapažených rýh šířky do 2000 mm v soudržných horninách třídy těžitelnosti I skupiny 3 ručně</t>
  </si>
  <si>
    <t>-211581109</t>
  </si>
  <si>
    <t>https://podminky.urs.cz/item/CS_URS_2023_02/132212221</t>
  </si>
  <si>
    <t>+1,5*1,1*(2,0+5,5)</t>
  </si>
  <si>
    <t>+1,3*1,1*(10,0+2,5)</t>
  </si>
  <si>
    <t>-1900839000</t>
  </si>
  <si>
    <t>-2067863284</t>
  </si>
  <si>
    <t>+19,39+30,25</t>
  </si>
  <si>
    <t>-33,92</t>
  </si>
  <si>
    <t>-203750345</t>
  </si>
  <si>
    <t>1106315899</t>
  </si>
  <si>
    <t>1805418493</t>
  </si>
  <si>
    <t>+15,72*1,7</t>
  </si>
  <si>
    <t>-576305910</t>
  </si>
  <si>
    <t>+1,3*0,9*(2,0+5,5)</t>
  </si>
  <si>
    <t>+1,1*0,9*(10,0+2,5)</t>
  </si>
  <si>
    <t>+0,4*0,6*(7,5+3,0)</t>
  </si>
  <si>
    <t>+0,5*0,5*(41,0)</t>
  </si>
  <si>
    <t>310238211</t>
  </si>
  <si>
    <t>Zazdívka otvorů pl přes 0,25 do 1 m2 ve zdivu nadzákladovém cihlami pálenými na MVC</t>
  </si>
  <si>
    <t>1479677105</t>
  </si>
  <si>
    <t>https://podminky.urs.cz/item/CS_URS_2023_02/310238211</t>
  </si>
  <si>
    <t>"1PP"</t>
  </si>
  <si>
    <t>+0,35*1,0*0,6*4</t>
  </si>
  <si>
    <t>310239211</t>
  </si>
  <si>
    <t>Zazdívka otvorů pl přes 1 do 4 m2 ve zdivu nadzákladovém cihlami pálenými na MVC</t>
  </si>
  <si>
    <t>1985943998</t>
  </si>
  <si>
    <t>https://podminky.urs.cz/item/CS_URS_2023_02/310239211</t>
  </si>
  <si>
    <t>+0,375*0,8*1,6</t>
  </si>
  <si>
    <t>+0,375*1,0*1,4</t>
  </si>
  <si>
    <t>1187110491</t>
  </si>
  <si>
    <t>"spoj lávka"+0,15*0,79*(3,8+0,8)*2</t>
  </si>
  <si>
    <t>214801012</t>
  </si>
  <si>
    <t>"spoj lávka"+2*0,79*(3,8+0,8)*2</t>
  </si>
  <si>
    <t>1531590035</t>
  </si>
  <si>
    <t>Výztuž nosných zdí betonářskou ocelí 10 505 (ODHAD)</t>
  </si>
  <si>
    <t>-118728832</t>
  </si>
  <si>
    <t>+1,09*0,100</t>
  </si>
  <si>
    <t>1855635068</t>
  </si>
  <si>
    <t>"1PP"+3</t>
  </si>
  <si>
    <t>-52066230</t>
  </si>
  <si>
    <t>331231116</t>
  </si>
  <si>
    <t>Zdivo pilířů z cihel dl 290 mm pevnosti P 7,5 až 15 na MC 5 nebo MC 10</t>
  </si>
  <si>
    <t>690851455</t>
  </si>
  <si>
    <t>https://podminky.urs.cz/item/CS_URS_2023_02/331231116</t>
  </si>
  <si>
    <t>"1PP"+0,3*0,375*0,35*2</t>
  </si>
  <si>
    <t>-459056150</t>
  </si>
  <si>
    <t>+2,4*(1,3+3,5+2,7)</t>
  </si>
  <si>
    <t>+2,0*(2,9+2,7+2,4+2,5+2,5)</t>
  </si>
  <si>
    <t>+2,6*(1,3)</t>
  </si>
  <si>
    <t>-0,9*2,0*2-0,8*2,0*3</t>
  </si>
  <si>
    <t>-825721825</t>
  </si>
  <si>
    <t>"spoj lávka"+0,15*(1,6*3,5)*2</t>
  </si>
  <si>
    <t>640484477</t>
  </si>
  <si>
    <t>"spoj lávka"+(1,6*3,5)*2</t>
  </si>
  <si>
    <t>-1485614037</t>
  </si>
  <si>
    <t>411354311</t>
  </si>
  <si>
    <t>Zřízení podpěrné konstrukce stropů výšky do 4 m tl přes 5 do 15 cm</t>
  </si>
  <si>
    <t>-1374394631</t>
  </si>
  <si>
    <t>https://podminky.urs.cz/item/CS_URS_2023_02/411354311</t>
  </si>
  <si>
    <t>411354312</t>
  </si>
  <si>
    <t>Odstranění podpěrné konstrukce stropů výšky do 4 m tl přes 5 do 15 cm</t>
  </si>
  <si>
    <t>-640780162</t>
  </si>
  <si>
    <t>https://podminky.urs.cz/item/CS_URS_2023_02/411354312</t>
  </si>
  <si>
    <t>-791056891</t>
  </si>
  <si>
    <t>+1,68*0,120</t>
  </si>
  <si>
    <t>611142001</t>
  </si>
  <si>
    <t>Potažení vnitřních stropů sklovláknitým pletivem vtlačeným do tenkovrstvé hmoty</t>
  </si>
  <si>
    <t>1175456318</t>
  </si>
  <si>
    <t>https://podminky.urs.cz/item/CS_URS_2023_02/611142001</t>
  </si>
  <si>
    <t>"spoj lávka"+1,6*3,6*2</t>
  </si>
  <si>
    <t>611322141</t>
  </si>
  <si>
    <t>Vápenocementová lehčená omítka štuková dvouvrstvá vnitřních stropů rovných nanášená ručně</t>
  </si>
  <si>
    <t>1370698769</t>
  </si>
  <si>
    <t>https://podminky.urs.cz/item/CS_URS_2023_02/611322141</t>
  </si>
  <si>
    <t>611325223</t>
  </si>
  <si>
    <t>Vápenocementová štuková omítka malých ploch přes 0,25 do 1 m2 na stropech</t>
  </si>
  <si>
    <t>-1616608682</t>
  </si>
  <si>
    <t>https://podminky.urs.cz/item/CS_URS_2023_02/611325223</t>
  </si>
  <si>
    <t>611325225</t>
  </si>
  <si>
    <t>Vápenocementová štuková omítka malých ploch přes 1 do 4 m2 na stropech</t>
  </si>
  <si>
    <t>-863294787</t>
  </si>
  <si>
    <t>https://podminky.urs.cz/item/CS_URS_2023_02/611325225</t>
  </si>
  <si>
    <t>611325422</t>
  </si>
  <si>
    <t>Oprava vnitřní vápenocementové štukové omítky stropů v rozsahu plochy přes 10 do 30 %</t>
  </si>
  <si>
    <t>1692988185</t>
  </si>
  <si>
    <t>https://podminky.urs.cz/item/CS_URS_2023_02/611325422</t>
  </si>
  <si>
    <t>"1PP"+230,28-34,39</t>
  </si>
  <si>
    <t>612142001</t>
  </si>
  <si>
    <t>Potažení vnitřních stěn sklovláknitým pletivem vtlačeným do tenkovrstvé hmoty</t>
  </si>
  <si>
    <t>1347828840</t>
  </si>
  <si>
    <t>https://podminky.urs.cz/item/CS_URS_2023_02/612142001</t>
  </si>
  <si>
    <t>"spoj lávka"+(0,85*(3,8)+0,7*(0,6+0,8+3,8))*2</t>
  </si>
  <si>
    <t>-1361522250</t>
  </si>
  <si>
    <t>+2,4*(1,3+3,5+2,7)*2</t>
  </si>
  <si>
    <t>+2,0*(2,9+2,7+2,4+2,5+2,5)*2</t>
  </si>
  <si>
    <t>+2,6*(1,3)*2</t>
  </si>
  <si>
    <t>-(0,9*2,0*2+0,8*2,0*3)*2</t>
  </si>
  <si>
    <t>612322141</t>
  </si>
  <si>
    <t>Vápenocementová lehčená omítka štuková dvouvrstvá vnitřních stěn nanášená ručně</t>
  </si>
  <si>
    <t>1619619540</t>
  </si>
  <si>
    <t>https://podminky.urs.cz/item/CS_URS_2023_02/612322141</t>
  </si>
  <si>
    <t>612325422</t>
  </si>
  <si>
    <t>Oprava vnitřní vápenocementové štukové omítky stěn v rozsahu plochy přes 10 do 30 %</t>
  </si>
  <si>
    <t>-2038804360</t>
  </si>
  <si>
    <t>https://podminky.urs.cz/item/CS_URS_2023_02/612325422</t>
  </si>
  <si>
    <t>"0101"+2,6*(2*2,7+2*1,3)</t>
  </si>
  <si>
    <t>-0,8*2,0-0,75*0,9</t>
  </si>
  <si>
    <t>"0102"+2,6*(2*1,5+2*1,3)</t>
  </si>
  <si>
    <t>-0,8*2,0*2-0,9*2,0*2</t>
  </si>
  <si>
    <t>"0103"+2,6*(2*8,8+2*4,7)</t>
  </si>
  <si>
    <t>-0,9*2,0-0,65*0,35-1,3*0,35-1,0*0,6*2</t>
  </si>
  <si>
    <t>"0104"+2,6*(2*2,7+2*4,4)</t>
  </si>
  <si>
    <t>-0,8*2,0-0,9*2,0-0,8*0,95</t>
  </si>
  <si>
    <t>"0105"+2,6*(2*6,0+2*6,3)</t>
  </si>
  <si>
    <t>-0,9*2,0*2-0,7*1,0-1,0*0,5*4</t>
  </si>
  <si>
    <t>"0106"+2,4*(2*5,8+2*6,5+2,2)</t>
  </si>
  <si>
    <t>-0,9*2,0-1,0*0,5*6-0,75*0,5</t>
  </si>
  <si>
    <t>"0107"+2,4*(2*3,0+2*3,3)</t>
  </si>
  <si>
    <t>"0108"+2,4*(2*7,9+5,6+3,1+1,3+0,6)</t>
  </si>
  <si>
    <t>-2,6*2,1-0,8*2,0*2-0,9*2,0*2</t>
  </si>
  <si>
    <t>"0109"+2,4*(2*6,4+2*3,0)</t>
  </si>
  <si>
    <t>-0,9*2,0</t>
  </si>
  <si>
    <t>"0110"+2,4*(2*1,5+2*3,1)</t>
  </si>
  <si>
    <t>"odpočet nová om"-77,96</t>
  </si>
  <si>
    <t>595196800</t>
  </si>
  <si>
    <t>+4,08+7,28</t>
  </si>
  <si>
    <t>615142002</t>
  </si>
  <si>
    <t>Potažení vnitřních nosníků sklovláknitým pletivem</t>
  </si>
  <si>
    <t>-957085606</t>
  </si>
  <si>
    <t>https://podminky.urs.cz/item/CS_URS_2023_02/615142002</t>
  </si>
  <si>
    <t>"1PP"+0,6*4,0</t>
  </si>
  <si>
    <t>619995001</t>
  </si>
  <si>
    <t>Začištění omítek kolem oken, dveří, podlah nebo obkladů</t>
  </si>
  <si>
    <t>509346107</t>
  </si>
  <si>
    <t>https://podminky.urs.cz/item/CS_URS_2023_02/619995001</t>
  </si>
  <si>
    <t>+0,75+2*0,54</t>
  </si>
  <si>
    <t>+(1,0+2*0,54)*10</t>
  </si>
  <si>
    <t>+(2,57+2*2,4)*2</t>
  </si>
  <si>
    <t>+(0,9*2*2,0)*4</t>
  </si>
  <si>
    <t>+0,7+2*1,0</t>
  </si>
  <si>
    <t>+(2,3+2*1,4)*13</t>
  </si>
  <si>
    <t>+(1,0+2*1,0)*6</t>
  </si>
  <si>
    <t>+(1,0+2*1,4)*3</t>
  </si>
  <si>
    <t>+2,6+2*2,1</t>
  </si>
  <si>
    <t>+(2,5+2*2,9)*2</t>
  </si>
  <si>
    <t>+(1,25+2*2,9)*2</t>
  </si>
  <si>
    <t>+(0,9+2*2,0)*8*2</t>
  </si>
  <si>
    <t>+(0,7+2*2,0)*1*2</t>
  </si>
  <si>
    <t>+(2,3+2*2,0)*13</t>
  </si>
  <si>
    <t>+(1,0+2*2,0)*12</t>
  </si>
  <si>
    <t>+(2,3+2*2,1)*5</t>
  </si>
  <si>
    <t>+(2,2+2*2,9)*2</t>
  </si>
  <si>
    <t>+(1,9+2*2,9)*2</t>
  </si>
  <si>
    <t>+(0,9*2*2,0)*11*2</t>
  </si>
  <si>
    <t>621001</t>
  </si>
  <si>
    <t xml:space="preserve">Lokální doplnění a vyrovnání fasádní omítky stěn </t>
  </si>
  <si>
    <t>-488949614</t>
  </si>
  <si>
    <t>622211011</t>
  </si>
  <si>
    <t>Montáž kontaktního zateplení vnějších stěn lepením a mechanickým kotvením polystyrénových desek do betonu a zdiva tl přes 40 do 80 mm</t>
  </si>
  <si>
    <t>1495632672</t>
  </si>
  <si>
    <t>https://podminky.urs.cz/item/CS_URS_2023_02/622211011</t>
  </si>
  <si>
    <t>"ostění"+0,7*(2,6+2*2,4)</t>
  </si>
  <si>
    <t>28376034</t>
  </si>
  <si>
    <t>deska EPS grafitová fasádní λ=0,032 tl 60mm</t>
  </si>
  <si>
    <t>-2060224443</t>
  </si>
  <si>
    <t>5,18*1,05 "Přepočtené koeficientem množství</t>
  </si>
  <si>
    <t>2896970</t>
  </si>
  <si>
    <t>"OP3"</t>
  </si>
  <si>
    <t>+7,5*40,2</t>
  </si>
  <si>
    <t>-(2,3*2,0*13+2,3*2,0*9+2,3*1,4*4)</t>
  </si>
  <si>
    <t>+7,5*(16,7+0,5)</t>
  </si>
  <si>
    <t>-(1,0*1,4*3+2,6*2,4+1,0*2,0*6)</t>
  </si>
  <si>
    <t>+7,5*(16,7+0,7)</t>
  </si>
  <si>
    <t>-(1,0*1,0*6+1,0*2,0*6)</t>
  </si>
  <si>
    <t>"OP2"</t>
  </si>
  <si>
    <t>+40,2*1,8</t>
  </si>
  <si>
    <t>-(1,0*0,5*8+0,5*0,3*3)</t>
  </si>
  <si>
    <t>+0,5*5,0+1,0*(0,4+0,5)+1,2*2,1+1,4*4,5</t>
  </si>
  <si>
    <t>-(0,75*0,55+1,0*0,55*2+0,35*0,35)</t>
  </si>
  <si>
    <t>+1,8*3,1+1,0*9,8</t>
  </si>
  <si>
    <t>-(1,0*0,6*2)</t>
  </si>
  <si>
    <t>28376048</t>
  </si>
  <si>
    <t>deska EPS grafitová fasádní λ=0,032 tl 200mm</t>
  </si>
  <si>
    <t>-1952138370</t>
  </si>
  <si>
    <t>499,155*1,05 "Přepočtené koeficientem množství</t>
  </si>
  <si>
    <t>-827129580</t>
  </si>
  <si>
    <t>+0,25*(7,4*2+3,3+5,7)</t>
  </si>
  <si>
    <t>+0,8*12,0</t>
  </si>
  <si>
    <t>"OP1"</t>
  </si>
  <si>
    <t>+2,0*(5,0+1,5)</t>
  </si>
  <si>
    <t>+1,0*(7,5)</t>
  </si>
  <si>
    <t>+0,8*(40,2)</t>
  </si>
  <si>
    <t>+1,5*(2,0+10,0)+0,8*(3,0)</t>
  </si>
  <si>
    <t>2113500942</t>
  </si>
  <si>
    <t>88,61*1,05 "Přepočtené koeficientem množství</t>
  </si>
  <si>
    <t>997836920</t>
  </si>
  <si>
    <t>+4,2*7,4*2</t>
  </si>
  <si>
    <t>+4,2*(3,3+5,7)+3,6*12,0</t>
  </si>
  <si>
    <t>-(2,2*2,9*2+2,3*2,15*5)</t>
  </si>
  <si>
    <t>-1116014017</t>
  </si>
  <si>
    <t>105,675*1,05 "Přepočtené koeficientem množství</t>
  </si>
  <si>
    <t>59242525</t>
  </si>
  <si>
    <t>"pruh"+0,40*(40,0+7,0+5,0+3,5+9,5)</t>
  </si>
  <si>
    <t>560707291</t>
  </si>
  <si>
    <t>1641077379</t>
  </si>
  <si>
    <t>+105,675</t>
  </si>
  <si>
    <t>"ostění"+0,2*(2*2,2+4*2,9+5*2,3+10*2,15)</t>
  </si>
  <si>
    <t>"OP3"+406,48</t>
  </si>
  <si>
    <t>"ostění"+0,2*(12*1,0+24*2,0+13*2,3+26*2,0+3*1,0+6*1,4+6*1,0+12*1,0+13*2,3+8*1,4+18*2,0)</t>
  </si>
  <si>
    <t>62253102</t>
  </si>
  <si>
    <t>Tenkovrstvá silikonová omítka zrnitost 1,5 mm vnějších stěn, vč podkl nátěru - pod graffiti</t>
  </si>
  <si>
    <t>-1135458431</t>
  </si>
  <si>
    <t>"OP2"+92,675</t>
  </si>
  <si>
    <t>623645001</t>
  </si>
  <si>
    <t>Kamenické opracování povrchu rovných i zakřivených sloupů předsádkového betonu pemrlováním</t>
  </si>
  <si>
    <t>2121685775</t>
  </si>
  <si>
    <t>https://podminky.urs.cz/item/CS_URS_2023_02/623645001</t>
  </si>
  <si>
    <t>+1,6*2,4*2</t>
  </si>
  <si>
    <t>62364601</t>
  </si>
  <si>
    <t>Hydrofobizovaná renovační stěrka s jemným štukovým povrchem + silikon nátěr</t>
  </si>
  <si>
    <t>-1994567797</t>
  </si>
  <si>
    <t>+0,32*3,5+0,375*3,5+0,33*(2,2+2,9)</t>
  </si>
  <si>
    <t>+1,5*(2*3,6+0,375+0,33)</t>
  </si>
  <si>
    <t>1064323274</t>
  </si>
  <si>
    <t>+(2,3*2,0*13+2,3*2,0*9+2,3*1,4*4)</t>
  </si>
  <si>
    <t>+(1,0*1,4*3+2,6*2,4+1,0*2,0*6)</t>
  </si>
  <si>
    <t>+(1,0*1,0*6+1,0*2,0*6)</t>
  </si>
  <si>
    <t>+(1,0*0,5*8+0,5*0,3*3)</t>
  </si>
  <si>
    <t>+(0,75*0,55+1,0*0,55*2+0,35*0,35)</t>
  </si>
  <si>
    <t>+(1,0*0,6*2)</t>
  </si>
  <si>
    <t>+(2,2*2,9*2+2,3*2,15*5)</t>
  </si>
  <si>
    <t>1851662652</t>
  </si>
  <si>
    <t>D14_epox+D12_vinyl</t>
  </si>
  <si>
    <t>"X5-7"+3,0</t>
  </si>
  <si>
    <t>Vyrovnávací cementová samonivelační stěrka tl 0-20 mm, vč adhezního můstku</t>
  </si>
  <si>
    <t>1674443640</t>
  </si>
  <si>
    <t>"střecha"</t>
  </si>
  <si>
    <t>+39,5*6,6+8,7*6,2*2+27,3*6,0-2,7*0,9-1,2*1,8</t>
  </si>
  <si>
    <t>-788839011</t>
  </si>
  <si>
    <t>+0,4*40,1</t>
  </si>
  <si>
    <t>637211111</t>
  </si>
  <si>
    <t>Okapový chodník z betonových dlaždic tl 40 mm na MC 10</t>
  </si>
  <si>
    <t>336297617</t>
  </si>
  <si>
    <t>https://podminky.urs.cz/item/CS_URS_2023_02/637211111</t>
  </si>
  <si>
    <t>637311122</t>
  </si>
  <si>
    <t>Okapový chodník z betonových chodníkových obrubníků stojatých lože beton</t>
  </si>
  <si>
    <t>126156665</t>
  </si>
  <si>
    <t>https://podminky.urs.cz/item/CS_URS_2023_02/637311122</t>
  </si>
  <si>
    <t>+40,1+2*0,4</t>
  </si>
  <si>
    <t>-1165261732</t>
  </si>
  <si>
    <t>1318192947</t>
  </si>
  <si>
    <t>5533202</t>
  </si>
  <si>
    <t>zárubeň jednokřídlá ocelová bezfalcová tl stěny 115 mm - 900/1970 mm, vč povrchové úpravy</t>
  </si>
  <si>
    <t>-2030361188</t>
  </si>
  <si>
    <t>5533203</t>
  </si>
  <si>
    <t>zárubeň jednokřídlá ocelová bezfalcová tl stěny 150 mm - 900/1970 mm, vč povrchové úpravy</t>
  </si>
  <si>
    <t>1435866291</t>
  </si>
  <si>
    <t>5533204</t>
  </si>
  <si>
    <t>zárubeň jednokřídlá ocelová bezfalcová tl stěny 100 mm - 700/1970 mm, vč povrchové úpravy</t>
  </si>
  <si>
    <t>-928396278</t>
  </si>
  <si>
    <t>5533301</t>
  </si>
  <si>
    <t>bloková zárubeň jednokřídlá ocelová bezfalcová tl stěny 150 mm - 900/1970 mm, vč povrchové úpravy</t>
  </si>
  <si>
    <t>2028673839</t>
  </si>
  <si>
    <t>5533302</t>
  </si>
  <si>
    <t>bloková zárubeň jednokřídlá ocelová bezfalcová tl stěny 150 mm - 680/1010 mm, vč povrchové úpravy</t>
  </si>
  <si>
    <t>-453834251</t>
  </si>
  <si>
    <t>-1070872008</t>
  </si>
  <si>
    <t>"jih"+8,5*42,5</t>
  </si>
  <si>
    <t>"východ"+8,0*(18,5+1,0)</t>
  </si>
  <si>
    <t>"západ"+8,0*(18,5+1,0)</t>
  </si>
  <si>
    <t>"sever"+4,0*43,0</t>
  </si>
  <si>
    <t>1901001042</t>
  </si>
  <si>
    <t>+845,25*365</t>
  </si>
  <si>
    <t>478170863</t>
  </si>
  <si>
    <t>-1028222436</t>
  </si>
  <si>
    <t>-491319736</t>
  </si>
  <si>
    <t>736907601</t>
  </si>
  <si>
    <t>-347820288</t>
  </si>
  <si>
    <t>906181311</t>
  </si>
  <si>
    <t>"1PP"+7,0*16,5+1,0*4,5+7,0*16,5+1,5*6,5</t>
  </si>
  <si>
    <t>"1NP"+40,0*6,5+41,0*6,5+7,0*3,0*2</t>
  </si>
  <si>
    <t>"2NP"+40,0*6,5+41,0*6,5+7,0*3,0*2</t>
  </si>
  <si>
    <t>962031133</t>
  </si>
  <si>
    <t>Bourání příček z cihel pálených na MVC tl do 150 mm</t>
  </si>
  <si>
    <t>2060314678</t>
  </si>
  <si>
    <t>https://podminky.urs.cz/item/CS_URS_2023_02/962031133</t>
  </si>
  <si>
    <t>+2,5*3,0</t>
  </si>
  <si>
    <t>+2,6*3,0</t>
  </si>
  <si>
    <t>NOVÁ SDK PŘÍČKA</t>
  </si>
  <si>
    <t>"SB 1.28/1.29"+3,0*6,3-0,9*2,0</t>
  </si>
  <si>
    <t>962081141</t>
  </si>
  <si>
    <t>Bourání příček ze skleněných tvárnic tl do 150 mm</t>
  </si>
  <si>
    <t>1718087898</t>
  </si>
  <si>
    <t>https://podminky.urs.cz/item/CS_URS_2023_02/962081141</t>
  </si>
  <si>
    <t>+2,43*2,85*2</t>
  </si>
  <si>
    <t>+2,3*2,85*2</t>
  </si>
  <si>
    <t>+2,4*2,2*4</t>
  </si>
  <si>
    <t>963042819</t>
  </si>
  <si>
    <t>Bourání schodišťových stupňů betonových zhotovených na místě</t>
  </si>
  <si>
    <t>45396305</t>
  </si>
  <si>
    <t>https://podminky.urs.cz/item/CS_URS_2023_02/963042819</t>
  </si>
  <si>
    <t>"1NP"+2,5+2*1,5</t>
  </si>
  <si>
    <t>968082015</t>
  </si>
  <si>
    <t>Vybourání plastových rámů oken včetně křídel plochy do 1 m2</t>
  </si>
  <si>
    <t>184344824</t>
  </si>
  <si>
    <t>https://podminky.urs.cz/item/CS_URS_2023_02/968082015</t>
  </si>
  <si>
    <t>+1,0*0,6*(7+8+4+3)</t>
  </si>
  <si>
    <t>+1,0*1,0*6</t>
  </si>
  <si>
    <t>968082016</t>
  </si>
  <si>
    <t>Vybourání plastových rámů oken včetně křídel plochy přes 1 do 2 m2</t>
  </si>
  <si>
    <t>912285391</t>
  </si>
  <si>
    <t>https://podminky.urs.cz/item/CS_URS_2023_02/968082016</t>
  </si>
  <si>
    <t>+1,0*1,4*5</t>
  </si>
  <si>
    <t>+1,0*2,0*12</t>
  </si>
  <si>
    <t>968082017</t>
  </si>
  <si>
    <t>Vybourání plastových rámů oken včetně křídel plochy přes 2 do 4 m2</t>
  </si>
  <si>
    <t>-903433025</t>
  </si>
  <si>
    <t>https://podminky.urs.cz/item/CS_URS_2023_02/968082017</t>
  </si>
  <si>
    <t>+2,33*1,41*4</t>
  </si>
  <si>
    <t>1,6*2,4</t>
  </si>
  <si>
    <t>968082018</t>
  </si>
  <si>
    <t>Vybourání plastových rámů oken včetně křídel plochy přes 4 m2</t>
  </si>
  <si>
    <t>-1182213791</t>
  </si>
  <si>
    <t>https://podminky.urs.cz/item/CS_URS_2023_02/968082018</t>
  </si>
  <si>
    <t>+2,33*2,02*9</t>
  </si>
  <si>
    <t>+2,33*2,02*13</t>
  </si>
  <si>
    <t>+2,33*2,15*5</t>
  </si>
  <si>
    <t>971033451</t>
  </si>
  <si>
    <t>Vybourání otvorů ve zdivu cihelném pl do 0,25 m2 na MVC nebo MV tl do 450 mm</t>
  </si>
  <si>
    <t>-1548571212</t>
  </si>
  <si>
    <t>https://podminky.urs.cz/item/CS_URS_2023_02/971033451</t>
  </si>
  <si>
    <t>"1PP"+4</t>
  </si>
  <si>
    <t>971033561</t>
  </si>
  <si>
    <t>Vybourání otvorů ve zdivu cihelném pl do 1 m2 na MVC nebo MV tl do 600 mm</t>
  </si>
  <si>
    <t>1000076303</t>
  </si>
  <si>
    <t>https://podminky.urs.cz/item/CS_URS_2023_02/971033561</t>
  </si>
  <si>
    <t>+0,4*1,52*0,3</t>
  </si>
  <si>
    <t>971033631</t>
  </si>
  <si>
    <t>Vybourání otvorů ve zdivu cihelném pl do 4 m2 na MVC nebo MV tl do 150 mm</t>
  </si>
  <si>
    <t>1319475001</t>
  </si>
  <si>
    <t>https://podminky.urs.cz/item/CS_URS_2023_02/971033631</t>
  </si>
  <si>
    <t>+1,25*3,0*2</t>
  </si>
  <si>
    <t>971033651</t>
  </si>
  <si>
    <t>Vybourání otvorů ve zdivu cihelném pl do 4 m2 na MVC nebo MV tl do 600 mm</t>
  </si>
  <si>
    <t>324547600</t>
  </si>
  <si>
    <t>https://podminky.urs.cz/item/CS_URS_2023_02/971033651</t>
  </si>
  <si>
    <t>+0,4*1,0*2,0</t>
  </si>
  <si>
    <t>972054331</t>
  </si>
  <si>
    <t>Vybourání otvorů v ŽB stropech nebo klenbách pl do 0,25 m2 tl do 120 mm</t>
  </si>
  <si>
    <t>1764708121</t>
  </si>
  <si>
    <t>https://podminky.urs.cz/item/CS_URS_2023_02/972054331</t>
  </si>
  <si>
    <t>"1PP"+1</t>
  </si>
  <si>
    <t>972054491</t>
  </si>
  <si>
    <t>Vybourání otvorů v ŽB stropech nebo klenbách pl do 1 m2 tl přes 80 mm</t>
  </si>
  <si>
    <t>-881765860</t>
  </si>
  <si>
    <t>https://podminky.urs.cz/item/CS_URS_2023_02/972054491</t>
  </si>
  <si>
    <t>+0,11*2,0*0,25</t>
  </si>
  <si>
    <t>+0,25*0,25*0,55*2</t>
  </si>
  <si>
    <t>+0,25*0,20*0,30</t>
  </si>
  <si>
    <t>+0,205*0,25*0,45</t>
  </si>
  <si>
    <t>+0,205*0,20*0,84*2</t>
  </si>
  <si>
    <t>+0,205*0,20*0,30</t>
  </si>
  <si>
    <t>+0,205*0,50*0,415</t>
  </si>
  <si>
    <t>+0,20*0,30*0,30*3</t>
  </si>
  <si>
    <t>+0,20*0,35*0,35*3</t>
  </si>
  <si>
    <t>+0,20*0,25*0,45</t>
  </si>
  <si>
    <t>+0,20*0,25*0,55*2</t>
  </si>
  <si>
    <t>+0,20*0,20*0,30</t>
  </si>
  <si>
    <t>978011121</t>
  </si>
  <si>
    <t>Otlučení (osekání) vnitřní vápenné nebo vápenocementové omítky stropů v rozsahu přes 5 do 10 %</t>
  </si>
  <si>
    <t>-2110136742</t>
  </si>
  <si>
    <t>https://podminky.urs.cz/item/CS_URS_2023_02/978011121</t>
  </si>
  <si>
    <t>978013141</t>
  </si>
  <si>
    <t>Otlučení (osekání) vnitřní vápenné nebo vápenocementové omítky stěn v rozsahu přes 10 do 30 %</t>
  </si>
  <si>
    <t>-1994411980</t>
  </si>
  <si>
    <t>https://podminky.urs.cz/item/CS_URS_2023_02/978013141</t>
  </si>
  <si>
    <t>978021</t>
  </si>
  <si>
    <t xml:space="preserve">Lokální otlučení fasádní omítky stěn </t>
  </si>
  <si>
    <t>-144559539</t>
  </si>
  <si>
    <t>9781001</t>
  </si>
  <si>
    <t>Vybourání dveří 1kř vč zárubně</t>
  </si>
  <si>
    <t>-327847309</t>
  </si>
  <si>
    <t>"1NP"+9</t>
  </si>
  <si>
    <t>"2NP"+11</t>
  </si>
  <si>
    <t>9781002</t>
  </si>
  <si>
    <t>Vybourání dveří 2kř vč zárubně</t>
  </si>
  <si>
    <t>-1348462766</t>
  </si>
  <si>
    <t>"1NP"+1</t>
  </si>
  <si>
    <t>9781005</t>
  </si>
  <si>
    <t>Vybourání vnitřních parapetů</t>
  </si>
  <si>
    <t>1414673207</t>
  </si>
  <si>
    <t>9782001</t>
  </si>
  <si>
    <t>Vybourání pilířku</t>
  </si>
  <si>
    <t>1911089319</t>
  </si>
  <si>
    <t>9782002</t>
  </si>
  <si>
    <t>Vybourání klempířských prvků na objektu</t>
  </si>
  <si>
    <t>-32473281</t>
  </si>
  <si>
    <t>9782003</t>
  </si>
  <si>
    <t>Vybourání hromosvodu</t>
  </si>
  <si>
    <t>1561280611</t>
  </si>
  <si>
    <t>9783001</t>
  </si>
  <si>
    <t>Vybourání kompletního souvrství střešního pláště (odhad - neznámá skladba)</t>
  </si>
  <si>
    <t>1151614334</t>
  </si>
  <si>
    <t>997013152</t>
  </si>
  <si>
    <t>Vnitrostaveništní doprava suti a vybouraných hmot pro budovy v přes 6 do 9 m s omezením mechanizace</t>
  </si>
  <si>
    <t>-1072781587</t>
  </si>
  <si>
    <t>https://podminky.urs.cz/item/CS_URS_2023_02/997013152</t>
  </si>
  <si>
    <t>-1223112297</t>
  </si>
  <si>
    <t>209453887</t>
  </si>
  <si>
    <t>303,36*30 'Přepočtené koeficientem množství</t>
  </si>
  <si>
    <t>5240631</t>
  </si>
  <si>
    <t>-1534482102</t>
  </si>
  <si>
    <t>-1321330340</t>
  </si>
  <si>
    <t>"OP1"+73,06</t>
  </si>
  <si>
    <t>-1130344928</t>
  </si>
  <si>
    <t>73,06*0,00032 "Přepočtené koeficientem množství</t>
  </si>
  <si>
    <t>318936919</t>
  </si>
  <si>
    <t>701555929</t>
  </si>
  <si>
    <t>73,06*1,22 "Přepočtené koeficientem množství</t>
  </si>
  <si>
    <t>-2030954319</t>
  </si>
  <si>
    <t>-713452625</t>
  </si>
  <si>
    <t>619329920</t>
  </si>
  <si>
    <t>-1934482345</t>
  </si>
  <si>
    <t>7363626</t>
  </si>
  <si>
    <t>476130970</t>
  </si>
  <si>
    <t>"vytažení"</t>
  </si>
  <si>
    <t>+0,3*(40,0+2*15,5+41,0+2*2,6)</t>
  </si>
  <si>
    <t>+0,3*(2*2,7+2*0,9+2*1,2+2*1,8)</t>
  </si>
  <si>
    <t>-399481317</t>
  </si>
  <si>
    <t>569,91*0,00032 "Přepočtené koeficientem množství</t>
  </si>
  <si>
    <t>71233101</t>
  </si>
  <si>
    <t xml:space="preserve">Provedení povlakové krytiny střech do 10° podkladní vrstvy pásy na sucho </t>
  </si>
  <si>
    <t>1515671469</t>
  </si>
  <si>
    <t>283431</t>
  </si>
  <si>
    <t xml:space="preserve">rohož separační </t>
  </si>
  <si>
    <t>168164308</t>
  </si>
  <si>
    <t>3*1,1655 "Přepočtené koeficientem množství</t>
  </si>
  <si>
    <t>-1043185078</t>
  </si>
  <si>
    <t>1428860072</t>
  </si>
  <si>
    <t>569,91*1,1655 "Přepočtené koeficientem množství</t>
  </si>
  <si>
    <t>2103367767</t>
  </si>
  <si>
    <t>+1,0*(40,0+2*15,5+41,0+2*2,6)</t>
  </si>
  <si>
    <t>2832207</t>
  </si>
  <si>
    <t xml:space="preserve">fólie hydroizolační střešní mPVC mechanicky kotvená tl 1,8mm </t>
  </si>
  <si>
    <t>-1828345769</t>
  </si>
  <si>
    <t>648,95*1,1655 "Přepočtené koeficientem množství</t>
  </si>
  <si>
    <t>-130072157</t>
  </si>
  <si>
    <t>-527716643</t>
  </si>
  <si>
    <t>+648,95</t>
  </si>
  <si>
    <t>1350690067</t>
  </si>
  <si>
    <t>651,95*1,1655 "Přepočtené koeficientem množství</t>
  </si>
  <si>
    <t>Přesun hmot tonážní tonážní pro krytiny povlakové v objektech v přes 6 do 12 m</t>
  </si>
  <si>
    <t>-759737798</t>
  </si>
  <si>
    <t>570773166</t>
  </si>
  <si>
    <t>28375912</t>
  </si>
  <si>
    <t>deska EPS 150 pro konstrukce s vysokým zatížením λ=0,035 tl 80mm</t>
  </si>
  <si>
    <t>1027371114</t>
  </si>
  <si>
    <t>527,79*1,05 "Přepočtené koeficientem množství</t>
  </si>
  <si>
    <t>28375030</t>
  </si>
  <si>
    <t>deska EPS 150 pro konstrukce s vysokým zatížením λ=0,035 tl 90mm</t>
  </si>
  <si>
    <t>306473693</t>
  </si>
  <si>
    <t>-1459338631</t>
  </si>
  <si>
    <t xml:space="preserve">deska EPS 150 pro konstrukce s vysokým zatížením λ=0,035 - spádové klíny  tl 40-440 mm</t>
  </si>
  <si>
    <t>-1944452957</t>
  </si>
  <si>
    <t>713141223</t>
  </si>
  <si>
    <t>Přikotvení tepelné izolace šrouby do betonu pro izolaci tl přes 60 do 100 mm</t>
  </si>
  <si>
    <t>-949490897</t>
  </si>
  <si>
    <t>https://podminky.urs.cz/item/CS_URS_2023_02/713141223</t>
  </si>
  <si>
    <t>28372309</t>
  </si>
  <si>
    <t>deska EPS 100 pro konstrukce s běžným zatížením λ=0,037 tl 100mm</t>
  </si>
  <si>
    <t>1033609870</t>
  </si>
  <si>
    <t>3*1,05 "Přepočtené koeficientem množství</t>
  </si>
  <si>
    <t>-1996026899</t>
  </si>
  <si>
    <t>+(2*41,0+2*16,0+2*2,6)</t>
  </si>
  <si>
    <t>806858374</t>
  </si>
  <si>
    <t>+119,2*0,5*1,05</t>
  </si>
  <si>
    <t>2085558020</t>
  </si>
  <si>
    <t>-1474831874</t>
  </si>
  <si>
    <t>+119,2*0,4*1,05</t>
  </si>
  <si>
    <t>Klín z XPS nebo minerální vlny pod parapet - D+M</t>
  </si>
  <si>
    <t>1488121534</t>
  </si>
  <si>
    <t>+0,65*1</t>
  </si>
  <si>
    <t>+0,92*11</t>
  </si>
  <si>
    <t>+1,0*20</t>
  </si>
  <si>
    <t>+2,11*2</t>
  </si>
  <si>
    <t>+2,24*31</t>
  </si>
  <si>
    <t>1821936149</t>
  </si>
  <si>
    <t>-1875632492</t>
  </si>
  <si>
    <t>+0,8*(2*41,0+2*16,0+2*2,6)</t>
  </si>
  <si>
    <t>76234104</t>
  </si>
  <si>
    <t>Bednění střech rovných sklon do 60° z desek OSB tl 12 mm na pero a drážku - D+M</t>
  </si>
  <si>
    <t>557251913</t>
  </si>
  <si>
    <t>762395000</t>
  </si>
  <si>
    <t>Spojovací prostředky krovů, bednění, laťování, nadstřešních konstrukcí</t>
  </si>
  <si>
    <t>-1901235122</t>
  </si>
  <si>
    <t>https://podminky.urs.cz/item/CS_URS_2023_02/762395000</t>
  </si>
  <si>
    <t>+95,36*0,02</t>
  </si>
  <si>
    <t>+3,0*0,012</t>
  </si>
  <si>
    <t>-2117908035</t>
  </si>
  <si>
    <t>"OP1"+73,060</t>
  </si>
  <si>
    <t>762495000</t>
  </si>
  <si>
    <t>Spojovací prostředky pro montáž olištování, obložení stropů, střešních podhledů a stěn</t>
  </si>
  <si>
    <t>-1072727056</t>
  </si>
  <si>
    <t>https://podminky.urs.cz/item/CS_URS_2023_02/762495000</t>
  </si>
  <si>
    <t>1511357708</t>
  </si>
  <si>
    <t>763111411</t>
  </si>
  <si>
    <t>SDK příčka tl 100 mm profil CW+UW 50 desky 2xA 12,5 s izolací EI 60 Rw do 51 dB</t>
  </si>
  <si>
    <t>-1782456713</t>
  </si>
  <si>
    <t>https://podminky.urs.cz/item/CS_URS_2023_02/763111411</t>
  </si>
  <si>
    <t>"SB 1.36"+3,5*2,5*2</t>
  </si>
  <si>
    <t>32938962</t>
  </si>
  <si>
    <t>"135"+2,5*(2,7+1,2</t>
  </si>
  <si>
    <t>"132"+3,1*(1,3)</t>
  </si>
  <si>
    <t>"131"+3,1*(1,1)</t>
  </si>
  <si>
    <t>"130"+3,1*(1,3)</t>
  </si>
  <si>
    <t>"221"+3,0*(1,5)</t>
  </si>
  <si>
    <t>"220"+3,0*(1,6)</t>
  </si>
  <si>
    <t>"219"+3,0*(1,5)+3,5*(1,6)</t>
  </si>
  <si>
    <t>"217"+3,0*(1,7)</t>
  </si>
  <si>
    <t>"216"+3,0*(1,5)</t>
  </si>
  <si>
    <t>763131411</t>
  </si>
  <si>
    <t>SDK podhled desky 1xA 12,5 bez izolace dvouvrstvá spodní kce profil CD+UD</t>
  </si>
  <si>
    <t>-1422557188</t>
  </si>
  <si>
    <t>https://podminky.urs.cz/item/CS_URS_2023_02/763131411</t>
  </si>
  <si>
    <t>DOPLNĚNÍ SDK PODHLEDU</t>
  </si>
  <si>
    <t>"SB 1.30"+0,8*2,5</t>
  </si>
  <si>
    <t>"SB 1.31"+0,8*2,5</t>
  </si>
  <si>
    <t>"SB 1.32"+0,8*2,5</t>
  </si>
  <si>
    <t>"SB 2.14"+0,6*2,9</t>
  </si>
  <si>
    <t>"SB 2.16"+1,1*2,5</t>
  </si>
  <si>
    <t>"SB 2.17"+1,1*2,5</t>
  </si>
  <si>
    <t>"SB 2.19"+1,1*2,5</t>
  </si>
  <si>
    <t>"SB 2.20"+1,1*2,5</t>
  </si>
  <si>
    <t>"SB 2.21"+0,8*2,9</t>
  </si>
  <si>
    <t>"SB 2.24"+0,9*2,9*2</t>
  </si>
  <si>
    <t>129442102</t>
  </si>
  <si>
    <t>DOPLNĚNÍ ZAPLENTOVÁNÍ SDK</t>
  </si>
  <si>
    <t>"SB 1.36"+1,0*3,2</t>
  </si>
  <si>
    <t>1171670444</t>
  </si>
  <si>
    <t>"SB 1.30"+6,2</t>
  </si>
  <si>
    <t>"SB 1.31"+6,2</t>
  </si>
  <si>
    <t>"SB 1.32"+6,2</t>
  </si>
  <si>
    <t>"SB 2.16"+6,2</t>
  </si>
  <si>
    <t>"SB 2.17"+6,2</t>
  </si>
  <si>
    <t>"SB 2.19"+6,2</t>
  </si>
  <si>
    <t>"SB 2.20"+6,2</t>
  </si>
  <si>
    <t>"SB 2.21"+6,2</t>
  </si>
  <si>
    <t>"SB 2.24"+6,2</t>
  </si>
  <si>
    <t>763164751</t>
  </si>
  <si>
    <t>SDK obklad kcí uzavřeného tvaru š přes 1,6 m desky 1xA 12,5</t>
  </si>
  <si>
    <t>602982920</t>
  </si>
  <si>
    <t>https://podminky.urs.cz/item/CS_URS_2023_02/763164751</t>
  </si>
  <si>
    <t>"135"+1,32+1,27+0,8*(1,32+1,27)</t>
  </si>
  <si>
    <t>763183111</t>
  </si>
  <si>
    <t>Montáž pouzdra posuvných dveří s jednou kapsou pro jedno křídlo š do 800 mm do SDK příčky</t>
  </si>
  <si>
    <t>-823692963</t>
  </si>
  <si>
    <t>https://podminky.urs.cz/item/CS_URS_2023_02/763183111</t>
  </si>
  <si>
    <t>"SB 1.28/1.29"+1</t>
  </si>
  <si>
    <t>55331612</t>
  </si>
  <si>
    <t>pouzdro stavební posuvných dveří jednopouzdrové 800mm standardní rozměr</t>
  </si>
  <si>
    <t>1462752065</t>
  </si>
  <si>
    <t>7632201</t>
  </si>
  <si>
    <t xml:space="preserve">SDK předstěna tl do 150mm - profil CW+UW 50 deska 2xA 12,5 bez izolace </t>
  </si>
  <si>
    <t>-1678385106</t>
  </si>
  <si>
    <t>"DOPLNĚNÍ SDK PŘEDSTĚNY"</t>
  </si>
  <si>
    <t>"SB 01.06"+2,6*6,7</t>
  </si>
  <si>
    <t>"NB 1.02"+3,0*5,2</t>
  </si>
  <si>
    <t>-879742317</t>
  </si>
  <si>
    <t xml:space="preserve">X5-1 - Vnější okenní parapet - vypalovaný lakovaný hliníkový plech - Barva bílá - rš 310 mm, dl 650 mm -  D+M vč všech systémových detailů a povrchové úpravy - podrobný popis - TABULKY PSV</t>
  </si>
  <si>
    <t>-1033559063</t>
  </si>
  <si>
    <t xml:space="preserve">X5-1 - Vnější okenní parapet - vypalovaný lakovaný hliníkový plech - Barva bílá - rš 310 mm, dl 920 mm -  D+M vč všech systémových detailů a povrchové úpravy - podrobný popis - TABULKY PSV</t>
  </si>
  <si>
    <t>1128316834</t>
  </si>
  <si>
    <t xml:space="preserve">X5-1 - Vnější okenní parapet - vypalovaný lakovaný hliníkový plech - Barva bílá - rš 310 mm, dl 1000 mm -  D+M vč všech systémových detailů a povrchové úpravy - podrobný popis - TABULKY PSV</t>
  </si>
  <si>
    <t>-999882181</t>
  </si>
  <si>
    <t xml:space="preserve">X5-1 - Vnější okenní parapet - vypalovaný lakovaný hliníkový plech - Barva bílá - rš 310 mm, dl 2110 mm -  D+M vč všech systémových detailů a povrchové úpravy - podrobný popis - TABULKY PSV</t>
  </si>
  <si>
    <t>2004703289</t>
  </si>
  <si>
    <t xml:space="preserve">X5-1 - Vnější okenní parapet - vypalovaný lakovaný hliníkový plech - Barva bílá - rš 310 mm, dl 2235 mm -  D+M vč všech systémových detailů a povrchové úpravy - podrobný popis - TABULKY PSV</t>
  </si>
  <si>
    <t>-1423397570</t>
  </si>
  <si>
    <t>7641007</t>
  </si>
  <si>
    <t xml:space="preserve">X5-7 - Klempířské oplechování stříšky nad HUP - vypalovaný lakovaný hliníkový plech - Barva bílá -  D+M vč všech systémových detailů a povrchové úpravy - podrobný popis - TABULKY PSV</t>
  </si>
  <si>
    <t>-664963830</t>
  </si>
  <si>
    <t>7641008</t>
  </si>
  <si>
    <t xml:space="preserve">X4-8 - Atiková okapnice se svislou pohledovou hranou 40 mm - poplastovaný plech - Barva bílá - rš 200 mm -  D+M vč všech systémových detailů a povrchové úpravy - podrobný popis - TABULKY PSV</t>
  </si>
  <si>
    <t>1164282237</t>
  </si>
  <si>
    <t>7641009</t>
  </si>
  <si>
    <t xml:space="preserve">X4-9 - Lemování komína na střeše Tmelící lišta L profil  - poplastovaný plech - Barva bílá - rš 250 mm -  D+M vč všech systémových detailů a povrchové úpravy - podrobný popis - TABULKY PSV</t>
  </si>
  <si>
    <t>-124534929</t>
  </si>
  <si>
    <t>76410171</t>
  </si>
  <si>
    <t xml:space="preserve">X4-17 - Klempířské oplechování stříšky nad schodištěm - okapnice - poplastovaný plech - Barva bílá - rš 150 mm -  D+M vč všech systémových detailů a povrchové úpravy - podrobný popis - TABULKY PSV</t>
  </si>
  <si>
    <t>-363588905</t>
  </si>
  <si>
    <t>76410172</t>
  </si>
  <si>
    <t xml:space="preserve">X4-17 - Klempířské oplechování stříšky nad schodištěm - tmelicí lišta L - poplastovaný plech - Barva bílá - rš 200 mm -  D+M vč všech systémových detailů a povrchové úpravy - podrobný popis - TABULKY PSV</t>
  </si>
  <si>
    <t>-1562702392</t>
  </si>
  <si>
    <t>76410173</t>
  </si>
  <si>
    <t xml:space="preserve">X4-17 - Klempířské oplechování stříšky nad schodištěm - závětrná lišta  - poplastovaný plech - Barva bílá - rš 300 mm -  D+M vč všech systémových detailů a povrchové úpravy - podrobný popis - TABULKY PSV</t>
  </si>
  <si>
    <t>246612126</t>
  </si>
  <si>
    <t>76410174</t>
  </si>
  <si>
    <t xml:space="preserve">X4-17 - Klempířské oplechování stříšky nad schodištěm - okap žlab hranatý vč háků, čel, a doplňků - vypalovaný lakovaný hliníkový plech - Barva bílá - 250 mm, dl 5500 mm -  D+M vč všech systémových detailů a povrchové úpravy - podrobný popis - TABULKY PSV</t>
  </si>
  <si>
    <t>-1806556645</t>
  </si>
  <si>
    <t>76410175</t>
  </si>
  <si>
    <t xml:space="preserve">X4-17 - Klempířské oplechování stříšky nad schodištěm - Odpadní dešťový svod 70/70 mm - vypalovaný lakovaný hliníkový plech - Barva bílá - dl 3900 mm -  D+M vč všech systémových detailů a povrchové úpravy - podrobný popis - TABULKY PSV</t>
  </si>
  <si>
    <t>1514421241</t>
  </si>
  <si>
    <t>76410176</t>
  </si>
  <si>
    <t xml:space="preserve">X4-17 - Klempířské oplechování stříšky nad schodištěm - Odpadní dešťový svod 70/70 mm - vypalovaný lakovaný hliníkový plech - Barva bílá - dl 3300 mm -  D+M vč všech systémových detailů a povrchové úpravy - podrobný popis - TABULKY PSV</t>
  </si>
  <si>
    <t>-204833843</t>
  </si>
  <si>
    <t>7641018</t>
  </si>
  <si>
    <t>X4-18 - Vyplechování bezpečnostního přepadu šířky 500 mm na střeše včetně lemování bočních svislých stěn atiky - poplastovaný plech - Barva bílá - D+M vč všech systémových detailů a povrchové úpravy - podrobný popis - TABULKY PSV</t>
  </si>
  <si>
    <t>2071212471</t>
  </si>
  <si>
    <t>401849068</t>
  </si>
  <si>
    <t>7664013</t>
  </si>
  <si>
    <t xml:space="preserve">D1.3 - Dveře z HPL bezfalcové otevíravé, jednokřídlové, hladké, plné - požární EW15DP3 - 700/1970 mm -  D+M vč všech systémových detailů, kování a povrchové úpravy - podrobný popis - TABULKA VNITŘNÍCH VÝPLNÍ </t>
  </si>
  <si>
    <t>-1971174552</t>
  </si>
  <si>
    <t>7664021</t>
  </si>
  <si>
    <t xml:space="preserve">D2.1 - Dveře ocelové bezfalcové otevíravé, jednokřídlové, hladké, plné - požární EW30DP1 - 800/1970 mm -  D+M vč všech systémových detailů, kování a povrchové úpravy - podrobný popis - TABULKA VNITŘNÍCH VÝPLNÍ </t>
  </si>
  <si>
    <t>-1880471234</t>
  </si>
  <si>
    <t>7664022</t>
  </si>
  <si>
    <t xml:space="preserve">D2.2 - Dveře z HPL bezfalcové otevíravé, jednokřídlové, hladké, plné - požární EW30DP3 - 800/1970 mm -  D+M vč všech systémových detailů, kování, samozavírače a povrchové úpravy - podrobný popis - TABULKA VNITŘNÍCH VÝPLNÍ </t>
  </si>
  <si>
    <t>-1089976158</t>
  </si>
  <si>
    <t>7664028</t>
  </si>
  <si>
    <t xml:space="preserve">D2.8 - Dveře ocelové bezfalcové otevíravé, jednokřídlové, hladké, plné - požární EW30DP1 - 800/1970 mm -  D+M vč všech systémových detailů, kování a povrchové úpravy - podrobný popis - TABULKA VNITŘNÍCH VÝPLNÍ </t>
  </si>
  <si>
    <t>991633990</t>
  </si>
  <si>
    <t>7664031</t>
  </si>
  <si>
    <t xml:space="preserve">D3.1 - Dveře ocelové bezfalcové otevíravé, jednokřídlové, hladké, plné - požární EW30DP1 - 900/1970 mm -  D+M vč všech systémových detailů, kování a povrchové úpravy - podrobný popis - TABULKA VNITŘNÍCH VÝPLNÍ </t>
  </si>
  <si>
    <t>837481159</t>
  </si>
  <si>
    <t>7664032</t>
  </si>
  <si>
    <t xml:space="preserve">D3.2 - Dveře z HPL bezfalcové otevíravé, jednokřídlové, hladké, plné - požární EW30DP3 - 900/1970 mm -  D+M vč všech systémových detailů, kování, samozavírače a povrchové úpravy - podrobný popis - TABULKA VNITŘNÍCH VÝPLNÍ </t>
  </si>
  <si>
    <t>-2126769360</t>
  </si>
  <si>
    <t>7664033</t>
  </si>
  <si>
    <t xml:space="preserve">D3.3 - Dveře z HPL bezfalcové otevíravé, jednokřídlové, hladké, plné - požární EW30DP3 - 900/1970 mm -  D+M vč všech systémových detailů, kování a povrchové úpravy - podrobný popis - TABULKA VNITŘNÍCH VÝPLNÍ </t>
  </si>
  <si>
    <t>2103239474</t>
  </si>
  <si>
    <t>7664041</t>
  </si>
  <si>
    <t xml:space="preserve">D4.1 - Dveře ocelové bezfalcové otevíravé, jednokřídlové, hladké, plné - požární EW30DP1 - 680/1010 mm -  D+M vč všech systémových detailů, kování a povrchové úpravy - podrobný popis - TABULKA VNITŘNÍCH VÝPLNÍ </t>
  </si>
  <si>
    <t>1677676456</t>
  </si>
  <si>
    <t>76660121</t>
  </si>
  <si>
    <t xml:space="preserve">X5-12 - Vnitřní postforming parapet s přední hranou s nosem - 1010 × 340 mm -  D+M vč všech systémových detailů a povrchové úpravy - podrobný popis - TABULKY PSV</t>
  </si>
  <si>
    <t>408374164</t>
  </si>
  <si>
    <t>76660122</t>
  </si>
  <si>
    <t xml:space="preserve">X5-12 - Vnitřní postforming parapet s přední hranou s nosem - 2325 × 340 mm -  D+M vč všech systémových detailů a povrchové úpravy - podrobný popis - TABULKY PSV</t>
  </si>
  <si>
    <t>-862570380</t>
  </si>
  <si>
    <t>76660123</t>
  </si>
  <si>
    <t xml:space="preserve">X5-12 - Vnitřní postforming parapet s přední hranou s nosem - 2325 × 190 mm -  D+M vč všech systémových detailů a povrchové úpravy - podrobný popis - TABULKY PSV</t>
  </si>
  <si>
    <t>1841550983</t>
  </si>
  <si>
    <t>76660124</t>
  </si>
  <si>
    <t xml:space="preserve">X5-12 - Vnitřní postforming parapet s přední hranou s nosem - 2200 × 350 mm -  D+M vč všech systémových detailů a povrchové úpravy - podrobný popis - TABULKY PSV</t>
  </si>
  <si>
    <t>595769401</t>
  </si>
  <si>
    <t>76660125</t>
  </si>
  <si>
    <t xml:space="preserve">X5-12 - Vnitřní postforming parapet s přední hranou s nosem - 1010 × 185 mm -  D+M vč všech systémových detailů a povrchové úpravy - podrobný popis - TABULKY PSV</t>
  </si>
  <si>
    <t>1303361035</t>
  </si>
  <si>
    <t>76660126</t>
  </si>
  <si>
    <t xml:space="preserve">X5-12 - Vnitřní postforming parapet s přední hranou s nosem - 1010 × 325 mm -  D+M vč všech systémových detailů a povrchové úpravy - podrobný popis - TABULKY PSV</t>
  </si>
  <si>
    <t>-490544790</t>
  </si>
  <si>
    <t>76660127</t>
  </si>
  <si>
    <t xml:space="preserve">X5-12 - Vnitřní postforming parapet s přední hranou s nosem - 2325 × 330 mm -  D+M vč všech systémových detailů a povrchové úpravy - podrobný popis - TABULKY PSV</t>
  </si>
  <si>
    <t>104350036</t>
  </si>
  <si>
    <t>76660128</t>
  </si>
  <si>
    <t xml:space="preserve">X5-12 - Vnitřní postforming parapet s přední hranou s nosem - 2325 × 450 mm -  D+M vč všech systémových detailů a povrchové úpravy - podrobný popis - TABULKY PSV</t>
  </si>
  <si>
    <t>1891843131</t>
  </si>
  <si>
    <t>76660129</t>
  </si>
  <si>
    <t xml:space="preserve">X5-12 - Vnitřní postforming parapet s přední hranou s nosem - 740 × 325 mm -  D+M vč všech systémových detailů a povrchové úpravy - podrobný popis - TABULKY PSV</t>
  </si>
  <si>
    <t>-1283649819</t>
  </si>
  <si>
    <t>7667001</t>
  </si>
  <si>
    <t xml:space="preserve">DŘEVĚNÝ AKU PODHLED -  D+M vč všech systémových detailů a povrchové úpravy</t>
  </si>
  <si>
    <t>153246191</t>
  </si>
  <si>
    <t>DOPLNĚNÝ DŘEVĚNÝ AKU PODHLED</t>
  </si>
  <si>
    <t>"SB 1.36"+2,6*6,2*5</t>
  </si>
  <si>
    <t>-689417834</t>
  </si>
  <si>
    <t xml:space="preserve">Překlad - I 100 - dl 2600 mm - D+M vč  povrchové úpravy </t>
  </si>
  <si>
    <t>-1061715035</t>
  </si>
  <si>
    <t>7672002</t>
  </si>
  <si>
    <t xml:space="preserve">Překlad - I 100 - dl 1150 mm - D+M vč  povrchové úpravy </t>
  </si>
  <si>
    <t>-1720077977</t>
  </si>
  <si>
    <t>7674001</t>
  </si>
  <si>
    <t xml:space="preserve">O.01 - Vnější jednokřídlové dveře s plnou výplní, VEN otevíravé - materiál: hliník - 970/2005 mm -  D+M vč všech systémových detailů, kování a povrchové úpravy - podrobný popis - TABULKA VNĚJŠÍCH VÝPLNÍ</t>
  </si>
  <si>
    <t>-878780223</t>
  </si>
  <si>
    <t>7674002</t>
  </si>
  <si>
    <t xml:space="preserve">O.02 - Okno jednokřídlové, dovnitř otvíravé a sklopné - materiál: hliník - 1010/534 mm -  D+M vč všech systémových detailů, kování a povrchové úpravy - podrobný popis - TABULKA VNĚJŠÍCH VÝPLNÍ</t>
  </si>
  <si>
    <t>-891050811</t>
  </si>
  <si>
    <t>7674003</t>
  </si>
  <si>
    <t xml:space="preserve">O.03 - Okno jednokřídlové, dovnitř otvíravé a sklopné - materiál: hliník - 1010/534 mm -  D+M vč všech systémových detailů, kování a povrchové úpravy - podrobný popis - TABULKA VNĚJŠÍCH VÝPLNÍ</t>
  </si>
  <si>
    <t>1804106865</t>
  </si>
  <si>
    <t>7674004</t>
  </si>
  <si>
    <t xml:space="preserve">O.04 - Okno jednokřídlové, dovnitř otvíravé a sklopné - materiál: hliník - 740/534 mm -  D+M vč všech systémových detailů, kování a povrchové úpravy - podrobný popis - TABULKA VNĚJŠÍCH VÝPLNÍ</t>
  </si>
  <si>
    <t>479769911</t>
  </si>
  <si>
    <t>7674005</t>
  </si>
  <si>
    <t xml:space="preserve">O.05 - Vnější prosklené dvoukřídlové dveře s bočními pevně zasklenými panely - materiál: hliník - 2570/2135 mm -  D+M vč všech systémových detailů, kování a povrchové úpravy - podrobný popis - TABULKA VNĚJŠÍCH VÝPLNÍ</t>
  </si>
  <si>
    <t>1534321635</t>
  </si>
  <si>
    <t>7674006</t>
  </si>
  <si>
    <t xml:space="preserve">O.06 - Okno jednokřídlové, dovnitř otvíravé a sklopné - materiál: hliník - 1008/965 mm -  D+M vč všech systémových detailů, kování a povrchové úpravy - podrobný popis - TABULKA VNĚJŠÍCH VÝPLNÍ</t>
  </si>
  <si>
    <t>1300128767</t>
  </si>
  <si>
    <t>7674007</t>
  </si>
  <si>
    <t xml:space="preserve">O.07 - Okno jednokřídlové, dovnitř otvíravé a sklopné - materiál: hliník - 1008/965 mm -  D+M vč všech systémových detailů, kování a povrchové úpravy - podrobný popis - TABULKA VNĚJŠÍCH VÝPLNÍ</t>
  </si>
  <si>
    <t>70068218</t>
  </si>
  <si>
    <t>7674008</t>
  </si>
  <si>
    <t xml:space="preserve">O.08 - Okno jednokřídlové, dovnitř otvíravé a sklopné - materiál: hliník - 1008/1397 mm -  D+M vč všech systémových detailů, kování a povrchové úpravy - podrobný popis - TABULKA VNĚJŠÍCH VÝPLNÍ</t>
  </si>
  <si>
    <t>-1040956881</t>
  </si>
  <si>
    <t>7674009</t>
  </si>
  <si>
    <t xml:space="preserve">O.09 - Okno jednokřídlové, dovnitř otvíravé a sklopné, s boční pevně zasklenou částí - materiál: hliník - 2325/1406 mm -  D+M vč všech systémových detailů, kování a povrchové úpravy - podrobný popis - TABULKA VNĚJŠÍCH VÝPLNÍ</t>
  </si>
  <si>
    <t>655804417</t>
  </si>
  <si>
    <t>7674010</t>
  </si>
  <si>
    <t xml:space="preserve">O.10 - Okno jednokřídlové, dovnitř otvíravé a sklopné, s boční pevně zasklenou částí - materiál: hliník - 2325/2018 mm -  D+M vč všech systémových detailů, kování a povrchové úpravy - podrobný popis - TABULKA VNĚJŠÍCH VÝPLNÍ</t>
  </si>
  <si>
    <t>1268332439</t>
  </si>
  <si>
    <t>7674011</t>
  </si>
  <si>
    <t xml:space="preserve">O.11 - Okno jednokřídlové, dovnitř otvíravé a sklopné, s boční pevně zasklenou částí - materiál: hliník - 2325/2018 mm -  D+M vč všech systémových detailů, kování a povrchové úpravy - podrobný popis - TABULKA VNĚJŠÍCH VÝPLNÍ</t>
  </si>
  <si>
    <t>-221772592</t>
  </si>
  <si>
    <t>7674012</t>
  </si>
  <si>
    <t xml:space="preserve">O.12 - Vnější prosklené dvoukřídlové dveře s bočními pevně zasklenými panely - materiál: hliník - 2625/2135 mm -  D+M vč všech systémových detailů, kování a povrchové úpravy - podrobný popis - TABULKA VNĚJŠÍCH VÝPLNÍ</t>
  </si>
  <si>
    <t>-158744431</t>
  </si>
  <si>
    <t>7674013</t>
  </si>
  <si>
    <t xml:space="preserve">O.13 - Okno jednokřídlové, dovnitř otvíravé a sklopné - materiál: hliník - 1010/2027 mm -  D+M vč všech systémových detailů, kování a povrchové úpravy - podrobný popis - TABULKA VNĚJŠÍCH VÝPLNÍ</t>
  </si>
  <si>
    <t>1814734590</t>
  </si>
  <si>
    <t>7674014</t>
  </si>
  <si>
    <t xml:space="preserve">O.14 - Okno jednokřídlové, dovnitř otvíravé a sklopné - materiál: hliník - 1010/2027 mm -  D+M vč všech systémových detailů, kování a povrchové úpravy - podrobný popis - TABULKA VNĚJŠÍCH VÝPLNÍ</t>
  </si>
  <si>
    <t>1093534862</t>
  </si>
  <si>
    <t>7674015</t>
  </si>
  <si>
    <t xml:space="preserve">O.15 - Okno jednodílné s pevným zasklením - materiál: hliník - 2200/2975 mm -  D+M vč všech systémových detailů, kování a povrchové úpravy - podrobný popis - TABULKA VNĚJŠÍCH VÝPLNÍ</t>
  </si>
  <si>
    <t>1620155859</t>
  </si>
  <si>
    <t>7674016</t>
  </si>
  <si>
    <t xml:space="preserve">O.16 - Okno jednokřídlové, dovnitř otvíravé a sklopné, s boční pevně zasklenou částí - materiál: hliník - 2325/2145 mm -  D+M vč všech systémových detailů, kování a povrchové úpravy - podrobný popis - TABULKA VNĚJŠÍCH VÝPLNÍ</t>
  </si>
  <si>
    <t>1189272743</t>
  </si>
  <si>
    <t>7674017</t>
  </si>
  <si>
    <t xml:space="preserve">O.17 - Okno jednokřídlové, dovnitř otvíravé a sklopné, s boční pevně zasklenou částí - materiál: hliník - 2325/2145 mm -  D+M vč všech systémových detailů, kování a povrchové úpravy - podrobný popis - TABULKA VNĚJŠÍCH VÝPLNÍ</t>
  </si>
  <si>
    <t>359427685</t>
  </si>
  <si>
    <t>76741001</t>
  </si>
  <si>
    <t xml:space="preserve">VO1 - Vnitřní prosklená výplň s pevným zasklením - požární EI 45 - materiál: hliník - 1250/2915 mm -  D+M vč všech systémových detailů, kování a povrchové úpravy - podrobný popis - TABULKA VNITŘNÍCH PROSKLENÝCH VÝPLNÍ</t>
  </si>
  <si>
    <t>-332124024</t>
  </si>
  <si>
    <t>76741002</t>
  </si>
  <si>
    <t xml:space="preserve">VO2 - Vnitřní proskl otev dvojkř dveře do rámové zárubně, s nadsvětlíkem - pož EI/30DP3 - materiál: hliník - 1800/2915 mm -  D+M vč všech systémových detailů, kování, samozavírače a povrchové úpravy - podrobný popis - TABULKA VNITŘNÍCH PROSKLENÝCH VÝPLNÍ</t>
  </si>
  <si>
    <t>-305120153</t>
  </si>
  <si>
    <t>76741003</t>
  </si>
  <si>
    <t xml:space="preserve">VO3 - Vnitřní prosklená výplň - sestava - požární EW/30DP3xEI 45 - materiál: hliník - 2625/2915mm -  D+M vč všech systémových detailů, kování, samozavírače a povrchové úpravy - podrobný popis - TABULKA VNITŘNÍCH PROSKLENÝCH VÝPLNÍ</t>
  </si>
  <si>
    <t>965510340</t>
  </si>
  <si>
    <t>76741004</t>
  </si>
  <si>
    <t xml:space="preserve">VO4 - Vnitřní prosklená výplň s pevným zasklením - požární EI 45 - materiál: hliník - 2447/2915 mm -  D+M vč všech systémových detailů, kování a povrchové úpravy - podrobný popis - TABULKA VNITŘNÍCH PROSKLENÝCH VÝPLNÍ</t>
  </si>
  <si>
    <t>-1535834467</t>
  </si>
  <si>
    <t>76741005</t>
  </si>
  <si>
    <t xml:space="preserve">VO5 - Vnitřní prosklená výplň - sestava - požární EW/30DP3 - materiál: hliník - 1880/2875 mm -  D+M vč všech systémových detailů, kování, samozavírače a povrchové úpravy - podrobný popis - TABULKA VNITŘNÍCH PROSKLENÝCH VÝPLNÍ</t>
  </si>
  <si>
    <t>-40556170</t>
  </si>
  <si>
    <t>76741006</t>
  </si>
  <si>
    <t xml:space="preserve">VO6 - Vnitřní prosklená výplň - sestava - požární EW/30DP3 - materiál: hliník - 1880/2875 mm -  D+M vč všech systémových detailů, kování, samozavírače a povrchové úpravy - podrobný popis - TABULKA VNITŘNÍCH PROSKLENÝCH VÝPLNÍ</t>
  </si>
  <si>
    <t>1121652372</t>
  </si>
  <si>
    <t xml:space="preserve">X5-2 - Předokenní horizontální žaluzie Z90 - typický box z purenitu - elektropohon + dálk ovl. - 1000×2018 mm -  D+M vč všech systémových detailů a povrchové úpravy - podrobný popis - TABULKY PSV</t>
  </si>
  <si>
    <t>47688668</t>
  </si>
  <si>
    <t>7675003</t>
  </si>
  <si>
    <t xml:space="preserve">X5-3 - Předokenní horizontální žaluzie Z90 - typický box z purenitu - elektropohon + dálk ovl. - 2235×1406 mm -  D+M vč všech systémových detailů a povrchové úpravy - podrobný popis - TABULKY PSV</t>
  </si>
  <si>
    <t>1269659751</t>
  </si>
  <si>
    <t>7675004</t>
  </si>
  <si>
    <t xml:space="preserve">X5-4 - Předokenní horizontální žaluzie Z90 - typický box z purenitu - elektropohon + dálk ovl. - 2235×2018 mm -  D+M vč všech systémových detailů a povrchové úpravy - podrobný popis - TABULKY PSV</t>
  </si>
  <si>
    <t>-1674880282</t>
  </si>
  <si>
    <t xml:space="preserve">X5-6 - Repase zábradlí stávajícího venkovního schodiště – východní průčelí -  D+M vč všech systémových detailů a povrchové úpravy - podrobný popis - TABULKY PSV</t>
  </si>
  <si>
    <t>-237973594</t>
  </si>
  <si>
    <t>7675014</t>
  </si>
  <si>
    <t xml:space="preserve">X5-14 - Repase stávajícího ocelového zábradlí na vnitřním schodišti -  D+M vč všech systémových detailů a povrchové úpravy - podrobný popis - TABULKY PSV</t>
  </si>
  <si>
    <t>1295001743</t>
  </si>
  <si>
    <t>7675015</t>
  </si>
  <si>
    <t xml:space="preserve">X5-15 - Ocelové zábradlí opatřené PUR nátěrem na podestě vnitřního schodiště -  D+M vč všech systémových detailů a povrchové úpravy - podrobný popis - TABULKY PSV</t>
  </si>
  <si>
    <t>2099434548</t>
  </si>
  <si>
    <t>7675016</t>
  </si>
  <si>
    <t xml:space="preserve">X5-16 - Jednokřídlová otevíravá ocelová plechová dvířka v rámu svařeném z ocel profilů tvaru Z - 600/1330 mm -  D+M vč všech systémových detailů a povrchové úpravy - podrobný popis - TABULKY PSV</t>
  </si>
  <si>
    <t>-80175623</t>
  </si>
  <si>
    <t>7675020</t>
  </si>
  <si>
    <t xml:space="preserve">X5-20 - Jednokřídlová otevíravá ocelová plechová dvířka v rámu svařeném z ocel profilů tvaru Z - 730/620 mm -  D+M vč všech systémových detailů a povrchové úpravy - podrobný popis - TABULKY PSV</t>
  </si>
  <si>
    <t>-855443933</t>
  </si>
  <si>
    <t>-1581116391</t>
  </si>
  <si>
    <t>773</t>
  </si>
  <si>
    <t>Podlahy z litého teraca</t>
  </si>
  <si>
    <t>7735001</t>
  </si>
  <si>
    <t>Podlaha z přírodního litého teraca tloušťky cca 20 mm, vč adhezního můstku</t>
  </si>
  <si>
    <t>-645150489</t>
  </si>
  <si>
    <t>"1NP"+2,0</t>
  </si>
  <si>
    <t>"2NP"+(1,6*3,7+1,9*0,4)*2</t>
  </si>
  <si>
    <t>7735002</t>
  </si>
  <si>
    <t>Pemrlování a vlhčení podkladu</t>
  </si>
  <si>
    <t>352108825</t>
  </si>
  <si>
    <t>7735009</t>
  </si>
  <si>
    <t>Stávající teraco - oprava prasklin</t>
  </si>
  <si>
    <t>1491416600</t>
  </si>
  <si>
    <t>998773102</t>
  </si>
  <si>
    <t>Přesun hmot tonážní pro podlahy teracové lité v objektech v přes 6 do 12 m</t>
  </si>
  <si>
    <t>370555717</t>
  </si>
  <si>
    <t>https://podminky.urs.cz/item/CS_URS_2023_02/998773102</t>
  </si>
  <si>
    <t>776</t>
  </si>
  <si>
    <t>Podlahy povlakové</t>
  </si>
  <si>
    <t>776201812</t>
  </si>
  <si>
    <t>Demontáž lepených povlakových podlah s podložkou ručně</t>
  </si>
  <si>
    <t>-286724216</t>
  </si>
  <si>
    <t>https://podminky.urs.cz/item/CS_URS_2023_02/776201812</t>
  </si>
  <si>
    <t>776241111</t>
  </si>
  <si>
    <t>Lepení hladkých (bez vzoru) pásů ze sametového vinylu</t>
  </si>
  <si>
    <t>-967742477</t>
  </si>
  <si>
    <t>https://podminky.urs.cz/item/CS_URS_2023_02/776241111</t>
  </si>
  <si>
    <t>"1NP"+17,95+19,42+55,84+55,77+56,02+36,94+13,52+18,54</t>
  </si>
  <si>
    <t>"2NP"+57,73+55,56+57,02+18,02+56,61+56,64+59,07+13,21+78,32</t>
  </si>
  <si>
    <t>2841108</t>
  </si>
  <si>
    <t>vinyl podlahovina, zátěž 33, s akustickou integrovanou podložkou</t>
  </si>
  <si>
    <t>-1059593010</t>
  </si>
  <si>
    <t>726,18*1,1 "Přepočtené koeficientem množství</t>
  </si>
  <si>
    <t>776411112</t>
  </si>
  <si>
    <t>Montáž obvodových soklíků výšky do 100 mm</t>
  </si>
  <si>
    <t>311658800</t>
  </si>
  <si>
    <t>https://podminky.urs.cz/item/CS_URS_2023_02/776411112</t>
  </si>
  <si>
    <t>"128"+(2*2,7+2*6,2)-0,9</t>
  </si>
  <si>
    <t>"129"+(2*3,0+2*6,2)-0,9*2</t>
  </si>
  <si>
    <t>"130"+(2*8,9+2*6,2)-0,9</t>
  </si>
  <si>
    <t>"131"+(2*8,9+2*6,2)-0,9</t>
  </si>
  <si>
    <t>"132"+(2*8,8+2*6,2)-0,9</t>
  </si>
  <si>
    <t>"133"+(2*5,9+2*6,2)-0,9</t>
  </si>
  <si>
    <t>"134"+(2*4,3+2*3,0)-0,9</t>
  </si>
  <si>
    <t>"135"+(2*6,0+2*3,0)-0,9</t>
  </si>
  <si>
    <t>"214"+(2*6,6+2*9,1+2*0,7)-0,9</t>
  </si>
  <si>
    <t>"216"+(2*8,8+2*6,2)-0,9</t>
  </si>
  <si>
    <t>"217"+(2*8,9+2*6,2)-0,9</t>
  </si>
  <si>
    <t>"218"+(2*2,8+2*6,2)-0,9</t>
  </si>
  <si>
    <t>"219"+(2*8,9+2*6,2)-0,9</t>
  </si>
  <si>
    <t>"220"+(2*8,9+2*6,2)-0,9</t>
  </si>
  <si>
    <t>"221"+(2*6,4+2*9,1)-0,9</t>
  </si>
  <si>
    <t>"223"+(2*3,0+2*4,5)-0,9*2</t>
  </si>
  <si>
    <t>"224"+(2*11,9+2*6,5)-0,9*4</t>
  </si>
  <si>
    <t>283401</t>
  </si>
  <si>
    <t>lišta soklová plastová bílá</t>
  </si>
  <si>
    <t>-1563361999</t>
  </si>
  <si>
    <t>417,8*1,05 "Přepočtené koeficientem množství</t>
  </si>
  <si>
    <t>998776102</t>
  </si>
  <si>
    <t>Přesun hmot tonážní pro podlahy povlakové v objektech v přes 6 do 12 m</t>
  </si>
  <si>
    <t>-1165940908</t>
  </si>
  <si>
    <t>https://podminky.urs.cz/item/CS_URS_2023_02/998776102</t>
  </si>
  <si>
    <t>Epoxidový nátěr se vsypem, vč vytažení na sokl (výměra = půdorysná plocha)</t>
  </si>
  <si>
    <t>2135815944</t>
  </si>
  <si>
    <t>"1PP"+3,59+1,99+39,76+12,15+37,88+38,63+9,99+28,94+19,68+4,56</t>
  </si>
  <si>
    <t>-81383278</t>
  </si>
  <si>
    <t>-499324824</t>
  </si>
  <si>
    <t>"0106"+0,6*(2*3,4)</t>
  </si>
  <si>
    <t>DOPLNĚNÍ KUCHYŇKY</t>
  </si>
  <si>
    <t>"SB 1.33"+0,6*2,0</t>
  </si>
  <si>
    <t>1930684865</t>
  </si>
  <si>
    <t>5,28*1,1 "Přepočtené koeficientem množství</t>
  </si>
  <si>
    <t>2008616602</t>
  </si>
  <si>
    <t>7814742</t>
  </si>
  <si>
    <t>Montáž obkladů vnitřních keramických hladkých - doplnění malých ploch</t>
  </si>
  <si>
    <t>-1559463583</t>
  </si>
  <si>
    <t>5976111</t>
  </si>
  <si>
    <t>obklad keramický -(shodný se stávajícím</t>
  </si>
  <si>
    <t>250934696</t>
  </si>
  <si>
    <t>-531954332</t>
  </si>
  <si>
    <t>7838001</t>
  </si>
  <si>
    <t>Epoxidový nátěr stěn</t>
  </si>
  <si>
    <t>1398604596</t>
  </si>
  <si>
    <t>"0101"+2,6*2,8</t>
  </si>
  <si>
    <t>167337380</t>
  </si>
  <si>
    <t>"stropy"</t>
  </si>
  <si>
    <t>"1PP"+2,31+1,99+39,76+12,15+38,63+9,99+28,94+19,68+4,56</t>
  </si>
  <si>
    <t>"0101"+2,6*(2,7+2*1,3)</t>
  </si>
  <si>
    <t>"SB 1.28/1.29"+3,0*6,3*2</t>
  </si>
  <si>
    <t>"SB 1.36"+3,5*2,5*2*2</t>
  </si>
  <si>
    <t>"SB 1.30"+6,2*1,2</t>
  </si>
  <si>
    <t>"SB 1.31"+6,2*1,2</t>
  </si>
  <si>
    <t>"SB 1.32"+6,2*1,2</t>
  </si>
  <si>
    <t>79010051</t>
  </si>
  <si>
    <t xml:space="preserve">X5-5 - Prefabrikované ostění z XPS pro vodicí lištu exteriérové žaluzie 25 x 23 mm - délka 1650 mm - pro okno v 1406 mm -  D+M vč všech systémových detailů a povrchové úpravy - podrobný popis - TABULKY PSV</t>
  </si>
  <si>
    <t>665181472</t>
  </si>
  <si>
    <t>79010052</t>
  </si>
  <si>
    <t xml:space="preserve">X5-5 - Prefabrikované ostění z XPS pro vodicí lištu exteriérové žaluzie 25 x 23 mm - délka 2300 mm - pro okno v 2018 mm -  D+M vč všech systémových detailů a povrchové úpravy - podrobný popis - TABULKY PSV</t>
  </si>
  <si>
    <t>-1708821107</t>
  </si>
  <si>
    <t>7901010</t>
  </si>
  <si>
    <t xml:space="preserve">X5-10 - Zateplený výlez na plochou střechu - 550/850 mm -  D+M vč všech systémových detailů a povrchové úpravy - podrobný popis - TABULKY PSV</t>
  </si>
  <si>
    <t>-106278512</t>
  </si>
  <si>
    <t>7901011</t>
  </si>
  <si>
    <t xml:space="preserve">X5-11 - Certifikovaný bezpečnostní zádržný systém -  D+M vč všech systémových detailů a povrchové úpravy - podrobný popis - TABULKY PSV</t>
  </si>
  <si>
    <t>-1304866293</t>
  </si>
  <si>
    <t>7901013</t>
  </si>
  <si>
    <t xml:space="preserve">X5-13 - Snížený akustický podhled – zakrytí VZT zařízení v učebnách - AL lamely na systémovém roštu -  D+M vč všech systémových detailů a povrchové úpravy - podrobný popis - TABULKY PSV</t>
  </si>
  <si>
    <t>1832236622</t>
  </si>
  <si>
    <t>7901019</t>
  </si>
  <si>
    <t>X5-19 - Systém pro ozelenění fasády – materiál nerezové kotevní prvky a lanka - 2900/3700 mm - D+M vč všech systémových detailů a povrchové úpravy - podrobný popis - TABULKY PSV</t>
  </si>
  <si>
    <t>1043231690</t>
  </si>
  <si>
    <t>-188856825</t>
  </si>
  <si>
    <t>SO 05 01 - KLIMATIZACE</t>
  </si>
  <si>
    <t>SO 05 02 - MaR</t>
  </si>
  <si>
    <t xml:space="preserve">D1 - ROZVADĚČ BA1 -  MATERIÁL MAR</t>
  </si>
  <si>
    <t xml:space="preserve">D2 - INSTALAČNÍ MATERIÁL  ( délka mx Kč/m )</t>
  </si>
  <si>
    <t xml:space="preserve">ROZVADĚČ BA1 -  MATERIÁL MAR</t>
  </si>
  <si>
    <t>ŘS1</t>
  </si>
  <si>
    <t>volně programovatelný řídící systém 8DI, 8DO, 8AI, 4AO, RS232, RS485, Ethernet, integrovaný webový server, displej, klávesnice, protokol ARION</t>
  </si>
  <si>
    <t>DO21</t>
  </si>
  <si>
    <t xml:space="preserve">rozšiřující modul 21xDO, digital OUT, 24V ss, 300 mA, galv. oddělení,  protokol ARION, výstupy 8x DO</t>
  </si>
  <si>
    <t>AI8AO8U</t>
  </si>
  <si>
    <t xml:space="preserve">rozšiřující modul 8xAI analog IN 0 až 10V, 8xAO analog OUT  0-10V, rozlišení 12 bitů,  protokol ARION , výstupy 4x AO</t>
  </si>
  <si>
    <t>U1</t>
  </si>
  <si>
    <t>stabilizovaný zdroj napětí 230V AC/ 24V DC, 3A</t>
  </si>
  <si>
    <t>T1</t>
  </si>
  <si>
    <t>snímač teploty venkovní provedení, Ni1000, 6180 ppm</t>
  </si>
  <si>
    <t>T2,T3</t>
  </si>
  <si>
    <t>snímač teploty s jímkou , délka 100 mm, Ni1000, 6180 ppm</t>
  </si>
  <si>
    <t>T4,T5</t>
  </si>
  <si>
    <t>snímač teploty s jímkou , délka 250 až 400 mm, Ni1000, 6180 ppm</t>
  </si>
  <si>
    <t>T6-T12</t>
  </si>
  <si>
    <t>snímač teploty příložný, Ni1000, 6180 ppm</t>
  </si>
  <si>
    <t>SV1 - SV6</t>
  </si>
  <si>
    <t>servopohon otočný pro směšovací ventily spojitý, krouticí moment min. 6 Nm, řídící signál 0 až 10V, napájení 24V DC</t>
  </si>
  <si>
    <t>BA1</t>
  </si>
  <si>
    <t>plastový rozvaděč 800x600x120 s průhlednými dveřmi , krytí IP65, uzamykatelný , včetně náplně (uvedené shora), 10x převodní relé 24V DC/ 230V AC, 1x jistič 10A/1/C, 10x jistič 6A/1/C, 1x jistič 2A/1/C, zásuvka na DIN lištu, svorkovnice,nulový můstek, vnit</t>
  </si>
  <si>
    <t>Pol316</t>
  </si>
  <si>
    <t>Režijní materiál 10%</t>
  </si>
  <si>
    <t xml:space="preserve">INSTALAČNÍ MATERIÁL  ( délka mx Kč/m )</t>
  </si>
  <si>
    <t>Pol317</t>
  </si>
  <si>
    <t>kabel CYKY-J 2Ax1,5 - délka 30m</t>
  </si>
  <si>
    <t>Pol318</t>
  </si>
  <si>
    <t>kabel CYKY-J 3Cx1,5 - délka 216m</t>
  </si>
  <si>
    <t>Pol319</t>
  </si>
  <si>
    <t>kabel JYSTY 2x0,8 - délka 294m</t>
  </si>
  <si>
    <t>Pol320</t>
  </si>
  <si>
    <t>kabel JQTQ 4x 0,8 - délka 162m</t>
  </si>
  <si>
    <t>Pol321</t>
  </si>
  <si>
    <t>kabel SYKFY 2x2x0,5 - délka 1280m</t>
  </si>
  <si>
    <t>Pol322</t>
  </si>
  <si>
    <t>kabelový rošt drátěný 100x100 mm</t>
  </si>
  <si>
    <t>Pol323</t>
  </si>
  <si>
    <t>kabelový rošt drátěný 50x50 mm</t>
  </si>
  <si>
    <t>Pol324</t>
  </si>
  <si>
    <t>Kabelová lišta vkládací LV 24x20</t>
  </si>
  <si>
    <t>Pol325</t>
  </si>
  <si>
    <t>PVC trubka ohebná 13,5mm</t>
  </si>
  <si>
    <t>Pol326</t>
  </si>
  <si>
    <t>PVC trubka ohebná 16mm</t>
  </si>
  <si>
    <t>Pol327</t>
  </si>
  <si>
    <t>krabice instalační</t>
  </si>
  <si>
    <t>Pol328</t>
  </si>
  <si>
    <t>spojovací materiál</t>
  </si>
  <si>
    <t>III.</t>
  </si>
  <si>
    <t>MONTÁŽ INSTAL.MAT</t>
  </si>
  <si>
    <t>IV.</t>
  </si>
  <si>
    <t>MONTÁŽ MaR</t>
  </si>
  <si>
    <t>V.</t>
  </si>
  <si>
    <t>MONTÁŽ MaR PRO ÚT - SOUČINNOST</t>
  </si>
  <si>
    <t>VI.</t>
  </si>
  <si>
    <t>MONTÁŽ MaR PRO VZT - SOUČINNOST</t>
  </si>
  <si>
    <t>VIII.</t>
  </si>
  <si>
    <t>VÝCHOZÍ REVIZE</t>
  </si>
  <si>
    <t>IX.</t>
  </si>
  <si>
    <t>VYPRACOVÁNÍ SW PRO ŘS -APLIKAČNÍ</t>
  </si>
  <si>
    <t>X.</t>
  </si>
  <si>
    <t>PPV 6% z pol. III. AŽ V.</t>
  </si>
  <si>
    <t>XI.</t>
  </si>
  <si>
    <t>MIMOSTAV.PŘESUN 1% z pol. I.+II.</t>
  </si>
  <si>
    <t>SO 05 03 - SILNOPROUD</t>
  </si>
  <si>
    <t>Pol329</t>
  </si>
  <si>
    <t>Zkušební svorka</t>
  </si>
  <si>
    <t>Pol330</t>
  </si>
  <si>
    <t>Štítek pro označení svodu</t>
  </si>
  <si>
    <t>Pol331</t>
  </si>
  <si>
    <t>Krabice do zateplení s otevíracím výkem</t>
  </si>
  <si>
    <t>Pol332</t>
  </si>
  <si>
    <t>vodič HVI®light</t>
  </si>
  <si>
    <t>Pol333</t>
  </si>
  <si>
    <t>Koncová sada HVI®light DEHN 819299</t>
  </si>
  <si>
    <t>Pol334</t>
  </si>
  <si>
    <t>Svorka PA k vodiči HVI®light DEHN 410219</t>
  </si>
  <si>
    <t>Pol335</t>
  </si>
  <si>
    <t>Svorka KS DEHN 301209</t>
  </si>
  <si>
    <t>Pol336</t>
  </si>
  <si>
    <t>Drát AlMgSi Ø8mm</t>
  </si>
  <si>
    <t>Pol337</t>
  </si>
  <si>
    <t>Jímač GFK/Al 2m s nalisovyným hrotem DEHN 106210</t>
  </si>
  <si>
    <t>Pol338</t>
  </si>
  <si>
    <t>Izolovaný držák HVI light, 500mm, DEHN 253 325</t>
  </si>
  <si>
    <t>Pol339</t>
  </si>
  <si>
    <t>Střešní držák vedení DEHNiso DEHn 253 325</t>
  </si>
  <si>
    <t>Pol340</t>
  </si>
  <si>
    <t>Střešní držák vedení DEHNiso, 435mm</t>
  </si>
  <si>
    <t>Pol341</t>
  </si>
  <si>
    <t>Svorka k jímací tyči ø10mm Al DEHN 390551</t>
  </si>
  <si>
    <t>Pol342</t>
  </si>
  <si>
    <t>Jímací tyč Al 2,5m/ø16mm DEHN 104250</t>
  </si>
  <si>
    <t>Pol343</t>
  </si>
  <si>
    <t>Svorka k jímací tyči ø16mm Al DEHN 392050</t>
  </si>
  <si>
    <t>Pol344</t>
  </si>
  <si>
    <t>Betonový podstavec 8,5kg s klínem DEHN 102075</t>
  </si>
  <si>
    <t>Pol345</t>
  </si>
  <si>
    <t>Podložka malá DEHN 102060</t>
  </si>
  <si>
    <t>Pol346</t>
  </si>
  <si>
    <t>Betonový podstavec 17kg s klínem DEHN 102010</t>
  </si>
  <si>
    <t>Pol347</t>
  </si>
  <si>
    <t>Podložka DEHN 102050</t>
  </si>
  <si>
    <t>Pol348</t>
  </si>
  <si>
    <t>Bet. podpěra FB vedení na pl. střechy DEHN 253015</t>
  </si>
  <si>
    <t>Pol349</t>
  </si>
  <si>
    <t>Svorka MV Al DEHN 390051</t>
  </si>
  <si>
    <t>Pol350</t>
  </si>
  <si>
    <t>Držák jímací tyče 16mm na komín</t>
  </si>
  <si>
    <t>Pol351</t>
  </si>
  <si>
    <t>Podpěra vedení DEHNsnap výška 36mm 204004</t>
  </si>
  <si>
    <t>Pol352</t>
  </si>
  <si>
    <t>Podpěra vedení HVI DEHN ø20 275229 /do zdi</t>
  </si>
  <si>
    <t>Pol353</t>
  </si>
  <si>
    <t>Ruční výkop rýhy 35/70cm, hornina 4</t>
  </si>
  <si>
    <t>Pol354</t>
  </si>
  <si>
    <t xml:space="preserve">Ruční zához  rýhy 35/70cm, hornina 4</t>
  </si>
  <si>
    <t>Pol355</t>
  </si>
  <si>
    <t>Vytvoření prostupu atikou, včetně zatěsnění prostupu</t>
  </si>
  <si>
    <t>Pol356</t>
  </si>
  <si>
    <t>Provedení elektrorevize, vyprac. reviz. zprávy</t>
  </si>
  <si>
    <t>Pol357</t>
  </si>
  <si>
    <t>Trubka PVC pevná hrdlová DN20</t>
  </si>
  <si>
    <t>Pol358</t>
  </si>
  <si>
    <t>Trubka PVC pevná hrdlová DN25</t>
  </si>
  <si>
    <t>Pol359</t>
  </si>
  <si>
    <t>Trubka PVC pevná hrdlová DN32</t>
  </si>
  <si>
    <t>Pol360</t>
  </si>
  <si>
    <t>Příchytka trubky DN20</t>
  </si>
  <si>
    <t>Pol361</t>
  </si>
  <si>
    <t>Příchytka trubky DN25</t>
  </si>
  <si>
    <t>Pol362</t>
  </si>
  <si>
    <t>Příchytka trubky DN32</t>
  </si>
  <si>
    <t>Pol363</t>
  </si>
  <si>
    <t xml:space="preserve">lišta vkládací  40x40</t>
  </si>
  <si>
    <t>Pol364</t>
  </si>
  <si>
    <t>1-CYKY-J 4x70</t>
  </si>
  <si>
    <t>Pol365</t>
  </si>
  <si>
    <t>1-CXKH-V-J 3x2,5 P60R</t>
  </si>
  <si>
    <t>Pol366</t>
  </si>
  <si>
    <t>1-CXKH-V-J 5x6 P60R</t>
  </si>
  <si>
    <t>Pol367</t>
  </si>
  <si>
    <t>H07V-K 35</t>
  </si>
  <si>
    <t>Pol368</t>
  </si>
  <si>
    <t>parapetní kanál 140x70 + příslušenství</t>
  </si>
  <si>
    <t>Pol369</t>
  </si>
  <si>
    <t>Průraz ve zdivu cihel. tl. 15cm, do průměru 6cm, vč. začištění</t>
  </si>
  <si>
    <t>Pol370</t>
  </si>
  <si>
    <t>Průraz ve zdivu cihel. tl. 30cm, do průměru 6cm, vč. začištění</t>
  </si>
  <si>
    <t>Pol371</t>
  </si>
  <si>
    <t>Průraz ve zdivu cihel. tl. 45cm, do průměru 6cm, vč. začištění</t>
  </si>
  <si>
    <t>Pol372</t>
  </si>
  <si>
    <t>Průraz ve zdivu cihel. tl. 60cm, do průměru 6cm, vč. začištění</t>
  </si>
  <si>
    <t>Pol373</t>
  </si>
  <si>
    <t>Vysekání kapsy pro krabici do 100x100x50 mm</t>
  </si>
  <si>
    <t>6,87*30 'Přepočtené koeficientem množství</t>
  </si>
  <si>
    <t>Pol374</t>
  </si>
  <si>
    <t>Demontáž stávajících elektroinstalací</t>
  </si>
  <si>
    <t>Pol375</t>
  </si>
  <si>
    <t>Svorkovnice 16A pětipólová s krytem</t>
  </si>
  <si>
    <t>Pol376</t>
  </si>
  <si>
    <t>Přípojnice MET v krabici</t>
  </si>
  <si>
    <t>Pol377</t>
  </si>
  <si>
    <t>Přípojnice EVP</t>
  </si>
  <si>
    <t>Pol378</t>
  </si>
  <si>
    <t>Ekvipotenciální přípojnice UV stabilní</t>
  </si>
  <si>
    <t>Pol379</t>
  </si>
  <si>
    <t>termostat pro vyhřívané vpustě, venkovní</t>
  </si>
  <si>
    <t>Pol380</t>
  </si>
  <si>
    <t>"Z25+NO" - Nástěnné LED svítidlo, opálový difusor, bateriový zdorj 60 minut (min.2500 lm, Ra 80, 4000K)</t>
  </si>
  <si>
    <t>Pol381</t>
  </si>
  <si>
    <t>Koncovka LED pásku na 230V</t>
  </si>
  <si>
    <t>Pol382</t>
  </si>
  <si>
    <t>LED pásek vnitřní SQ3-300</t>
  </si>
  <si>
    <t>Pol383</t>
  </si>
  <si>
    <t>Zdroj pro LED pásku 230V/12V/min.75W</t>
  </si>
  <si>
    <t>Pol384</t>
  </si>
  <si>
    <t>"H1" - Přisazené kruhové LED svítidlo, opalový difusor (46W, 5900lm)</t>
  </si>
  <si>
    <t>Pol385</t>
  </si>
  <si>
    <t>"H2" - Přisazené kruhové LED svítidlo, opalový difusor (136W, 18205lm)</t>
  </si>
  <si>
    <t>Pol386</t>
  </si>
  <si>
    <t>Demontáže a likvidace stávajících svítidel</t>
  </si>
  <si>
    <t>RH RE - Rozvaděč RH_RE</t>
  </si>
  <si>
    <t>Pol387</t>
  </si>
  <si>
    <t>Elektroměrový rozvaděč, 3xELM vana, oddělená instalační část, úprava EI30 DP1 S</t>
  </si>
  <si>
    <t>Pol388</t>
  </si>
  <si>
    <t>Pojistkový odpínač pro válcové pojistky</t>
  </si>
  <si>
    <t>Pol389</t>
  </si>
  <si>
    <t>Pojistková vložka válcová 6A gG</t>
  </si>
  <si>
    <t>Pol390</t>
  </si>
  <si>
    <t>SPD TNC T1+T2 LPLII</t>
  </si>
  <si>
    <t>Pol391</t>
  </si>
  <si>
    <t>Napěťová spoušť pro vypínač 200A</t>
  </si>
  <si>
    <t>Pol392</t>
  </si>
  <si>
    <t>Jistič 160A (před měření ČEZ)</t>
  </si>
  <si>
    <t>Pol393</t>
  </si>
  <si>
    <t>Výkonový vypínač 200A</t>
  </si>
  <si>
    <t>Pol394</t>
  </si>
  <si>
    <t>jistič 10kA 6B-1</t>
  </si>
  <si>
    <t>Pol395</t>
  </si>
  <si>
    <t>jistič 10kA 25B-3</t>
  </si>
  <si>
    <t>Pol396</t>
  </si>
  <si>
    <t>jistič 10kA 32B-3</t>
  </si>
  <si>
    <t>Pol397</t>
  </si>
  <si>
    <t>jistič 10kA 40B-3</t>
  </si>
  <si>
    <t>Pol398</t>
  </si>
  <si>
    <t>jistič 10kA 50B-3</t>
  </si>
  <si>
    <t>Pol399</t>
  </si>
  <si>
    <t>jistič 10kA 80C-3</t>
  </si>
  <si>
    <t>Pol400</t>
  </si>
  <si>
    <t>napěťová spoušť pro jistič 25B/3</t>
  </si>
  <si>
    <t>Pol401</t>
  </si>
  <si>
    <t>Proudový chránič 10kA 40-4-030AC</t>
  </si>
  <si>
    <t>Pol402</t>
  </si>
  <si>
    <t>Elektroměr 3-fázový 230V/80A</t>
  </si>
  <si>
    <t>Pol403</t>
  </si>
  <si>
    <t>Zkušební svorkovnice ZS1B s krytem</t>
  </si>
  <si>
    <t>Pol404</t>
  </si>
  <si>
    <t>měřící transformátor (dle smlouvy s ČEZ)</t>
  </si>
  <si>
    <t>Pol405</t>
  </si>
  <si>
    <t>Řadová svorka šedá, 16mm2</t>
  </si>
  <si>
    <t>Pol406</t>
  </si>
  <si>
    <t>Řadová svorka šedá, 35mm2</t>
  </si>
  <si>
    <t>RM 01 - Rozvaděč RM01</t>
  </si>
  <si>
    <t>Pol407</t>
  </si>
  <si>
    <t>Rozvodnicenástěnná min. 96M</t>
  </si>
  <si>
    <t>Pol408</t>
  </si>
  <si>
    <t>jistič 6kA 16C-1</t>
  </si>
  <si>
    <t>RM 02 - Rozvaděč RM02</t>
  </si>
  <si>
    <t>Pol409</t>
  </si>
  <si>
    <t>jistič 6kA 20B-3</t>
  </si>
  <si>
    <t>RM 11 - Rozvaděč RM11</t>
  </si>
  <si>
    <t>Pol410</t>
  </si>
  <si>
    <t>Rozvodnice zápustná min. 72M</t>
  </si>
  <si>
    <t>Pol411</t>
  </si>
  <si>
    <t>jistič 6kA 40B-3</t>
  </si>
  <si>
    <t>Pol412</t>
  </si>
  <si>
    <t>jistič 6kA 6B-1</t>
  </si>
  <si>
    <t>RM 12 - Rozvaděč RM12</t>
  </si>
  <si>
    <t>RM 21 - Rozvaděč RM21</t>
  </si>
  <si>
    <t>RM 22 - Rozvaděč RM22</t>
  </si>
  <si>
    <t>RP 224 - Rozvaděč RP224</t>
  </si>
  <si>
    <t>Pol413</t>
  </si>
  <si>
    <t>Rozvodnice zápustná min. 72m, včetně zámku</t>
  </si>
  <si>
    <t>RP 132 - Rozvaděč RP132</t>
  </si>
  <si>
    <t>RP 133 - Rozvaděč RP133</t>
  </si>
  <si>
    <t>RPx - Rozvaděč RPx</t>
  </si>
  <si>
    <t>SO 05 04 - SLABOPROUD</t>
  </si>
  <si>
    <t>Pol414</t>
  </si>
  <si>
    <t>trubka PVC pevná hrdlová DN20</t>
  </si>
  <si>
    <t>4,31*30 'Přepočtené koeficientem množství</t>
  </si>
  <si>
    <t>D2 - Rozvaděč</t>
  </si>
  <si>
    <t>D3 - IP kamery apod.</t>
  </si>
  <si>
    <t>D4 - Kabely</t>
  </si>
  <si>
    <t xml:space="preserve">D5 - Ostatní </t>
  </si>
  <si>
    <t>Rozvaděč</t>
  </si>
  <si>
    <t>Pol415</t>
  </si>
  <si>
    <t>Plechový 19" rozvaděč, 47U, 800x800mm, skleněné dvířka</t>
  </si>
  <si>
    <t>Pol416</t>
  </si>
  <si>
    <t>napájecí panel, 5x230V, přepěťová ochrana</t>
  </si>
  <si>
    <t>Pol417</t>
  </si>
  <si>
    <t>Patchpanel, 24port, kat.6</t>
  </si>
  <si>
    <t>Pol418</t>
  </si>
  <si>
    <t>Patchpanel, 25port, kat.3</t>
  </si>
  <si>
    <t>Pol419</t>
  </si>
  <si>
    <t>Síťový NVR multiplexer pro 32 IP kamer, PoE. , komprese H.264, MJPEG, záznamová rychlost 64Mbps, rozlišení až 8MPx, až 2 HDD 4TB, 4 alarmové vstupy, 3 alarmové výstupy, výstup pro monitor HDMI a VGA, 2x USB, 1x TCP/IP 10/100/1000Base, 8x TCP/IP 10/100Base</t>
  </si>
  <si>
    <t>Pol420</t>
  </si>
  <si>
    <t>19" Organizér, plastový kanál, 1U</t>
  </si>
  <si>
    <t>Pol421</t>
  </si>
  <si>
    <t>Krabice IP65 plastová, vč. příslušenství a kotvících prvků na stožár STA, 200x200x100mm</t>
  </si>
  <si>
    <t>Pol422</t>
  </si>
  <si>
    <t>Vyvazovací panel 1U</t>
  </si>
  <si>
    <t>Pol423</t>
  </si>
  <si>
    <t>Ventilační jednotka 4x ventilátor, střecha, vč. termostatu</t>
  </si>
  <si>
    <t>Pol424</t>
  </si>
  <si>
    <t>kabel SYKFY50x2x0,5</t>
  </si>
  <si>
    <t>Pol425</t>
  </si>
  <si>
    <t>optický kabel SM 24vl 9/125 LSOH Eca</t>
  </si>
  <si>
    <t>Pol426</t>
  </si>
  <si>
    <t>optický kabel MM 12vl 50/125 LSOH Eca OM3</t>
  </si>
  <si>
    <t>Pol427</t>
  </si>
  <si>
    <t>Patchcord 1m kat.6</t>
  </si>
  <si>
    <t>Pol428</t>
  </si>
  <si>
    <t>Patchcord 2m kat.6</t>
  </si>
  <si>
    <t>Pol429</t>
  </si>
  <si>
    <t>Propojení nových a stávajících rozvaděčů do společné sítě, včetně optických komponentů</t>
  </si>
  <si>
    <t>Pol430</t>
  </si>
  <si>
    <t>Kryt C-390 vč.Trafa 12V/40VA</t>
  </si>
  <si>
    <t>Pol431</t>
  </si>
  <si>
    <t>Rozhlasová ústředana s nuceným poslechem, dle vyhl.23/2008 Sb. Včetně časové volby zvonění s výběrem melodie/tónu</t>
  </si>
  <si>
    <t>Pol432</t>
  </si>
  <si>
    <t xml:space="preserve">Přepážkový mikrofon na stojánku, výběr ze 4 zón, podsvětlená tlačítka,  se základnou, 60 – 18 000 Hz, indikace napájení a aktivace, nastavitelný gong, vlastní napájení z 230 V nebo baterie, kardioidní směr. charakteristika</t>
  </si>
  <si>
    <t>Pol241</t>
  </si>
  <si>
    <t>Propojovací kabeláž mezi komponenty rozhlasu</t>
  </si>
  <si>
    <t>Pol433</t>
  </si>
  <si>
    <t>Kabel FTP kat.6</t>
  </si>
  <si>
    <t>Pol434</t>
  </si>
  <si>
    <t>Hlavní hodiny - linka pro analogové hodiny, linka pro digitální hodiny, signalizace časových úseků, vstup pro příjem DCF/GPS, výstup 75V pro školní zvonky, 230V, zálohovaná paměť</t>
  </si>
  <si>
    <t>Pol435</t>
  </si>
  <si>
    <t>příjmač DCF/GPS signálu vč. antény</t>
  </si>
  <si>
    <t>SO 05 05 - VYTÁPĚNÍ</t>
  </si>
  <si>
    <t>723 - Vnitřní plynovod</t>
  </si>
  <si>
    <t>730 - Ústřední vytápění</t>
  </si>
  <si>
    <t>731 - Kotelny</t>
  </si>
  <si>
    <t>732 - Strojovny</t>
  </si>
  <si>
    <t>733 - Rozvod potrubí</t>
  </si>
  <si>
    <t>734 - Armatury</t>
  </si>
  <si>
    <t>735 - Otopná tělesa</t>
  </si>
  <si>
    <t>783 - Nátěry</t>
  </si>
  <si>
    <t>612403387R00</t>
  </si>
  <si>
    <t>Hrubá výplň rýh ve stěnách, jakoukoliv maltou maltou ze suchých směsí 150 x 100 mm</t>
  </si>
  <si>
    <t>Vybourání otvorů ve zdivu cihelném z jakýchkoliv cihel pálených na jakoukoliv maltu vápenou nebo vápenocementovou, plochy do 0,0225 m2, tloušťky do 150 mm</t>
  </si>
  <si>
    <t>971033251R00</t>
  </si>
  <si>
    <t>Vybourání otvorů ve zdivu cihelném z jakýchkoliv cihel pálených na jakoukoliv maltu vápenou nebo vápenocementovou, plochy do 0,0225 m2, tloušťky do 450 mm</t>
  </si>
  <si>
    <t>971033351R00</t>
  </si>
  <si>
    <t>Vybourání otvorů ve zdivu cihelném z jakýchkoliv cihel pálených na jakoukoliv maltu vápenou nebo vápenocementovou, plochy do 0,09 m2, tloušťky do 450 mm</t>
  </si>
  <si>
    <t>974031154R00</t>
  </si>
  <si>
    <t>Vysekání rýh v jakémkoliv zdivu cihelném v ploše do hloubky 100 mm, šířky do 150 mm</t>
  </si>
  <si>
    <t>722181223RT6</t>
  </si>
  <si>
    <t>722181224RT7</t>
  </si>
  <si>
    <t>722181225RT9</t>
  </si>
  <si>
    <t>713411111V</t>
  </si>
  <si>
    <t>631547218R</t>
  </si>
  <si>
    <t xml:space="preserve">pouzdro potrubní řezané; minerální vlákno; povrchová úprava Al fólie se skelnou mřížkou; vnitřní průměr 54,0 mm; tl. izolace 40,0 mm; provozní teplota  do 250 °C; tepelná vodivost (10°C) 0,0330 W/mK; tepelná vodivost (50°C) 0,037 W/mK</t>
  </si>
  <si>
    <t>723</t>
  </si>
  <si>
    <t>Vnitřní plynovod</t>
  </si>
  <si>
    <t>723120809R00</t>
  </si>
  <si>
    <t>Demontáž potrubí svařovaného z trubek závitových přes 50 do DN 80</t>
  </si>
  <si>
    <t>723150369R00</t>
  </si>
  <si>
    <t>Potrubí ocel. černé svařované - chráničky D 89 mm, s 3,6 mm</t>
  </si>
  <si>
    <t>723163106R00</t>
  </si>
  <si>
    <t>723163108R00</t>
  </si>
  <si>
    <t>Potrubí z měděných trubek měděné potrubí, D 54 mm, s 2,0 mm, pájení pomocí kapilárních pájecích tvarovek</t>
  </si>
  <si>
    <t>723190907R00</t>
  </si>
  <si>
    <t>Opravy plynovodního potrubí doplňkové práce odvzdušnění a napuštění plynového potrubí</t>
  </si>
  <si>
    <t>723225113R00</t>
  </si>
  <si>
    <t>Ventil vzorkovací přímý, mosazný, vnitřní závit, DN 15, včetně dodávky materiálu</t>
  </si>
  <si>
    <t>723237213R00</t>
  </si>
  <si>
    <t xml:space="preserve">Kohout kulový  , mosazný, závit vnitřní-vnitřní, DN 15, PN 5, včetně dodávky materiálu</t>
  </si>
  <si>
    <t>723237216R00</t>
  </si>
  <si>
    <t xml:space="preserve">Kohout kulový  , mosazný, závit vnitřní-vnitřní, DN 32, PN 5, včetně dodávky materiálu</t>
  </si>
  <si>
    <t>732111135R00</t>
  </si>
  <si>
    <t>Rozdělovače a sběrače včetně dodávky (výroby) těles tělesa rozdělovačů a sběračů o délce 1 m, DN 150</t>
  </si>
  <si>
    <t>732111233R00</t>
  </si>
  <si>
    <t>Rozdělovače a sběrače včetně dodávky (výroby) těles příplatek k ceně za každých dalších i započatých 0,5 m délky tělěsa, DN 150</t>
  </si>
  <si>
    <t>732111315R00</t>
  </si>
  <si>
    <t>Rozdělovače a sběrače včetně dodávky (výroby) těles trubková hrdla rozdělovačů a sběračů bez přírub, DN 32</t>
  </si>
  <si>
    <t>732111325R00</t>
  </si>
  <si>
    <t>Rozdělovače a sběrače včetně dodávky (výroby) těles trubková hrdla rozdělovačů a sběračů bez přírub, DN 80</t>
  </si>
  <si>
    <t>733191918R00</t>
  </si>
  <si>
    <t>Opravy rozvodu potrubí z ocelových trubek závitových normálních i zesílených zaslepení zkováním a zavařením, DN 50</t>
  </si>
  <si>
    <t>734421160R00</t>
  </si>
  <si>
    <t>Tlakoměr deformační 0-10 MPa č. 03322, D 100, včetně dodávky materiálu</t>
  </si>
  <si>
    <t>734494213R00</t>
  </si>
  <si>
    <t>723290821R00</t>
  </si>
  <si>
    <t>Vnitrostaveništní přemístění vybouraných hmot Přesun vybouraných hmot - plynovody, H do 6 m</t>
  </si>
  <si>
    <t>998723201R00</t>
  </si>
  <si>
    <t>Přesun hmot pro vnitřní plynovod v objektech výšky do 6 m</t>
  </si>
  <si>
    <t>730</t>
  </si>
  <si>
    <t xml:space="preserve">904      R02</t>
  </si>
  <si>
    <t>731</t>
  </si>
  <si>
    <t>Kotelny</t>
  </si>
  <si>
    <t>731249126V</t>
  </si>
  <si>
    <t>Plynový nástěnný kondenzační kotel o výkonu 6,6-49,9kW,</t>
  </si>
  <si>
    <t>731250166V</t>
  </si>
  <si>
    <t>Uvedení kotlů do provozu , seznámení uživatele s obsluhou</t>
  </si>
  <si>
    <t>731412221V</t>
  </si>
  <si>
    <t>Odkouření plynových kotlů typovou technologií (každý samostatně), nové vyvložkování dvou</t>
  </si>
  <si>
    <t>731413555V</t>
  </si>
  <si>
    <t>Výchozí revize spalinové cesty</t>
  </si>
  <si>
    <t>998731201R00</t>
  </si>
  <si>
    <t>Přesun hmot pro kotelny umístěné ve výšce (hloubce) do 6 m</t>
  </si>
  <si>
    <t>732</t>
  </si>
  <si>
    <t>Strojovny</t>
  </si>
  <si>
    <t>732219315V</t>
  </si>
  <si>
    <t xml:space="preserve">Ohřívač  TUV o velikosti 750 lt se dvěma vložkami vč. izolace</t>
  </si>
  <si>
    <t>732219317V</t>
  </si>
  <si>
    <t>Elektrická topná vložka pro fotovoltaický systém vhodná do zásobníku 750 lt-výkon 12kW</t>
  </si>
  <si>
    <t>732331519V</t>
  </si>
  <si>
    <t>Expanzní nádoba objem 200 lt, 6bar</t>
  </si>
  <si>
    <t>732342412V</t>
  </si>
  <si>
    <t>Neutralizační zařízení (plastová nádoba s neutralizačním oddílem vč. granulátu)</t>
  </si>
  <si>
    <t>732350271V</t>
  </si>
  <si>
    <t>Sestava pro úpravu dopouštěné a napouštěné topné vody, testr tvrdosti vody, regererační sůl v</t>
  </si>
  <si>
    <t>732360334V</t>
  </si>
  <si>
    <t>Anuloid DN150/50 s izolací vč. jímky pro kruhové čidlo, nástěnného držáku, vypouštěcího kohoutu,</t>
  </si>
  <si>
    <t>732385613V</t>
  </si>
  <si>
    <t>Sdružený rozdělovač a sběrač pro osm topných větví s roztečí 250 až 350mm-všechna hrdla, izlace,</t>
  </si>
  <si>
    <t>732421312V</t>
  </si>
  <si>
    <t>Oběhové čerpadlo elektronické vč. izolace a šroubení, 230V, Č1- 3,4m3/h, 2,5m.v.sl.</t>
  </si>
  <si>
    <t>732421313V</t>
  </si>
  <si>
    <t>Oběhové čerpadlo elektronické vč. izolace a šroubení, 230V, Č2- 2,0m3/h, 3,0m.v.sl.</t>
  </si>
  <si>
    <t>732421314V</t>
  </si>
  <si>
    <t>Oběhové čerpadlo elektronické vč. izolace a šroubení, 230V, Č3- 2,0m3/h, 3,0m.v.sl.</t>
  </si>
  <si>
    <t>732421315V</t>
  </si>
  <si>
    <t>Oběhové čerpadlo elektronické vč. izolace a šroubení, 230V, Č4- 1,6m3/h, 2,0m.v.sl.</t>
  </si>
  <si>
    <t>732421316V</t>
  </si>
  <si>
    <t>Oběhové čerpadlo elektronické vč. izolace a šroubení, 230V, Č5- 4,2m3/h, 3,0m.v.sl.</t>
  </si>
  <si>
    <t>732421317V</t>
  </si>
  <si>
    <t>Oběhové čerpadlo elektronické vč. izolace a šroubení, 230V, Č6- 1,2m3/h, 3,0m.v.sl.</t>
  </si>
  <si>
    <t>732421318V</t>
  </si>
  <si>
    <t>Oběhové čerpadlo elektronické vč. izolace a šroubení, 230V, Č7- 0,5m3/h, 3,0m.v.sl.</t>
  </si>
  <si>
    <t>732421319V</t>
  </si>
  <si>
    <t>Oběhové čerpadlo elektronické vč. izolace a šroubení, 230V, Č8- 1,5m3/h, 3,0m.v.sl.</t>
  </si>
  <si>
    <t>998732201R00</t>
  </si>
  <si>
    <t>Přesun hmot pro strojovny v objektech výšky do 6 m</t>
  </si>
  <si>
    <t>733</t>
  </si>
  <si>
    <t>733113116R00</t>
  </si>
  <si>
    <t xml:space="preserve">Potrubí z trubek závitových příplatek k ceně za zhotovení přípojky z ocelových trubek závitových,  ,  , DN 32</t>
  </si>
  <si>
    <t>733113117R00</t>
  </si>
  <si>
    <t xml:space="preserve">Potrubí z trubek závitových příplatek k ceně za zhotovení přípojky z ocelových trubek závitových,  ,  , DN 40</t>
  </si>
  <si>
    <t>733163103R00</t>
  </si>
  <si>
    <t>733163104R00</t>
  </si>
  <si>
    <t>733163105R00</t>
  </si>
  <si>
    <t>733163106R00</t>
  </si>
  <si>
    <t>733163107R00</t>
  </si>
  <si>
    <t>Potrubí z měděných trubek měděné potrubí, D 42 mm, s 1,5 mm, pájení pomocí kapilárních pájecích tvarovek</t>
  </si>
  <si>
    <t>733163108R00</t>
  </si>
  <si>
    <t>733167002R00</t>
  </si>
  <si>
    <t>Příplatek k ceně za zhotovení přípojky z trubek měděných D 18 mm, tloušťka stěny 1 mm</t>
  </si>
  <si>
    <t>733190306R00</t>
  </si>
  <si>
    <t>733190307R00</t>
  </si>
  <si>
    <t>Tlakové zkoušky potrubí ocelových závitových, plastových, měděných do D 64</t>
  </si>
  <si>
    <t>733191112R00</t>
  </si>
  <si>
    <t>733191113R00</t>
  </si>
  <si>
    <t>998733201R00</t>
  </si>
  <si>
    <t>Přesun hmot pro rozvody potrubí v objektech výšky do 6 m</t>
  </si>
  <si>
    <t>734</t>
  </si>
  <si>
    <t>734255122R00</t>
  </si>
  <si>
    <t>Ventil pojistný závitový 3,0 bar, mosazný, DN 20, vnitřní-vnitřní závit, včetně dodávky materiálu</t>
  </si>
  <si>
    <t>734215133R00</t>
  </si>
  <si>
    <t>Ventil automatický, odvzdušňovací, mosazný, PN 14, DN 15, včetně dodávky materiálu</t>
  </si>
  <si>
    <t>734221672RT3</t>
  </si>
  <si>
    <t>734235122R00</t>
  </si>
  <si>
    <t>Kohout kulový, mosazný, DN 20, PN 42, vnitřní-vnitřní, včetně dodávky materiálu</t>
  </si>
  <si>
    <t>734235123R00</t>
  </si>
  <si>
    <t>Kohout kulový, mosazný, DN 25, PN 35, vnitřní-vnitřní, včetně dodávky materiálu</t>
  </si>
  <si>
    <t>734235124R00</t>
  </si>
  <si>
    <t>Kohout kulový, mosazný, DN 32, PN 35, vnitřní-vnitřní, včetně dodávky materiálu</t>
  </si>
  <si>
    <t>734235125R00</t>
  </si>
  <si>
    <t>Kohout kulový, mosazný, DN 40, PN 35, vnitřní-vnitřní, včetně dodávky materiálu</t>
  </si>
  <si>
    <t>734245421R00</t>
  </si>
  <si>
    <t>Klapka zpětná, mosazná, DN 15, PN 16, vnitřní-vnitřní závit, včetně dodávky materiálu</t>
  </si>
  <si>
    <t>734245422R00</t>
  </si>
  <si>
    <t>Klapka zpětná, mosazná, DN 20, PN 16, vnitřní-vnitřní závit, včetně dodávky materiálu</t>
  </si>
  <si>
    <t>734245423R00</t>
  </si>
  <si>
    <t>Klapka zpětná, mosazná, DN 25, PN 16, vnitřní-vnitřní závit, včetně dodávky materiálu</t>
  </si>
  <si>
    <t>734245424R00</t>
  </si>
  <si>
    <t>Klapka zpětná, mosazná, DN 32, PN 12, vnitřní-vnitřní závit, včetně dodávky materiálu</t>
  </si>
  <si>
    <t>734245425R00</t>
  </si>
  <si>
    <t>Klapka zpětná, mosazná, DN 40, PN 12, vnitřní-vnitřní závit, včetně dodávky materiálu</t>
  </si>
  <si>
    <t>734266422R00</t>
  </si>
  <si>
    <t>Kohout kulový, napouštěcí a vypouštěcí, mosazný, DN 15, PN 10, včetně dodávky materiálu, Kohout vypouštěcí vodovodní</t>
  </si>
  <si>
    <t>734295212R00</t>
  </si>
  <si>
    <t>Filtr mosazný, DN 20, PN 20, vnitřní-vnitřní závit, včetně dodávky materiálu, Filtr pro vytápění</t>
  </si>
  <si>
    <t>734295213R00</t>
  </si>
  <si>
    <t>Filtr mosazný, DN 25, PN 20, vnitřní-vnitřní závit, včetně dodávky materiálu, Filtr pro vytápění</t>
  </si>
  <si>
    <t>734295214R00</t>
  </si>
  <si>
    <t>Filtr mosazný, DN 32, PN 20, vnitřní-vnitřní závit, včetně dodávky materiálu, Filtr pro vytápění</t>
  </si>
  <si>
    <t>734295215R00</t>
  </si>
  <si>
    <t>Filtr mosazný, DN 40, PN 20, vnitřní-vnitřní závit, včetně dodávky materiálu, Filtr pro vytápění</t>
  </si>
  <si>
    <t>734413144R00</t>
  </si>
  <si>
    <t>Teploměr s jímkou D 100 mm, délka jímky 100 mm, T = 0 až 120°C, včetně dodávky materiálu</t>
  </si>
  <si>
    <t>734421150R00</t>
  </si>
  <si>
    <t>Tlakoměr deformační 0-10 MPa č. 53312, D 100, včetně dodávky materiálu</t>
  </si>
  <si>
    <t>734247610V</t>
  </si>
  <si>
    <t>TSV 1 směšovací ventil se servopohonem DN 25 Kvs-10</t>
  </si>
  <si>
    <t>734247611V</t>
  </si>
  <si>
    <t>TSV 2 směšovací ventil se servopohonem DN 25 Kvs-10</t>
  </si>
  <si>
    <t>734247612V</t>
  </si>
  <si>
    <t>TSV 3 směšovací ventil se servopohonem DN 40 Kvs-25</t>
  </si>
  <si>
    <t>734247613V</t>
  </si>
  <si>
    <t>TSV 4 směšovací ventil se servopohonem DN 25 Kvs-6,3</t>
  </si>
  <si>
    <t>734247614V</t>
  </si>
  <si>
    <t>TSV 5 směšovací ventil se servopohonem DN 20 Kvs-4</t>
  </si>
  <si>
    <t>734247615V</t>
  </si>
  <si>
    <t>TSV 6 směšovací ventil se servopohonem DN 6,3 Kvs-25</t>
  </si>
  <si>
    <t>734297813V</t>
  </si>
  <si>
    <t>Připojovací a servisní armatura k expanzní nádobě</t>
  </si>
  <si>
    <t>734322168V</t>
  </si>
  <si>
    <t>Armature DN15 pro automatocké dopouštění vody</t>
  </si>
  <si>
    <t>998734201R00</t>
  </si>
  <si>
    <t>Přesun hmot pro armatury v objektech výšky do 6 m</t>
  </si>
  <si>
    <t>735</t>
  </si>
  <si>
    <t>735157664R00</t>
  </si>
  <si>
    <t>Otopná tělesa panelová počet desek 2, počet přídavných přestupných ploch 2, výška 600 mm, délka 800 mm, provedení ventil kompakt, pravé spodní připojení, s nuceným oběhem, čelní deska profilovaná, včetně dodávky materiálu</t>
  </si>
  <si>
    <t>735157786R00</t>
  </si>
  <si>
    <t>Otopná tělesa panelová počet desek 3, počet přídavných přestupných ploch 3, výška 900 mm, délka 1000 mm, provedení ventil kompakt, pravé spodní připojení, s nuceným oběhem, čelní deska profilovaná, včetně dodávky materiálu</t>
  </si>
  <si>
    <t>735192911R00</t>
  </si>
  <si>
    <t>Ostatní opravy otopných těles zpětná montáž otopných těles článkových litinových</t>
  </si>
  <si>
    <t>735157777V</t>
  </si>
  <si>
    <t>Otopná těl.panel.Radik Ventil Kompakt 22 700/1200</t>
  </si>
  <si>
    <t>998735201R00</t>
  </si>
  <si>
    <t>Přesun hmot pro otopná tělesa v objektech výšky do 6 m</t>
  </si>
  <si>
    <t>Nátěry</t>
  </si>
  <si>
    <t>783108811R00</t>
  </si>
  <si>
    <t>Čištění povrchu otryskáním minerálním materiálem, stupeň očištění Sa 1, tryskací materiál křemičitan hlinitý</t>
  </si>
  <si>
    <t>783324240R00</t>
  </si>
  <si>
    <t>Nátěry otopných těles syntetické litinových radiátorů, základní + dvojnásobné s 1x emailováním</t>
  </si>
  <si>
    <t>799730891V</t>
  </si>
  <si>
    <t>Požární manžety typ dle PBŘ (tmel), prům. 22 mm</t>
  </si>
  <si>
    <t>799730892V</t>
  </si>
  <si>
    <t>Požární manžety typ dle PBŘ (tmel), prům. 28 mm</t>
  </si>
  <si>
    <t>799730893V</t>
  </si>
  <si>
    <t>Požární manžety typ dle PBŘ (tmel), prům. 35 mm</t>
  </si>
  <si>
    <t>799730894V</t>
  </si>
  <si>
    <t>Požární manžety typ dle PBŘ (tmel), prům. 42 mm</t>
  </si>
  <si>
    <t>Poplatek za skládku cihelné výrobky do 30x30 cm, skupina 17 01 02 z Katalogu odpadů</t>
  </si>
  <si>
    <t>SO 05 06 - VZDUCHOTECHNIKA</t>
  </si>
  <si>
    <t>Potrubí čtyřhanné sk.1 vč. tvarovek, 250/160</t>
  </si>
  <si>
    <t>Potrubí čtyřhanné sk.1 vč. tvarovek, 250/200</t>
  </si>
  <si>
    <t>728111114V</t>
  </si>
  <si>
    <t>Potrubí čtyřhanné sk.1 vč. tvarovek, 400/315</t>
  </si>
  <si>
    <t>Potrubí čtyřhanné sk.1 vč. tvarovek, 400/200</t>
  </si>
  <si>
    <t>Potrubí čtyřhanné sk.1 vč. tvarovek, 400/500</t>
  </si>
  <si>
    <t>Potrubí čtyřhanné sk.1 vč. tvarovek, 400/600</t>
  </si>
  <si>
    <t>Potrubí čtyřhanné sk.1 vč. tvarovek, 450/200</t>
  </si>
  <si>
    <t>728111121V</t>
  </si>
  <si>
    <t>Potrubí čtyřhanné sk.1 vč. tvarovek, 450/160</t>
  </si>
  <si>
    <t>728111122V</t>
  </si>
  <si>
    <t>Potrubí čtyřhanné sk.1 vč. tvarovek, 500/200</t>
  </si>
  <si>
    <t>728111123V</t>
  </si>
  <si>
    <t>Potrubí čtyřhanné sk.1 vč. tvarovek, 500/300</t>
  </si>
  <si>
    <t>728111124V</t>
  </si>
  <si>
    <t>Potrubí čtyřhanné sk.1 vč. tvarovek, 500/355</t>
  </si>
  <si>
    <t>728211215V</t>
  </si>
  <si>
    <t>Zešikmený kus s ochranným sítem 250x160</t>
  </si>
  <si>
    <t>728211216V</t>
  </si>
  <si>
    <t>Zešikmený kus s ochranným sítem 450x200</t>
  </si>
  <si>
    <t>728211217V</t>
  </si>
  <si>
    <t>Zešikmený kus s ochranným sítem 500x200</t>
  </si>
  <si>
    <t>728312126V</t>
  </si>
  <si>
    <t>Tlumič hluku, pr.250</t>
  </si>
  <si>
    <t>728312205V</t>
  </si>
  <si>
    <t>Tlumič hluku, 400x500 L=1 m</t>
  </si>
  <si>
    <t>728312206V</t>
  </si>
  <si>
    <t>Tlumič hluku, 400x500 L=0,5 m</t>
  </si>
  <si>
    <t>728312207V</t>
  </si>
  <si>
    <t>Tlumič hluku, 400x600 L=1 m</t>
  </si>
  <si>
    <t>728314215V</t>
  </si>
  <si>
    <t>Protidešťová kovová žaluzie barva šedá, 800x600 mm</t>
  </si>
  <si>
    <t>728314216V</t>
  </si>
  <si>
    <t>Protidešťová kovová žaluzie barva šedá, 500x300 mm</t>
  </si>
  <si>
    <t>728314217V</t>
  </si>
  <si>
    <t>Protidešťová kovová žaluzie barva šedá, 400x800 mm</t>
  </si>
  <si>
    <t>728314218V</t>
  </si>
  <si>
    <t>Protidešťová kovová žaluzie barva šedá, 350x250 mm</t>
  </si>
  <si>
    <t>Zešikmený kus s ochranným sítem pr.200</t>
  </si>
  <si>
    <t>728414613V</t>
  </si>
  <si>
    <t>Cirkulační nerazová kuchyňská digestoř nad sporáky ve cvičných kuchyňkách</t>
  </si>
  <si>
    <t>728415536V</t>
  </si>
  <si>
    <t>Přetlaková (zpětná klapka) s pružinou do kruhového potrubí, pr.250</t>
  </si>
  <si>
    <t>Požární klapka mechanická EI 30, 500x355</t>
  </si>
  <si>
    <t>728440324V</t>
  </si>
  <si>
    <t>Stěnová požární mřížka 100x200mm v provedení EI30</t>
  </si>
  <si>
    <t>728450141V</t>
  </si>
  <si>
    <t>Vyústka komfortní dvouřadá s regulací do kruhového potrubí, s regulační klapkou (odvod) - 800x150,</t>
  </si>
  <si>
    <t>728450151V</t>
  </si>
  <si>
    <t>Přívodní textilní rukávec, bez potisku, základní provedení, průměr. 250, L=5m, 650-700m3/h, 80Pa,</t>
  </si>
  <si>
    <t>728616361V</t>
  </si>
  <si>
    <t>VZT 1.-vzduchotechnická kompaktní větrací jednotka s rekuperací tepla; ve vnitřním provedení -</t>
  </si>
  <si>
    <t>728616362V</t>
  </si>
  <si>
    <t>VZT 2. a VZT4.-vzduchotechnická kompaktní větrací jednotka s rekuperací tepla; ve vnitřním provedení</t>
  </si>
  <si>
    <t>728616363V</t>
  </si>
  <si>
    <t>VZT 3.-vzduchotechnická kompaktní větrací jednotka s rekuperací tepla; ve vnitřním provedení -</t>
  </si>
  <si>
    <t>728616364V</t>
  </si>
  <si>
    <t>VZT 10, 11, 12.-vzduchotechnická kompaktní větrací jednotka s rekuperací tepla; ve vnitřním proveden</t>
  </si>
  <si>
    <t>728616365V</t>
  </si>
  <si>
    <t>VZT 13, 14, 15, 16, 17, 18, 19.-vzduchotechnická kompaktní větrací jednotka s rekuperací tepla;</t>
  </si>
  <si>
    <t>728713564V</t>
  </si>
  <si>
    <t>Rekuperační odsavač do stěny vč. mřížek 50m3/h,230V, 45W</t>
  </si>
  <si>
    <t>005124010R</t>
  </si>
  <si>
    <t>Koordinační činnost</t>
  </si>
  <si>
    <t>Soubor</t>
  </si>
  <si>
    <t>SO 05 07 - ZDRAVOTNĚ TECHNICKÉ INSTALACE</t>
  </si>
  <si>
    <t>Hrubá výplň rýh ve stěnách, jakoukoliv maltou maltou ze suchých směsí 200 x 100 mm</t>
  </si>
  <si>
    <t>612423631RT2</t>
  </si>
  <si>
    <t>Omítka rýh ve stěnách maltou vápennou štuková, šířky rýhy přes 150 do 300 mm,</t>
  </si>
  <si>
    <t>970047160R00</t>
  </si>
  <si>
    <t>Jádrové vrtání, kruhové prostupy v prostém betonu příplatek za časté přemístění stroje jádrového vrtání, do D 160 mm</t>
  </si>
  <si>
    <t>970053160R00</t>
  </si>
  <si>
    <t>Jádrové vrtání, kruhové prostupy v železobetonu příplatek za jádrové vrtání ve H nad 1,5 m, do D 160 mm</t>
  </si>
  <si>
    <t>970056100R00</t>
  </si>
  <si>
    <t>Jádrové vrtání, kruhové prostupy v železobetonu příplatek za jádrové vrtání do stropu, do D 100 mm</t>
  </si>
  <si>
    <t>Vysekání rýh v jakémkoliv zdivu cihelném v ploše do hloubky 100 mm, šířky do 100 mm</t>
  </si>
  <si>
    <t>Vysekání rýh v jakémkoliv zdivu cihelném v ploše do hloubky 100 mm, šířky do 200 mm</t>
  </si>
  <si>
    <t>Vysekání rýh v jakémkoliv zdivu cihelném v ploše do hloubky 150 mm, šířky do 150 mm</t>
  </si>
  <si>
    <t>721201224V</t>
  </si>
  <si>
    <t>Tlaková kanalizace potrubí PE 100 SDR17 D32</t>
  </si>
  <si>
    <t>721234122V</t>
  </si>
  <si>
    <t>Svislá vyhřívaná terasová vpust s integrovanou PVC manžetou DN 125</t>
  </si>
  <si>
    <t>721256331V</t>
  </si>
  <si>
    <t>Přečerpávač kondenzátu 230V</t>
  </si>
  <si>
    <t>721256335V</t>
  </si>
  <si>
    <t>Přečerpávací box odpadních vod s nádrží 16 lt, umístění na podlahu 0,5kW, 230V</t>
  </si>
  <si>
    <t>722130236R00</t>
  </si>
  <si>
    <t xml:space="preserve">Potrubí z ocelových trubek závitových pozinkovaných DN 50, svařovaných 11 343,  , včetně dodávky materiálu</t>
  </si>
  <si>
    <t>722220112R00</t>
  </si>
  <si>
    <t>Nástěnka nátrubková mosazná pro výtokový ventil, vnitřní závit, DN 20, PN 10, včetně dodávky materiálu</t>
  </si>
  <si>
    <t>722237125R00</t>
  </si>
  <si>
    <t>Kohout kulový, mosazný, vnitřní-vnitřní závit, DN 40, PN 35, včetně dodávky materiálu</t>
  </si>
  <si>
    <t>722237135R00</t>
  </si>
  <si>
    <t>Kohout kulový s vypouštěním, mosazný, vnitřní-vnitřní závit, DN 40, PN 35, včetně dodávky materiálu</t>
  </si>
  <si>
    <t>722237136R00</t>
  </si>
  <si>
    <t>Kohout kulový s vypouštěním, mosazný, vnitřní-vnitřní závit, DN 50, PN 35, včetně dodávky materiálu</t>
  </si>
  <si>
    <t>722237661R00</t>
  </si>
  <si>
    <t>Klapka vodovodní, zpětná, vodorovná, mosazná, vnitřní-vnitřní závit, DN 15, PN 16, včetně dodávky materiálu</t>
  </si>
  <si>
    <t>722237665R00</t>
  </si>
  <si>
    <t>Klapka vodovodní, zpětná, vodorovná, mosazná, vnitřní-vnitřní závit, DN 40, PN 12, včetně dodávky materiálu</t>
  </si>
  <si>
    <t>722237666R00</t>
  </si>
  <si>
    <t>Klapka vodovodní, zpětná, vodorovná, mosazná, vnitřní-vnitřní závit, DN 50, PN 12, včetně dodávky materiálu</t>
  </si>
  <si>
    <t>722265215R00</t>
  </si>
  <si>
    <t>Vodoměr domovní, závitový, jednovtokový, suchoběžný, DN 32, pro teplotu vody do 30°C, montáž horizontálně i vertikálně, jmenovitý průtok 6,0 m3/hod, PN 16, délka 260 mm</t>
  </si>
  <si>
    <t>734255135R00</t>
  </si>
  <si>
    <t>Ventil pojistný závitový 6,0 bar, mosazný, DN 25, vnitřní-vnitřní závit, včetně dodávky materiálu</t>
  </si>
  <si>
    <t>734413133R00</t>
  </si>
  <si>
    <t>Teploměr s jímkou D 80 mm, délka jímky 75 mm, T = 0 až 120°C, včetně dodávky materiálu</t>
  </si>
  <si>
    <t>722265801V</t>
  </si>
  <si>
    <t>Expanzní nádoba pro pitnou vodu 33 lt- pro 10 bar, T-kus</t>
  </si>
  <si>
    <t>722278124V</t>
  </si>
  <si>
    <t>Automatický vyvažovací termostatická armatura pro cirkulační systémy TV DN 15 (35-60°C)</t>
  </si>
  <si>
    <t>722278130V</t>
  </si>
  <si>
    <t>Termostatická směšovací armatura s napojením na cirkulaci DN 25 (36-53°C) PN10, provedení litý bronz</t>
  </si>
  <si>
    <t>722618344V</t>
  </si>
  <si>
    <t>Oběhové cirkulační čerpadlo (provedení bronz)3 m.v.sl., 1,5 m3/h vč. izolace a šroubení</t>
  </si>
  <si>
    <t>Dřez nerezový jednoduchý s odkapávací plochou</t>
  </si>
  <si>
    <t>725319106V</t>
  </si>
  <si>
    <t xml:space="preserve">Kuchyňský dřez nerez malý  220x440mm</t>
  </si>
  <si>
    <t>725534112V</t>
  </si>
  <si>
    <t>Průtokový ohřívač vody do kuch. linky, 230V, 2,2 kW</t>
  </si>
  <si>
    <t>725319101V.1</t>
  </si>
  <si>
    <t>D08_pur</t>
  </si>
  <si>
    <t>415,58</t>
  </si>
  <si>
    <t>SO 06 - TĚLOCVIČNA</t>
  </si>
  <si>
    <t>1595372014</t>
  </si>
  <si>
    <t>+0,7*1,0*31,0</t>
  </si>
  <si>
    <t>283285737</t>
  </si>
  <si>
    <t>+0,5*0,8*31,0</t>
  </si>
  <si>
    <t>1094128244</t>
  </si>
  <si>
    <t>+21,7-12,4</t>
  </si>
  <si>
    <t>-793422514</t>
  </si>
  <si>
    <t>1525240329</t>
  </si>
  <si>
    <t>-1535323490</t>
  </si>
  <si>
    <t>+9,3*1,7</t>
  </si>
  <si>
    <t>911526868</t>
  </si>
  <si>
    <t>3102797</t>
  </si>
  <si>
    <t>Zazdívka otvorů pl do 4 m2 ve zdivu nadzákladovém z keramických tvarovek</t>
  </si>
  <si>
    <t>1987613033</t>
  </si>
  <si>
    <t>"2NP"+0,68*2,4*1,5*7</t>
  </si>
  <si>
    <t>3102798</t>
  </si>
  <si>
    <t>Zazdívka otvorů pl přes 4 m2 ve zdivu nadzákladovém z keramických tvarovek</t>
  </si>
  <si>
    <t>1602483084</t>
  </si>
  <si>
    <t>"1NP"+0,68*2,4*2,4*7</t>
  </si>
  <si>
    <t>1181726620</t>
  </si>
  <si>
    <t>"3NP"+1,6*(30,5)</t>
  </si>
  <si>
    <t>-1333011400</t>
  </si>
  <si>
    <t>+0,30*1,7*(15,55+0,7)</t>
  </si>
  <si>
    <t>+0,24*1,3*(15,55)</t>
  </si>
  <si>
    <t>-166812183</t>
  </si>
  <si>
    <t>+2*1,7*(15,55+0,7)</t>
  </si>
  <si>
    <t>+2*1,3*(15,55)</t>
  </si>
  <si>
    <t>-102288185</t>
  </si>
  <si>
    <t>1545513202</t>
  </si>
  <si>
    <t>-293397568</t>
  </si>
  <si>
    <t>+13,14*0,120</t>
  </si>
  <si>
    <t>319202115</t>
  </si>
  <si>
    <t>Dodatečná izolace zdiva tl přes 600 do 900 mm nízkotlakou injektáží silikonovou mikroemulzí</t>
  </si>
  <si>
    <t>1062786693</t>
  </si>
  <si>
    <t>https://podminky.urs.cz/item/CS_URS_2023_02/319202115</t>
  </si>
  <si>
    <t>331123911</t>
  </si>
  <si>
    <t>Montáž ŽB sloupů přivařením k základu hmotnosti do 1,5 t budova v do 18 m</t>
  </si>
  <si>
    <t>2129274839</t>
  </si>
  <si>
    <t>https://podminky.urs.cz/item/CS_URS_2023_02/331123911</t>
  </si>
  <si>
    <t>593201</t>
  </si>
  <si>
    <t>B.01 - prefa sloup 300/500 mm - dl 2080 mm</t>
  </si>
  <si>
    <t>-1238751768</t>
  </si>
  <si>
    <t>-1085545678</t>
  </si>
  <si>
    <t>+0,9*(14,7+14,4+2*2,0+7*3,3)</t>
  </si>
  <si>
    <t>1939291452</t>
  </si>
  <si>
    <t>+0,68*0,40*(37,62)</t>
  </si>
  <si>
    <t>+0,68*0,30*(30,73+2*15,5)</t>
  </si>
  <si>
    <t>+0,115*0,10*(14,7+14,4+2*2,0+7*3,3)</t>
  </si>
  <si>
    <t>+0,30*0,10*(30,5)</t>
  </si>
  <si>
    <t>-1347787588</t>
  </si>
  <si>
    <t>+2*0,40*(37,62)</t>
  </si>
  <si>
    <t>+2*0,30*(30,73+2*15,5)</t>
  </si>
  <si>
    <t>+2*0,10*(14,7+14,4+2*2,0+7*3,3)</t>
  </si>
  <si>
    <t>+2*0,10*(30,5)</t>
  </si>
  <si>
    <t>-1856547832</t>
  </si>
  <si>
    <t>-1771264949</t>
  </si>
  <si>
    <t>+24,387*0,100</t>
  </si>
  <si>
    <t>441125003</t>
  </si>
  <si>
    <t>Montáž ŽB plnostěnných vazníků s nesvařovanými spoji hmotnosti přes 7 do 10 t</t>
  </si>
  <si>
    <t>1897638606</t>
  </si>
  <si>
    <t>https://podminky.urs.cz/item/CS_URS_2023_02/441125003</t>
  </si>
  <si>
    <t>5931001</t>
  </si>
  <si>
    <t>PV.01 - prefa vazník - dl 15000 mm</t>
  </si>
  <si>
    <t>942402204</t>
  </si>
  <si>
    <t>5931002</t>
  </si>
  <si>
    <t>PV.02 - prefa vazník - dl 15050 mm</t>
  </si>
  <si>
    <t>-1284001594</t>
  </si>
  <si>
    <t>5931003</t>
  </si>
  <si>
    <t>PV.03 - prefa vazník - dl 15100 mm</t>
  </si>
  <si>
    <t>-639113161</t>
  </si>
  <si>
    <t>-678745007</t>
  </si>
  <si>
    <t>+5,0*(2*29,3+2*14,1)-2,85*29,3</t>
  </si>
  <si>
    <t>+0,6*2,85*2</t>
  </si>
  <si>
    <t>1715865678</t>
  </si>
  <si>
    <t>"OP5,OP6"+1,5*30,7</t>
  </si>
  <si>
    <t>-1573711698</t>
  </si>
  <si>
    <t>46,05*1,05 "Přepočtené koeficientem množství</t>
  </si>
  <si>
    <t>-346711</t>
  </si>
  <si>
    <t>+1,3*30,8</t>
  </si>
  <si>
    <t>+0,25*16,0</t>
  </si>
  <si>
    <t>1731532843</t>
  </si>
  <si>
    <t>44,04*1,05 "Přepočtené koeficientem množství</t>
  </si>
  <si>
    <t>-1816211534</t>
  </si>
  <si>
    <t>"OP4"</t>
  </si>
  <si>
    <t>"sever"+8,5*30,7</t>
  </si>
  <si>
    <t>-29,4*2,85</t>
  </si>
  <si>
    <t>"OP4,OP11,AT6"</t>
  </si>
  <si>
    <t>"jih"+4,5*30,8</t>
  </si>
  <si>
    <t>"západ"+4,7*16,0</t>
  </si>
  <si>
    <t>-1399739215</t>
  </si>
  <si>
    <t>390,96*1,05 "Přepočtené koeficientem množství</t>
  </si>
  <si>
    <t>-2008884117</t>
  </si>
  <si>
    <t>"zazdívky"</t>
  </si>
  <si>
    <t>+2,4*2,4*7</t>
  </si>
  <si>
    <t>+2,4*1,5*7</t>
  </si>
  <si>
    <t>"atika"+1,8*30,6</t>
  </si>
  <si>
    <t>-832543462</t>
  </si>
  <si>
    <t>"OP6"+0,3*30,7</t>
  </si>
  <si>
    <t>+0,3*30,8</t>
  </si>
  <si>
    <t>163233697</t>
  </si>
  <si>
    <t>+390,96</t>
  </si>
  <si>
    <t>+0,2*(29,4+2*2,85)</t>
  </si>
  <si>
    <t>+1,0*30,8</t>
  </si>
  <si>
    <t>1456740674</t>
  </si>
  <si>
    <t>+29,4*2,85</t>
  </si>
  <si>
    <t>-1300903558</t>
  </si>
  <si>
    <t>1865468101</t>
  </si>
  <si>
    <t>+1,0*31,0</t>
  </si>
  <si>
    <t>642945112</t>
  </si>
  <si>
    <t>Osazování protipožárních nebo protiplynových zárubní dveří dvoukřídlových přes 2,5 do 6,5 m2</t>
  </si>
  <si>
    <t>1693068453</t>
  </si>
  <si>
    <t>https://podminky.urs.cz/item/CS_URS_2023_02/642945112</t>
  </si>
  <si>
    <t>5533305</t>
  </si>
  <si>
    <t>bloková zárubeň dvoukřídlá ocelová bezfalcová tl stěny 150 mm - 1800/2330 mm, vč povrchové úpravy</t>
  </si>
  <si>
    <t>-1116612394</t>
  </si>
  <si>
    <t>-938082723</t>
  </si>
  <si>
    <t>"sever"+31,5*8,0</t>
  </si>
  <si>
    <t>"jih"+31,5*5,0</t>
  </si>
  <si>
    <t>"západ"+18,0*5,0</t>
  </si>
  <si>
    <t>-291508298</t>
  </si>
  <si>
    <t>+499,5*365</t>
  </si>
  <si>
    <t>299466936</t>
  </si>
  <si>
    <t>-370590477</t>
  </si>
  <si>
    <t>-1285061573</t>
  </si>
  <si>
    <t>-293816329</t>
  </si>
  <si>
    <t>946113117</t>
  </si>
  <si>
    <t>Montáž pojízdných věží trubkových/dílcových o ploše přes 5 m2 v přes 6,6 do 7,6 m</t>
  </si>
  <si>
    <t>746858868</t>
  </si>
  <si>
    <t>https://podminky.urs.cz/item/CS_URS_2023_02/946113117</t>
  </si>
  <si>
    <t>946113217</t>
  </si>
  <si>
    <t>Příplatek k pojízdným věžím o ploše přes 5 m2 v do 7,6 m za první a ZKD den použití</t>
  </si>
  <si>
    <t>-2103061226</t>
  </si>
  <si>
    <t>https://podminky.urs.cz/item/CS_URS_2023_02/946113217</t>
  </si>
  <si>
    <t>946113817</t>
  </si>
  <si>
    <t>Demontáž pojízdných věží trubkových/dílcových o ploše přes 5 m2 v přes 6,6 do 7,6 m</t>
  </si>
  <si>
    <t>1244432284</t>
  </si>
  <si>
    <t>https://podminky.urs.cz/item/CS_URS_2023_02/946113817</t>
  </si>
  <si>
    <t>952901114</t>
  </si>
  <si>
    <t>Vyčištění budov bytové a občanské výstavby při výšce podlaží přes 4 m</t>
  </si>
  <si>
    <t>-617024740</t>
  </si>
  <si>
    <t>https://podminky.urs.cz/item/CS_URS_2023_02/952901114</t>
  </si>
  <si>
    <t>+30,5*15,5</t>
  </si>
  <si>
    <t>874874869</t>
  </si>
  <si>
    <t>"izol přizdívka"+1,0*(31,0+6,0)</t>
  </si>
  <si>
    <t>962032231</t>
  </si>
  <si>
    <t>Bourání zdiva z cihel pálených nebo vápenopískových na MV nebo MVC přes 1 m3</t>
  </si>
  <si>
    <t>572969124</t>
  </si>
  <si>
    <t>https://podminky.urs.cz/item/CS_URS_2023_02/962032231</t>
  </si>
  <si>
    <t>"štíty"+0,3*1,2*15,5*2</t>
  </si>
  <si>
    <t>"sever"+0,68*2,0*30,8-0,68*1,5*2,4*7</t>
  </si>
  <si>
    <t>962052211</t>
  </si>
  <si>
    <t>Bourání zdiva nadzákladového ze ŽB přes 1 m3</t>
  </si>
  <si>
    <t>-939451191</t>
  </si>
  <si>
    <t>https://podminky.urs.cz/item/CS_URS_2023_02/962052211</t>
  </si>
  <si>
    <t>"věnec"+0,6*0,25*(2*15,0+2*30,0)</t>
  </si>
  <si>
    <t>965042141</t>
  </si>
  <si>
    <t>Bourání podkladů pod dlažby nebo mazanin betonových nebo z litého asfaltu tl do 100 mm pl přes 4 m2</t>
  </si>
  <si>
    <t>-334320586</t>
  </si>
  <si>
    <t>https://podminky.urs.cz/item/CS_URS_2023_02/965042141</t>
  </si>
  <si>
    <t>+0,064*(29,5*14,1)</t>
  </si>
  <si>
    <t>965049111</t>
  </si>
  <si>
    <t>Příplatek k bourání betonových mazanin za bourání mazanin se svařovanou sítí tl do 100 mm</t>
  </si>
  <si>
    <t>-1461598716</t>
  </si>
  <si>
    <t>https://podminky.urs.cz/item/CS_URS_2023_02/965049111</t>
  </si>
  <si>
    <t>968062376</t>
  </si>
  <si>
    <t>Vybourání dřevěných rámů oken zdvojených včetně křídel pl do 4 m2</t>
  </si>
  <si>
    <t>-1592761581</t>
  </si>
  <si>
    <t>https://podminky.urs.cz/item/CS_URS_2023_02/968062376</t>
  </si>
  <si>
    <t>+2,4*1,5*7*2</t>
  </si>
  <si>
    <t>968062377</t>
  </si>
  <si>
    <t>Vybourání dřevěných rámů oken zdvojených včetně křídel pl přes 4 m2</t>
  </si>
  <si>
    <t>1355087120</t>
  </si>
  <si>
    <t>https://podminky.urs.cz/item/CS_URS_2023_02/968062377</t>
  </si>
  <si>
    <t>978013191</t>
  </si>
  <si>
    <t>Otlučení (osekání) vnitřní vápenné nebo vápenocementové omítky stěn v rozsahu přes 50 do 100 %</t>
  </si>
  <si>
    <t>-1001235303</t>
  </si>
  <si>
    <t>https://podminky.urs.cz/item/CS_URS_2023_02/978013191</t>
  </si>
  <si>
    <t>2886588</t>
  </si>
  <si>
    <t>-1991371946</t>
  </si>
  <si>
    <t>+7*2,4</t>
  </si>
  <si>
    <t>-1285900041</t>
  </si>
  <si>
    <t>-1705424310</t>
  </si>
  <si>
    <t>9782101</t>
  </si>
  <si>
    <t>Vybourání palubkové pružné podlahy - kompletní souvrství</t>
  </si>
  <si>
    <t>-1786634321</t>
  </si>
  <si>
    <t>+29,5*14,1</t>
  </si>
  <si>
    <t>9782102</t>
  </si>
  <si>
    <t>Odstranění tepelné izolace podlah volně kladené z polystyrenu suchého tl do 100 mm</t>
  </si>
  <si>
    <t>1490095248</t>
  </si>
  <si>
    <t>https://podminky.urs.cz/item/CS_URS_2023_02/9782102</t>
  </si>
  <si>
    <t>9782103</t>
  </si>
  <si>
    <t>Demontáž truhlářského obložení stěn</t>
  </si>
  <si>
    <t>249245335</t>
  </si>
  <si>
    <t>+2,1*(2*29,5+2*14,0-3*1,8-2*4,8)</t>
  </si>
  <si>
    <t>9782201</t>
  </si>
  <si>
    <t>Demontáž SDK podhledu s jednovrstvou nosnou kcí z ocelových profilů opláštění jednoduché</t>
  </si>
  <si>
    <t>1749900868</t>
  </si>
  <si>
    <t>https://podminky.urs.cz/item/CS_URS_2023_02/9782201</t>
  </si>
  <si>
    <t>9782202</t>
  </si>
  <si>
    <t>Demontáž bednění pod vazníky</t>
  </si>
  <si>
    <t>158681360</t>
  </si>
  <si>
    <t>9782203</t>
  </si>
  <si>
    <t>Odstranění tepelné izolace stropů volně kladené z vláknitých materiálů suchých tl přes 100 mm</t>
  </si>
  <si>
    <t>-349070640</t>
  </si>
  <si>
    <t>https://podminky.urs.cz/item/CS_URS_2023_02/9782203</t>
  </si>
  <si>
    <t>Vybourání střechy - krytina plech</t>
  </si>
  <si>
    <t>-277645580</t>
  </si>
  <si>
    <t>+30,8*17,0</t>
  </si>
  <si>
    <t>9783002</t>
  </si>
  <si>
    <t>Demontáž bednění střech z prken</t>
  </si>
  <si>
    <t>-626978651</t>
  </si>
  <si>
    <t>https://podminky.urs.cz/item/CS_URS_2023_02/9783002</t>
  </si>
  <si>
    <t>9783003</t>
  </si>
  <si>
    <t>Odstranění povlakové krytiny střech přes 10° do 30° z pásů uložených na sucho AIP nebo NAIP</t>
  </si>
  <si>
    <t>-1506861418</t>
  </si>
  <si>
    <t>https://podminky.urs.cz/item/CS_URS_2023_02/9783003</t>
  </si>
  <si>
    <t>9784001</t>
  </si>
  <si>
    <t>Vybourání konstrukce střechy - vazník dl cca 16 m</t>
  </si>
  <si>
    <t>1285155599</t>
  </si>
  <si>
    <t>9785001</t>
  </si>
  <si>
    <t>Vybourání betonového odvodňovacího žlabu</t>
  </si>
  <si>
    <t>-1597119312</t>
  </si>
  <si>
    <t>9785002</t>
  </si>
  <si>
    <t>Vybourání části žlb opěrné stěny</t>
  </si>
  <si>
    <t>-772792726</t>
  </si>
  <si>
    <t>1739718384</t>
  </si>
  <si>
    <t>1241308277</t>
  </si>
  <si>
    <t>690866739</t>
  </si>
  <si>
    <t>264,164*30 'Přepočtené koeficientem množství</t>
  </si>
  <si>
    <t>1328140845</t>
  </si>
  <si>
    <t>371876612</t>
  </si>
  <si>
    <t>372683415</t>
  </si>
  <si>
    <t>"OP5"+1,5*30,7</t>
  </si>
  <si>
    <t>-113588466</t>
  </si>
  <si>
    <t>46,05*0,00034 "Přepočtené koeficientem množství</t>
  </si>
  <si>
    <t>1318172161</t>
  </si>
  <si>
    <t>479383917</t>
  </si>
  <si>
    <t>46,05*1,221 "Přepočtené koeficientem množství</t>
  </si>
  <si>
    <t>272271022</t>
  </si>
  <si>
    <t>"OP5"+1,2*30,7</t>
  </si>
  <si>
    <t>-1942517385</t>
  </si>
  <si>
    <t>36,84*1,22 "Přepočtené koeficientem množství</t>
  </si>
  <si>
    <t>550759445</t>
  </si>
  <si>
    <t>-955132054</t>
  </si>
  <si>
    <t>415,58*1,1655 "Přepočtené koeficientem množství</t>
  </si>
  <si>
    <t>71144156</t>
  </si>
  <si>
    <t>Napojení na stávající hydroizolaci - natavením</t>
  </si>
  <si>
    <t>-1565098263</t>
  </si>
  <si>
    <t>+2*30,0+2*15,0</t>
  </si>
  <si>
    <t>504538866</t>
  </si>
  <si>
    <t>1516194130</t>
  </si>
  <si>
    <t>415,58*1,05 "Přepočtené koeficientem množství</t>
  </si>
  <si>
    <t>-1645782633</t>
  </si>
  <si>
    <t>-307303759</t>
  </si>
  <si>
    <t>-1515233151</t>
  </si>
  <si>
    <t>-1587998077</t>
  </si>
  <si>
    <t>-2077227287</t>
  </si>
  <si>
    <t>1936034295</t>
  </si>
  <si>
    <t>1817037758</t>
  </si>
  <si>
    <t>496*0,00032 "Přepočtené koeficientem množství</t>
  </si>
  <si>
    <t>-771954256</t>
  </si>
  <si>
    <t>-1211217175</t>
  </si>
  <si>
    <t>496*1,1655 "Přepočtené koeficientem množství</t>
  </si>
  <si>
    <t>1235636166</t>
  </si>
  <si>
    <t>"ST1"+31,0*16,0</t>
  </si>
  <si>
    <t>"svisle"+0,3*(2*30,0+2*15,0)</t>
  </si>
  <si>
    <t>1285424690</t>
  </si>
  <si>
    <t>478,924596774194*1,2 "Přepočtené koeficientem množství</t>
  </si>
  <si>
    <t>-338177397</t>
  </si>
  <si>
    <t>1287407285</t>
  </si>
  <si>
    <t>1733222183</t>
  </si>
  <si>
    <t>523*1,2 "Přepočtené koeficientem množství</t>
  </si>
  <si>
    <t>1927387130</t>
  </si>
  <si>
    <t>1970462546</t>
  </si>
  <si>
    <t>-833274073</t>
  </si>
  <si>
    <t>-1456651646</t>
  </si>
  <si>
    <t>773862345</t>
  </si>
  <si>
    <t>496*2,1 "Přepočtené koeficientem množství</t>
  </si>
  <si>
    <t>1630590747</t>
  </si>
  <si>
    <t>-450720753</t>
  </si>
  <si>
    <t>1299719560</t>
  </si>
  <si>
    <t>RMAT1</t>
  </si>
  <si>
    <t>-1682796044</t>
  </si>
  <si>
    <t>496*1,05 "Přepočtené koeficientem množství</t>
  </si>
  <si>
    <t>1149479582</t>
  </si>
  <si>
    <t>"DET 1"+30,5</t>
  </si>
  <si>
    <t>"DET 2"+(30,5+16,0)</t>
  </si>
  <si>
    <t>1081544942</t>
  </si>
  <si>
    <t>"DET 1"+30,5*0,5*1,05</t>
  </si>
  <si>
    <t>28372317</t>
  </si>
  <si>
    <t>deska EPS 100 pro konstrukce s běžným zatížením λ=0,037 tl 150mm</t>
  </si>
  <si>
    <t>1785189867</t>
  </si>
  <si>
    <t>"DET 1"+30,5*0,6*1,05</t>
  </si>
  <si>
    <t>-1946090091</t>
  </si>
  <si>
    <t>"DET 2"+(30,5+16,0)*0,8*1,05</t>
  </si>
  <si>
    <t>911463970</t>
  </si>
  <si>
    <t>2837645</t>
  </si>
  <si>
    <t>deska z polystyrénu XPS tl 200-220 mm</t>
  </si>
  <si>
    <t>-1715164832</t>
  </si>
  <si>
    <t>345424844</t>
  </si>
  <si>
    <t>"DET 2"+(30,5+16,0)*0,3*1,05</t>
  </si>
  <si>
    <t>-1551612763</t>
  </si>
  <si>
    <t>1257041053</t>
  </si>
  <si>
    <t>-1938477830</t>
  </si>
  <si>
    <t>"DET 1"</t>
  </si>
  <si>
    <t>+0,52*30,5</t>
  </si>
  <si>
    <t>+0,80*30,5</t>
  </si>
  <si>
    <t>"DET 2"</t>
  </si>
  <si>
    <t>+0,70*(30,5+16,0)</t>
  </si>
  <si>
    <t>253431220</t>
  </si>
  <si>
    <t>2006632883</t>
  </si>
  <si>
    <t>1838324636</t>
  </si>
  <si>
    <t>-774987698</t>
  </si>
  <si>
    <t>7641001</t>
  </si>
  <si>
    <t xml:space="preserve">X6-1 - Vnější okenní parapet - vypalovaný lakovaný hliníkový plech - Barva bílá - rš 210 mm -  D+M vč všech systémových detailů a povrchové úpravy - podrobný popis - TABULKY PSV</t>
  </si>
  <si>
    <t>232817001</t>
  </si>
  <si>
    <t>7641003</t>
  </si>
  <si>
    <t xml:space="preserve">X6-3 - Atiková okapnice se svislou pohledovou hranou 40 mm - poplastovaný plech - Barva bílá - rš 200 mm -  D+M vč všech systémových detailů a povrchové úpravy - podrobný popis - TABULKY PSV</t>
  </si>
  <si>
    <t>-1741147812</t>
  </si>
  <si>
    <t>7641004</t>
  </si>
  <si>
    <t xml:space="preserve">X6-4 - Lemování zdiva strojovny VZT na střeše tělocvičny - Tmelící lišta L profil - poplastovaný plech - Barva bílá - rš 250 mm -  D+M vč všech systémových detailů a povrchové úpravy - podrobný popis - TABULKY PSV</t>
  </si>
  <si>
    <t>-47580257</t>
  </si>
  <si>
    <t>1263853825</t>
  </si>
  <si>
    <t>7664051</t>
  </si>
  <si>
    <t xml:space="preserve">D5.1 - Dveře z HPL bezfalcové otevíravé, dvoukřídlové, hladké, plné - požární EW30DP3 - 1800/2330 mm -  D+M vč všech systémových detailů, kování, samozavírače a povrchové úpravy - podrobný popis - TABULKA VNITŘNÍCH VÝPLNÍ </t>
  </si>
  <si>
    <t>1884072295</t>
  </si>
  <si>
    <t>7664052</t>
  </si>
  <si>
    <t xml:space="preserve">D5.2 - Dveře z HPL bezfalcové otevíravé, dvoukřídlové, hladké, plné - požární EI30DP3 - 1800/2330 mm -  D+M vč všech systémových detailů, kování, samozavírače a povrchové úpravy - podrobný popis - TABULKA VNITŘNÍCH VÝPLNÍ </t>
  </si>
  <si>
    <t>-691431457</t>
  </si>
  <si>
    <t>7665017</t>
  </si>
  <si>
    <t xml:space="preserve">X6-17 - Dřevěný obklad stěn tělocvičny  -  D+M vč všech systémových detailů a povrchové úpravy - podrobný popis - TABULKY PSV</t>
  </si>
  <si>
    <t>960329991</t>
  </si>
  <si>
    <t>7665021</t>
  </si>
  <si>
    <t xml:space="preserve">P1 - Podhled akustický s požární odolností R15 - kompletní souvrství  -  D+M vč všech systémových detailů </t>
  </si>
  <si>
    <t>1378574842</t>
  </si>
  <si>
    <t>+415,58</t>
  </si>
  <si>
    <t>+0,6*29,3</t>
  </si>
  <si>
    <t>1762136327</t>
  </si>
  <si>
    <t>-1715792347</t>
  </si>
  <si>
    <t>-1018358291</t>
  </si>
  <si>
    <t>7674050</t>
  </si>
  <si>
    <t xml:space="preserve">O.50 - Vnější pevně zasklená fasádní výplň dělená svislými sloupky - materiál: hliník - 29438/2850 mm -  D+M vč všech systémových detailů, kování a povrchové úpravy - podrobný popis - TABULKA VNĚJŠÍCH VÝPLNÍ</t>
  </si>
  <si>
    <t>1672032188</t>
  </si>
  <si>
    <t>76741020</t>
  </si>
  <si>
    <t xml:space="preserve">VO20 - Dveře dvoukřídlové, otevíravé, prosklené do rámové zárubně - požární EI/30DP3 - materiál: hliník - 1900/2380 mm -  D+M vč všech systémových detailů, kování, samozavírače a povrchové úpravy - podrobný popis - TABULKA VNITŘNÍCH PROSKLENÝCH VÝPLNÍ</t>
  </si>
  <si>
    <t>1388182944</t>
  </si>
  <si>
    <t xml:space="preserve">X6-8 - Ocelový žebřík š.400 mm s ochranným košem -  dl 6000 mm - D+M vč všech systémových detailů a povrchové úpravy - podrobný popis - TABULKY PSV</t>
  </si>
  <si>
    <t>2021756898</t>
  </si>
  <si>
    <t>-2142340889</t>
  </si>
  <si>
    <t>1425873957</t>
  </si>
  <si>
    <t>-353074174</t>
  </si>
  <si>
    <t>Nátěr protiprašný bezbarvý - na beton</t>
  </si>
  <si>
    <t>1777251698</t>
  </si>
  <si>
    <t>"vazníky"+(1,15*15,1*2+0,15*14,1+0,9*0,3*2)*8</t>
  </si>
  <si>
    <t>"sloupy"+1,6*2,1*8</t>
  </si>
  <si>
    <t>227651361</t>
  </si>
  <si>
    <t>79010021</t>
  </si>
  <si>
    <t>X6-2 - Systém pro ozelenění fasády – materiál nerezové kotevní prvky a lanka - 3600/5050 mm - D+M vč všech systémových detailů a povrchové úpravy - podrobný popis - TABULKY PSV</t>
  </si>
  <si>
    <t>-1687573746</t>
  </si>
  <si>
    <t>79010022</t>
  </si>
  <si>
    <t>X6-2 - Systém pro ozelenění fasády – materiál nerezové kotevní prvky a lanka - 16000/4900 mm - D+M vč všech systémových detailů a povrchové úpravy - podrobný popis - TABULKY PSV</t>
  </si>
  <si>
    <t>1780024147</t>
  </si>
  <si>
    <t>7901005</t>
  </si>
  <si>
    <t>X6-5 - Pojistný přepad na střeše tělocvičny - D+M vč všech systémových detailů a povrchové úpravy - podrobný popis - TABULKY PSV</t>
  </si>
  <si>
    <t>1098096684</t>
  </si>
  <si>
    <t>7901006</t>
  </si>
  <si>
    <t>X6-6 - Pojistný přepad na střeše tělocvičny - D+M vč všech systémových detailů a povrchové úpravy - podrobný popis - TABULKY PSV</t>
  </si>
  <si>
    <t>-704160560</t>
  </si>
  <si>
    <t>7901007</t>
  </si>
  <si>
    <t>X6-7 - Certifikovaný bezpečnostní zádržný systém - D+M vč všech systémových detailů a povrchové úpravy - podrobný popis - TABULKY PSV</t>
  </si>
  <si>
    <t>-1312081143</t>
  </si>
  <si>
    <t>7901009</t>
  </si>
  <si>
    <t>X6-9 - Repase stávající ocelové konstrukce basketbalového koše včetně odrazové desky a všech doplňků - D+M vč všech systémových detailů a povrchové úpravy - podrobný popis - TABULKY PSV</t>
  </si>
  <si>
    <t>-1229910513</t>
  </si>
  <si>
    <t>X6-10 - Repase stávající konstrukce šplhacích tyčí včetně podlahových pouzder - D+M vč všech systémových detailů a povrchové úpravy - podrobný popis - TABULKY PSV</t>
  </si>
  <si>
    <t>-830971528</t>
  </si>
  <si>
    <t>X6-11 - Repase stávající konstrukce šplhacích lan - D+M vč všech systémových detailů a povrchové úpravy - podrobný popis - TABULKY PSV</t>
  </si>
  <si>
    <t>167686943</t>
  </si>
  <si>
    <t>7901012</t>
  </si>
  <si>
    <t>X6-12 - Repase stávající konstrukce hrazdy včetně podlahových pouzder - D+M vč všech systémových detailů a povrchové úpravy - podrobný popis - TABULKY PSV</t>
  </si>
  <si>
    <t>1441892317</t>
  </si>
  <si>
    <t>X6-13 - Repase stávající konstrukce kruhů - D+M vč všech systémových detailů a povrchové úpravy - podrobný popis - TABULKY PSV</t>
  </si>
  <si>
    <t>115476693</t>
  </si>
  <si>
    <t>7901014</t>
  </si>
  <si>
    <t>X6-14 - Repase stávající konstrukce kůlů na odbíjenou včetně pouzder - D+M vč všech systémových detailů a povrchové úpravy - podrobný popis - TABULKY PSV</t>
  </si>
  <si>
    <t>1070168424</t>
  </si>
  <si>
    <t>X6-15 - Repase stávajících žebřin - D+M vč všech systémových detailů a povrchové úpravy - podrobný popis - TABULKY PSV</t>
  </si>
  <si>
    <t>919885980</t>
  </si>
  <si>
    <t>7901016</t>
  </si>
  <si>
    <t>X6-16 - Ochranná síť na okna v tělocvičně - D+M vč všech systémových detailů a povrchové úpravy - podrobný popis - TABULKY PSV</t>
  </si>
  <si>
    <t>1023627955</t>
  </si>
  <si>
    <t>7901018</t>
  </si>
  <si>
    <t>X6-18 - Systémová kačírková lišta pro napojení na mPVC střešní folii - nerez - D+M vč všech systémových detailů a povrchové úpravy - podrobný popis - TABULKY PSV</t>
  </si>
  <si>
    <t>1918607697</t>
  </si>
  <si>
    <t>2058762235</t>
  </si>
  <si>
    <t>SO 06 01 - SILNOPROUD</t>
  </si>
  <si>
    <t>Pol436</t>
  </si>
  <si>
    <t>Střešní držák vedení DEHNiso DEHN 253 325</t>
  </si>
  <si>
    <t>Pol437</t>
  </si>
  <si>
    <t>Tyč DEHN 105535 v.3500mm jímací včetně trojnožky</t>
  </si>
  <si>
    <t>Pol438</t>
  </si>
  <si>
    <t>CYKY-O 2x1,5</t>
  </si>
  <si>
    <t>0,87*30 'Přepočtené koeficientem množství</t>
  </si>
  <si>
    <t>Pol23</t>
  </si>
  <si>
    <t>plošina</t>
  </si>
  <si>
    <t>Pol439</t>
  </si>
  <si>
    <t xml:space="preserve">Tlačítko  ř.1/0</t>
  </si>
  <si>
    <t>Pol440</t>
  </si>
  <si>
    <t>"Z18" - Přisazené LED liniové svítidlo, IK 10, l=1,8m, DALI (1x 39 W, 6874 lm, Ra 80, 4000K)</t>
  </si>
  <si>
    <t>Pol441</t>
  </si>
  <si>
    <t>"Z18+NO" - Přisazené LED liniové svítidlo, IK 10, l=1,8m, DALI, nouzový zdroj 60 minut(1x 39 W, 6874 lm, Ra 80, 4000K)</t>
  </si>
  <si>
    <t>Pol442</t>
  </si>
  <si>
    <t>Control Unit DALI, 128 adres, ethernet, remote servis (2x 64 adres, plánovač událostí, pokročilá logika, astronomické hodiny, vzdálený přístup pro kontrolu a servis)</t>
  </si>
  <si>
    <t>Pol443</t>
  </si>
  <si>
    <t>Input Device (3x tlačítkový vstup, napájení z DALI, volitelný stav po výpadku)</t>
  </si>
  <si>
    <t>Pol444</t>
  </si>
  <si>
    <t>Control Device, 8 scene + OFF + UP/DOWN, IR input (10 tlačítek, napájení z DALI, indikace stavu, přijimač dálkového ovládání)</t>
  </si>
  <si>
    <t>Pol445</t>
  </si>
  <si>
    <t>338 Vizual 128, 2 PC (Vizualizace všech svítidel v půdorysu, indikace stavů, poruch, 2 PC časově neomezené)</t>
  </si>
  <si>
    <t>Pol446</t>
  </si>
  <si>
    <t>Instalace regulace</t>
  </si>
  <si>
    <t>Pol447</t>
  </si>
  <si>
    <t>Programování regulace</t>
  </si>
  <si>
    <t>Pol448</t>
  </si>
  <si>
    <t>Tvorba vizualizace</t>
  </si>
  <si>
    <t>RM 14 - Rozvaděč RM14</t>
  </si>
  <si>
    <t>Pol449</t>
  </si>
  <si>
    <t>Rozvodnice zápustná min. 72M, EI30-DP1S</t>
  </si>
  <si>
    <t>Pol450</t>
  </si>
  <si>
    <t>jistič 6kA 10B-3</t>
  </si>
  <si>
    <t>SO 06 02 - SLABOPROUD</t>
  </si>
  <si>
    <t>D3 - Ostatní</t>
  </si>
  <si>
    <t>Pol451</t>
  </si>
  <si>
    <t>Průraz ve zdivu cihel. tl. 45cm, plochy do 0,025m2, vč. začištění</t>
  </si>
  <si>
    <t>0,21*30 'Přepočtené koeficientem množství</t>
  </si>
  <si>
    <t>D2 - Kabely</t>
  </si>
  <si>
    <t>Pol452</t>
  </si>
  <si>
    <t>Ochranná mřížka reproduktoru</t>
  </si>
  <si>
    <t>Pol453</t>
  </si>
  <si>
    <t>Ochranná mřížka hodin</t>
  </si>
  <si>
    <t>Pol454</t>
  </si>
  <si>
    <t>Zásuvka audio stereo kompletní</t>
  </si>
  <si>
    <t>Pol455</t>
  </si>
  <si>
    <t>zásuvka audio koaxiální</t>
  </si>
  <si>
    <t>Pol456</t>
  </si>
  <si>
    <t>Kloubový držák reproduktoru</t>
  </si>
  <si>
    <t>Pol457</t>
  </si>
  <si>
    <t>profesionální reprosoustava pasivní, 300 / 550 W, 8 Ω, 122 dB SPL max., 35 – 20 000 Hz, 15″ bas. rep., 44 mm driver, pasivní</t>
  </si>
  <si>
    <t>Pol458</t>
  </si>
  <si>
    <t>zesilovač 2×500 W RMS / 8 Ω, 2×660 W / 4 Ω, 2×1 000 W / 2 Ω, 1×1 300 W / 8 Ω, 1×2 000 W / 4 Ω, třída H, 20 – 20 000 Hz, S/N 108 dB,</t>
  </si>
  <si>
    <t>Pol459</t>
  </si>
  <si>
    <t>mixážní pult 4 mono a 4 stereo vstupy přes XLR nebo Jack, 3 pásm. korekce, 2× AUX, fantom, 5 sběrnic</t>
  </si>
  <si>
    <t>Pol460</t>
  </si>
  <si>
    <t>audio procesor 2 vstupy, 6 výstupů, aktivní výhybka, matice 2x6, slučování, nastav. citlivosti, equalizér typu Shelf i parametrický, změna polarity (fáze), limiter / kompresor, zpoždění, umlčení pro každý kanál, 24 b / 48 kHz, 32b DSP zpracování, presety</t>
  </si>
  <si>
    <t>Pol461</t>
  </si>
  <si>
    <t>RACK 19"</t>
  </si>
  <si>
    <t>Pol462</t>
  </si>
  <si>
    <t>bezdrátový mikrofon diverzitní, UHF, IR zpětný přenos, automatické nalazení i spárování, možnost ladění ze 100 frekvencí, dosah 100 m, kompresor, expander, šumová brána, auto umlčení, squelch, smíchaný i separátní audio výstupy, elektrodynamická / elektre</t>
  </si>
  <si>
    <t>Pol463</t>
  </si>
  <si>
    <t>Ochranná mříž reproduktoru</t>
  </si>
  <si>
    <t>Pol464</t>
  </si>
  <si>
    <t>Stolek pro audiotechniku s policí - pojízdný</t>
  </si>
  <si>
    <t>Pol465</t>
  </si>
  <si>
    <t>Výsledková sportovní tabule s akustickou signalizací, časomírou a volbou sportů</t>
  </si>
  <si>
    <t>SO 06 03 - VYTÁPĚNÍ</t>
  </si>
  <si>
    <t>SO 06 04 - VZDUCHOTECHNIKA</t>
  </si>
  <si>
    <t>728112125V</t>
  </si>
  <si>
    <t xml:space="preserve">Potrubí spiro (pozink), vč. tvarovek, pr.400  vč. opatření 2x bílého nástřiku</t>
  </si>
  <si>
    <t>728115125V</t>
  </si>
  <si>
    <t>Ohebná tuhá hadice vč. tepelné izolace tl. 25mm prům. DN200, pr.150</t>
  </si>
  <si>
    <t>728411326V</t>
  </si>
  <si>
    <t>Vyústka komfortní dvouřadá s regulací s plenum boxem, s regulační klapkou (odvodní) - 400x200 -</t>
  </si>
  <si>
    <t>728411327V</t>
  </si>
  <si>
    <t>Vyústka komfortní dvouřadá s regulací do kruhového potrubí, s regulační klapkou (přívod) - 500x150 -</t>
  </si>
  <si>
    <t>SO 06 05 - ZDRAVOTNĚ TECHNICKÉ INSTALACE</t>
  </si>
  <si>
    <t>30*1,2</t>
  </si>
  <si>
    <t>3*0,5*0,8</t>
  </si>
  <si>
    <t>612403388R00</t>
  </si>
  <si>
    <t>721176213R00</t>
  </si>
  <si>
    <t>Potrubí KG odpadní svislé vnější průměr D 125 mm, tloušťka stěny 3,2 mm, DN 125</t>
  </si>
  <si>
    <t>721274334V</t>
  </si>
  <si>
    <t xml:space="preserve">Čistící kus  125</t>
  </si>
  <si>
    <t>Pomocý materiál montážní,spojovací,těsnící,konzoly,závěsy</t>
  </si>
  <si>
    <t>SO 07 - ČTU A SADOVÉ ÚPRAVY</t>
  </si>
  <si>
    <t>1 - SO 07 - ČTU a sadovnické úpravy</t>
  </si>
  <si>
    <t>SO 07 - ČTU a sadovnické úpravy</t>
  </si>
  <si>
    <t>111151221</t>
  </si>
  <si>
    <t>Pokosení trávníku parkového plochy do 10000 m2 s odvozem do 20 km v rovině a svahu do 1:5 – regenrace</t>
  </si>
  <si>
    <t>-340775967</t>
  </si>
  <si>
    <t>111201101</t>
  </si>
  <si>
    <t>Odstranění křovin a stromů průměru kmene do 100 mm i s kořeny z celkové plochy do 1000 m2</t>
  </si>
  <si>
    <t>-332984803</t>
  </si>
  <si>
    <t>112101101</t>
  </si>
  <si>
    <t>Kácení stromů listnatých D kmene do 300 mm</t>
  </si>
  <si>
    <t>-403476576</t>
  </si>
  <si>
    <t>112201101</t>
  </si>
  <si>
    <t>Odstranění pařezů D do 300 mm</t>
  </si>
  <si>
    <t>1260818487</t>
  </si>
  <si>
    <t>162301401</t>
  </si>
  <si>
    <t>Vodorovné přemístění větví stromů listnatých do 5 km D kmene do 300 mm</t>
  </si>
  <si>
    <t>1365678667</t>
  </si>
  <si>
    <t>162301411</t>
  </si>
  <si>
    <t>Vodorovné přemístění kmenů stromů listnatých do 5 km D kmene do 300 mm</t>
  </si>
  <si>
    <t>-1780199663</t>
  </si>
  <si>
    <t>162301421</t>
  </si>
  <si>
    <t>Vodorovné přemístění pařezů do 5 km D do 300 mm</t>
  </si>
  <si>
    <t>-601015963</t>
  </si>
  <si>
    <t>162301501</t>
  </si>
  <si>
    <t>Vodorovné přemístění křovin do 5 km D kmene do 100 mm</t>
  </si>
  <si>
    <t>-162367967</t>
  </si>
  <si>
    <t>-620494095</t>
  </si>
  <si>
    <t>-1328314314</t>
  </si>
  <si>
    <t>171211101</t>
  </si>
  <si>
    <t>Uložení sypaniny do násypů nezhutněných ručně – substrát střešní</t>
  </si>
  <si>
    <t>-215182433</t>
  </si>
  <si>
    <t>181111111</t>
  </si>
  <si>
    <t>Plošná úprava terénu do 500 m2 zemina tř 1 až 4 nerovnosti do +/- 100 mm v rovinně a svahu do 1:5</t>
  </si>
  <si>
    <t>1111766268</t>
  </si>
  <si>
    <t>181301113</t>
  </si>
  <si>
    <t>Rozprostření ornice tl vrstvy do 200 mm pl přes 500 m2 v rovině nebo ve svahu do 1:5</t>
  </si>
  <si>
    <t>-955009520</t>
  </si>
  <si>
    <t>181411121</t>
  </si>
  <si>
    <t>Založení lučního trávníku výsevem plochy do 1000 m2 v rovině a ve svahu do 1:5</t>
  </si>
  <si>
    <t>1707014722</t>
  </si>
  <si>
    <t>181411131</t>
  </si>
  <si>
    <t>Založení parkového trávníku výsevem plochy do 1000 m2 v rovině a ve svahu do 1:5</t>
  </si>
  <si>
    <t>704564372</t>
  </si>
  <si>
    <t>182303111</t>
  </si>
  <si>
    <t>Doplnění zeminy nebo substrátu na travnatých plochách tl 50 mm rovina v rovinně a svahu do 1:5 - regenerace</t>
  </si>
  <si>
    <t>782080032</t>
  </si>
  <si>
    <t>183101113</t>
  </si>
  <si>
    <t>Hloubení jamek bez výměny půdy zeminy tř 1 až 4 objem do 0,05 m3 v rovině a svahu do 1:5</t>
  </si>
  <si>
    <t>-1398508440</t>
  </si>
  <si>
    <t>183101213</t>
  </si>
  <si>
    <t>Jamky pro výsadbu s výměnou 50 % půdy zeminy tř 1 až 4 objem do 0,05 m3 v rovině a svahu do 1:5</t>
  </si>
  <si>
    <t>62280161</t>
  </si>
  <si>
    <t>183101215</t>
  </si>
  <si>
    <t>Jamky pro výsadbu s výměnou 50 % půdy zeminy tř 1 až 4 objem do 0,4 m3 v rovině a svahu do 1:5</t>
  </si>
  <si>
    <t>56619749</t>
  </si>
  <si>
    <t>183211322</t>
  </si>
  <si>
    <t>Výsadba květin hrnkových D květináče do 120 mm</t>
  </si>
  <si>
    <t>1478554715</t>
  </si>
  <si>
    <t>183403114</t>
  </si>
  <si>
    <t>Obdělání půdy kultivátorováním v rovině a svahu do 1:5</t>
  </si>
  <si>
    <t>867732115</t>
  </si>
  <si>
    <t>183403153</t>
  </si>
  <si>
    <t>Obdělání půdy hrabáním v rovině a svahu do 1:5</t>
  </si>
  <si>
    <t>1746187216</t>
  </si>
  <si>
    <t>183403153-1</t>
  </si>
  <si>
    <t>Obdělání půdy hrabáním v rovině a svahu do 1:5 - regenerace trávníku</t>
  </si>
  <si>
    <t>833769968</t>
  </si>
  <si>
    <t>183403153-2</t>
  </si>
  <si>
    <t>Obdělání půdy hrabáním v rovině a svahu do 1:5 - střešní zahrada</t>
  </si>
  <si>
    <t>-26693944</t>
  </si>
  <si>
    <t>184102111</t>
  </si>
  <si>
    <t>Výsadba dřeviny s balem D do 0,2 m do jamky se zalitím v rovině a svahu do 1:5</t>
  </si>
  <si>
    <t>784384758</t>
  </si>
  <si>
    <t>184102115</t>
  </si>
  <si>
    <t>Výsadba dřeviny s balem D do 0,6 m do jamky se zalitím v rovině a svahu do 1:5</t>
  </si>
  <si>
    <t>1345645635</t>
  </si>
  <si>
    <t>184215133</t>
  </si>
  <si>
    <t>Ukotvení kmene dřevin třemi kůly D do 0,1 m délky do 3 m</t>
  </si>
  <si>
    <t>1957872909</t>
  </si>
  <si>
    <t>184806172R00</t>
  </si>
  <si>
    <t>Řez a probírka zmlazením netrnitých keřů D koruny do 3 m</t>
  </si>
  <si>
    <t>1760809167</t>
  </si>
  <si>
    <t>184806173R00</t>
  </si>
  <si>
    <t>Řez a probírka zmlazením netrnitých keřů D koruny do 5 m</t>
  </si>
  <si>
    <t>433559596</t>
  </si>
  <si>
    <t>184807111</t>
  </si>
  <si>
    <t>Zřízení ochrany stromu bedněním</t>
  </si>
  <si>
    <t>-184700917</t>
  </si>
  <si>
    <t>184807112</t>
  </si>
  <si>
    <t>Odstranění ochrany stromu bedněním</t>
  </si>
  <si>
    <t>196295154</t>
  </si>
  <si>
    <t>184911431</t>
  </si>
  <si>
    <t>Mulčování rostlin kůrou tl. do 0,15 m v rovině a svahu do 1:5</t>
  </si>
  <si>
    <t>1636236138</t>
  </si>
  <si>
    <t>185802113</t>
  </si>
  <si>
    <t>Hnojení půdy umělým hnojivem na široko v rovině a svahu do 1:5</t>
  </si>
  <si>
    <t>-1003932564</t>
  </si>
  <si>
    <t>185811221</t>
  </si>
  <si>
    <t>Vyhrabání trávníku souvislé plochy do 10000 m2 v rovině nebo na svahu do 1:5 - regenerace</t>
  </si>
  <si>
    <t>1041375537</t>
  </si>
  <si>
    <t>Zřizení mísy u stromů</t>
  </si>
  <si>
    <t>173290307</t>
  </si>
  <si>
    <t>711823111RT2</t>
  </si>
  <si>
    <t>drenážní nopová folie vč. dodání – střešní zahrada – atrium + prořez 10%</t>
  </si>
  <si>
    <t>223707796</t>
  </si>
  <si>
    <t>713191100RT9</t>
  </si>
  <si>
    <t>Položení separační fólie, + 10% prořez, vč. dodání</t>
  </si>
  <si>
    <t>-893963269</t>
  </si>
  <si>
    <t>919726123</t>
  </si>
  <si>
    <t>Geotextilie pro ochranu, separaci a filtraci netkaná měrná hmotnost do 500 g/m2– vč. dodání – střešní zahrada – atrium, + prořez 10%</t>
  </si>
  <si>
    <t>-414448548</t>
  </si>
  <si>
    <t xml:space="preserve">trávníkový substrát  - 5 cm (regenerace)</t>
  </si>
  <si>
    <t>-25798927</t>
  </si>
  <si>
    <t>substrát pro výměnu v jamkách</t>
  </si>
  <si>
    <t>1923963125</t>
  </si>
  <si>
    <t>mulčovací substrát</t>
  </si>
  <si>
    <t>1935817480</t>
  </si>
  <si>
    <t>střešní substrát intenzivní</t>
  </si>
  <si>
    <t>1069965135</t>
  </si>
  <si>
    <t>kůly 2,5 m vč. vázacího materiálu</t>
  </si>
  <si>
    <t>-1232715273</t>
  </si>
  <si>
    <t>umělé hnojivo Cererit</t>
  </si>
  <si>
    <t>279502055</t>
  </si>
  <si>
    <t>Quercus robur Fastigiata 16-18 cm</t>
  </si>
  <si>
    <t>-1033846172</t>
  </si>
  <si>
    <t>Tilia cordata 16-18 cm</t>
  </si>
  <si>
    <t>1894623805</t>
  </si>
  <si>
    <t>Acer platanoides 16-18 cm</t>
  </si>
  <si>
    <t>-159021407</t>
  </si>
  <si>
    <t>Pyrus communis 16-18 cm</t>
  </si>
  <si>
    <t>851379436</t>
  </si>
  <si>
    <t>Malus hybrida 14-16 cm</t>
  </si>
  <si>
    <t>-293930249</t>
  </si>
  <si>
    <t>Chaenomeles hybrida kont.2,5 l</t>
  </si>
  <si>
    <t>-557149652</t>
  </si>
  <si>
    <t>Deutzia hybrida kont. 2,5 l.</t>
  </si>
  <si>
    <t>1140117617</t>
  </si>
  <si>
    <t>Forsythia intermedia „Spectabilis“ kont. 2,5 l.</t>
  </si>
  <si>
    <t>209041463</t>
  </si>
  <si>
    <t>Prunus triloba kont. 2,5 l</t>
  </si>
  <si>
    <t>1332040746</t>
  </si>
  <si>
    <t>Spiraea cinerea „Grefsheim“ kont. 2,5 l.</t>
  </si>
  <si>
    <t>-2092345811</t>
  </si>
  <si>
    <t>Spiraea vanhouttei kont. 2,5 l.</t>
  </si>
  <si>
    <t>1661136839</t>
  </si>
  <si>
    <t>Pieris japonica „Forest flame“ kont. 2,5 l.</t>
  </si>
  <si>
    <t>490325802</t>
  </si>
  <si>
    <t>Tsuga canadensis „jedelloh“ kont. 2,5 l</t>
  </si>
  <si>
    <t>-1645562735</t>
  </si>
  <si>
    <t>Picea abies Maxwellii kont. 2,5 l.</t>
  </si>
  <si>
    <t>-2140376729</t>
  </si>
  <si>
    <t xml:space="preserve">Pinus mugo „Mini Mops“  kont. 2,5 l.</t>
  </si>
  <si>
    <t>282185398</t>
  </si>
  <si>
    <t xml:space="preserve">Juniperus squamata „Blue Star“,   kont. 2,5 l.</t>
  </si>
  <si>
    <t>-1732584714</t>
  </si>
  <si>
    <t>Juniperus scopulorum „Skyrocket“ tkont. 2,5 l.</t>
  </si>
  <si>
    <t>-1158742506</t>
  </si>
  <si>
    <t>Juniperus scopulorum „Blue Arow““ kont. 2,5 l.</t>
  </si>
  <si>
    <t>433002090</t>
  </si>
  <si>
    <t xml:space="preserve">Cotoneaster dammerii „Streib´s Findling“  kont. 2,5 l.</t>
  </si>
  <si>
    <t>-146709794</t>
  </si>
  <si>
    <t>Vinca minor kont. 1 l.</t>
  </si>
  <si>
    <t>740515023</t>
  </si>
  <si>
    <t xml:space="preserve">Hedera helix  kont. 2 l.</t>
  </si>
  <si>
    <t>1184108991</t>
  </si>
  <si>
    <t>Clematis montana kont. 2,5 l.</t>
  </si>
  <si>
    <t>-159708843</t>
  </si>
  <si>
    <t xml:space="preserve">Falopia aubertti  kont. 2,5 l.</t>
  </si>
  <si>
    <t>409238565</t>
  </si>
  <si>
    <t>Festuca mairei kont. 1 l.</t>
  </si>
  <si>
    <t>842700871</t>
  </si>
  <si>
    <t>Pennisetum alopecuroides kont. 1 l.</t>
  </si>
  <si>
    <t>1177054042</t>
  </si>
  <si>
    <t>Miscanthuhs sinensis „Gracilllimus“ komt. 1 l.</t>
  </si>
  <si>
    <t>-1807287991</t>
  </si>
  <si>
    <t xml:space="preserve">Bergenia cordifolia  kont. 1 l.</t>
  </si>
  <si>
    <t>-238268735</t>
  </si>
  <si>
    <t>travní semeno – parková směs 1142 x 0,025</t>
  </si>
  <si>
    <t>1719929890</t>
  </si>
  <si>
    <t xml:space="preserve">travní semeno -  travobylinná směs Rozkvetlá louka 38 x 0,01</t>
  </si>
  <si>
    <t>1768778838</t>
  </si>
  <si>
    <t>998231311</t>
  </si>
  <si>
    <t>Přesun hmot pro sadovnické úpravy</t>
  </si>
  <si>
    <t>609336043</t>
  </si>
  <si>
    <t>IO - INŽENÝRSKÉ OBJEKTY</t>
  </si>
  <si>
    <t>IO 01 LPS - Uzemnění a hromosvod</t>
  </si>
  <si>
    <t>Pol1</t>
  </si>
  <si>
    <t>drát FeZn ø10mm</t>
  </si>
  <si>
    <t>Pol2</t>
  </si>
  <si>
    <t>svorka drát-drát FeZn</t>
  </si>
  <si>
    <t>Pol3</t>
  </si>
  <si>
    <t>Protikorozní ochrana spoje</t>
  </si>
  <si>
    <t>Pol4</t>
  </si>
  <si>
    <t>Připojení stožáru VO k uzemňovací soustavě</t>
  </si>
  <si>
    <t>IO 01 KT - Kabelové trasy</t>
  </si>
  <si>
    <t>Pol6</t>
  </si>
  <si>
    <t>Korugovaná chránička DN63</t>
  </si>
  <si>
    <t>Pol9</t>
  </si>
  <si>
    <t>Ruční výkop rýhy 35/90cm, hornina 4</t>
  </si>
  <si>
    <t>Pol10</t>
  </si>
  <si>
    <t>Zříz. lože, kryt cihla 35cm podél, štěrkopísek 5cm</t>
  </si>
  <si>
    <t>Pol11</t>
  </si>
  <si>
    <t>Zakrytí výstraž. folií šíř. 33cm</t>
  </si>
  <si>
    <t>Pol12</t>
  </si>
  <si>
    <t xml:space="preserve">Ruční zához  rýhy 35/90cm, hornina 4</t>
  </si>
  <si>
    <t>Pol13</t>
  </si>
  <si>
    <t>Rozebrání zámkové dlažby</t>
  </si>
  <si>
    <t>Pol14</t>
  </si>
  <si>
    <t>Zpětné uložení zámkové dlažby, včetně udusání a přípravy podkladu</t>
  </si>
  <si>
    <t>Pol15</t>
  </si>
  <si>
    <t>Kompaktní pilíř bez vystrojení včetně výkopu a osazení</t>
  </si>
  <si>
    <t>Pol16</t>
  </si>
  <si>
    <t>Napojení na stávající soustavu VO</t>
  </si>
  <si>
    <t>IO 01 SV - Svítidla</t>
  </si>
  <si>
    <t>Pol19</t>
  </si>
  <si>
    <t>LED svítidlo parkové dle předchozí etapy výstavby</t>
  </si>
  <si>
    <t>Pol20</t>
  </si>
  <si>
    <t>Stožár veřejného osvětlení 5m - žárový zinek</t>
  </si>
  <si>
    <t>Pol21</t>
  </si>
  <si>
    <t>Výzbroj stožárová průchozí</t>
  </si>
  <si>
    <t>Pol22</t>
  </si>
  <si>
    <t>Patka pro ukotvení stožáru včetně výkopu a materiálu</t>
  </si>
  <si>
    <t>IO 02 VP - Vodovodní přípojka</t>
  </si>
  <si>
    <t>8 - Trubní vedení</t>
  </si>
  <si>
    <t>91 - Doplňující práce na komunikaci</t>
  </si>
  <si>
    <t>113108320R00</t>
  </si>
  <si>
    <t>Odstranění podkladů nebo krytů živičných, v ploše jednotlivě do 50 m2, tloušťka vrstvy 200 mm</t>
  </si>
  <si>
    <t>121101100R00</t>
  </si>
  <si>
    <t>Sejmutí ornice s přemístěním na vzdálenost do 50 m</t>
  </si>
  <si>
    <t>132201110R00</t>
  </si>
  <si>
    <t>Hloubení rýh šířky do 60 cm do 50 m3, v hornině 3, hloubení strojně</t>
  </si>
  <si>
    <t>25*0,6*1,3</t>
  </si>
  <si>
    <t>132201119R00</t>
  </si>
  <si>
    <t>Hloubení rýh šířky do 60 cm příplatek za lepivost, v hornině 3,</t>
  </si>
  <si>
    <t>5*0,6*1,3</t>
  </si>
  <si>
    <t>60*1,3</t>
  </si>
  <si>
    <t>9+3,6</t>
  </si>
  <si>
    <t>12,6*30</t>
  </si>
  <si>
    <t>167101101R00</t>
  </si>
  <si>
    <t xml:space="preserve">Nakládání, skládání, překládání neulehlého výkopku nakládání výkopku  do 100 m3, z horniny 1 až 4</t>
  </si>
  <si>
    <t>30*0,5*0,6</t>
  </si>
  <si>
    <t>181301105R00</t>
  </si>
  <si>
    <t>Rozprostření a urovnání ornice v rovině v souvislé ploše do 500 m2, tloušťka vrstvy přes 250 do 300 mm</t>
  </si>
  <si>
    <t>00572406R</t>
  </si>
  <si>
    <t>směs travní do stínu</t>
  </si>
  <si>
    <t>23,5-9</t>
  </si>
  <si>
    <t>Trubní vedení</t>
  </si>
  <si>
    <t>871211121R00</t>
  </si>
  <si>
    <t>Montáž potrubí z plastických hmot z tlakových trubek polyetylenových, vnějšího průměru 63 mm</t>
  </si>
  <si>
    <t>892241111R00</t>
  </si>
  <si>
    <t>Tlakové zkoušky vodovodního potrubí DN do 80 mm</t>
  </si>
  <si>
    <t>892233111R00</t>
  </si>
  <si>
    <t>Proplach a desinfekce vodovodního potrubí DN od 40 do 70 mm</t>
  </si>
  <si>
    <t>899721112R00</t>
  </si>
  <si>
    <t>Výstražné fólie výstražná fólie pro vodovod, šířka 30 cm</t>
  </si>
  <si>
    <t>899731113R00</t>
  </si>
  <si>
    <t>Signalizační vodič CYY, 4 mm2</t>
  </si>
  <si>
    <t>722223131R00</t>
  </si>
  <si>
    <t>Kohout kulový, vypouštěcí a napouštěcí, vnější závit, mosazný, DN 15, PN 10, včetně dodávky materiálu</t>
  </si>
  <si>
    <t>722237126R00</t>
  </si>
  <si>
    <t>Kohout kulový, mosazný, vnitřní-vnitřní závit, DN 50, PN 35, včetně dodávky materiálu</t>
  </si>
  <si>
    <t>230170002R00</t>
  </si>
  <si>
    <t>Příprava pro zkoušku těsnosti, DN 50 - 80</t>
  </si>
  <si>
    <t>899731125</t>
  </si>
  <si>
    <t>Orientační tabulka</t>
  </si>
  <si>
    <t>286136750R</t>
  </si>
  <si>
    <t xml:space="preserve">trubka vícevrstvá PE100 RC; PE100 RC; PE100 RC; hladká; SDR 11,0; da = 63,0 mm; di = 51,4 mm; s = 5,80 mm;  použití pro vodovody</t>
  </si>
  <si>
    <t>005111021R</t>
  </si>
  <si>
    <t>Vytyčení inženýrských sítí</t>
  </si>
  <si>
    <t>005241020R</t>
  </si>
  <si>
    <t>Geodetické zaměření skutečného provedení</t>
  </si>
  <si>
    <t>Doplňující práce na komunikaci</t>
  </si>
  <si>
    <t>919735114R00</t>
  </si>
  <si>
    <t>Řezání stávajících krytů nebo podkladů živičných, hloubky přes 150 do 200 mm</t>
  </si>
  <si>
    <t>970041100R00</t>
  </si>
  <si>
    <t>Jádrové vrtání, kruhové prostupy v prostém betonu jádrové vrtání , do D 100 mm</t>
  </si>
  <si>
    <t>970044100R00</t>
  </si>
  <si>
    <t>Jádrové vrtání, kruhové prostupy v prostém betonu příplatek za jádrové vrtání vodorovně ve stěně, do D 100 mm</t>
  </si>
  <si>
    <t>979082219R00</t>
  </si>
  <si>
    <t>Vodorovná doprava suti po suchu Příplatek za dopravu suti po suchu za další 1 km</t>
  </si>
  <si>
    <t>7,938*30</t>
  </si>
  <si>
    <t>979087213R00</t>
  </si>
  <si>
    <t>Nakládání na dopravní prostředky vybouraných hmot</t>
  </si>
  <si>
    <t>979083112R00</t>
  </si>
  <si>
    <t>Vodorovné přemístění suti přes 100 m do 1000 m</t>
  </si>
  <si>
    <t>979990112R00</t>
  </si>
  <si>
    <t>Poplatek za skládku obalovaný asfalt , skupina 17 09 04 z Katalogu odpadů</t>
  </si>
  <si>
    <t>IO 02 KP - Kanalizace dešťová a splašková</t>
  </si>
  <si>
    <t>2 - Základy a zvláštní zakládání</t>
  </si>
  <si>
    <t>5 - Komunikace</t>
  </si>
  <si>
    <t>113106231R00</t>
  </si>
  <si>
    <t xml:space="preserve">Rozebrání vozovek a ploch s jakoukoliv výplní spár   v jakékoliv ploše, ze zámkové dlažky, kladených do lože z kameniva</t>
  </si>
  <si>
    <t>131201110R00</t>
  </si>
  <si>
    <t>Hloubení nezapažených jam a zářezů do 50 m3, v hornině 3, hloubení strojně</t>
  </si>
  <si>
    <t>132201211R00</t>
  </si>
  <si>
    <t>Hloubení rýh šířky přes 60 do 200 cm do 100 m3, v hornině 3, hloubení strojně</t>
  </si>
  <si>
    <t>75*0,8*1,8</t>
  </si>
  <si>
    <t>132201219R00</t>
  </si>
  <si>
    <t>Hloubení rýh šířky přes 60 do 200 cm příplatek za lepivost, v hornině 3,</t>
  </si>
  <si>
    <t>6*0,8*2</t>
  </si>
  <si>
    <t>151101201R00</t>
  </si>
  <si>
    <t>Zřízení pažení stěn výkopu bez rozepření, vzepření příložné, hloubky do 4 m</t>
  </si>
  <si>
    <t>75*0,8*0,5</t>
  </si>
  <si>
    <t>180401211R00</t>
  </si>
  <si>
    <t>Založení trávníku luční trávník, výsevem, v rovině nebo na svahu do 1:5</t>
  </si>
  <si>
    <t>169664113V</t>
  </si>
  <si>
    <t>Zabezpečení výkopu proti pádu osob</t>
  </si>
  <si>
    <t>Základy a zvláštní zakládání</t>
  </si>
  <si>
    <t>273362021R00</t>
  </si>
  <si>
    <t>Výztuž základových desek ze svařovaných sítí ze svařovaných sítí</t>
  </si>
  <si>
    <t>273321411V</t>
  </si>
  <si>
    <t>Podkladní beton vč. zpracování, bednění</t>
  </si>
  <si>
    <t>Komunikace</t>
  </si>
  <si>
    <t>564861111RT4</t>
  </si>
  <si>
    <t>Podklad ze štěrkodrti s rozprostřením a zhutněním frakce 0-63 mm, tloušťka po zhutnění 200 mm</t>
  </si>
  <si>
    <t>596215041R00</t>
  </si>
  <si>
    <t>Kladení zámkové dlažby do drtě tloušťka dlažby 80 mm, tloušťka lože 50 mm</t>
  </si>
  <si>
    <t>58344170R</t>
  </si>
  <si>
    <t>štěrkodrť frakce 0,0 až 32,0 mm; třída B; Jihomoravský kraj</t>
  </si>
  <si>
    <t>59245030R</t>
  </si>
  <si>
    <t>dlažba betonová zámková, dvouvrstvá; kost; šedá; l = 200 mm; š = 165 mm; tl. 80,0 mm</t>
  </si>
  <si>
    <t>894111113V</t>
  </si>
  <si>
    <t>Revizní typová plastová šachta prům 600 mm, dno dle výkresové dokumentace, kogurovaná roura</t>
  </si>
  <si>
    <t>894111114V</t>
  </si>
  <si>
    <t>Revizní typová plastová šachta prům 1000 mm, dno dle výkresové dokumentace, kogurovaná roura</t>
  </si>
  <si>
    <t>894111115V</t>
  </si>
  <si>
    <t>Filtrační plastová šachta prům 1000 mm, s dešťovým filtrem, dno dle výkresové dokumentace,</t>
  </si>
  <si>
    <t>894111341V</t>
  </si>
  <si>
    <t>Retenční betonová nádoba 10m3</t>
  </si>
  <si>
    <t>894111401V</t>
  </si>
  <si>
    <t>Skruž betonová se stupadly prům. 800, výška 1000 mm tl. 100mm</t>
  </si>
  <si>
    <t>894111402V</t>
  </si>
  <si>
    <t>Poklop litinový B 125, vyrovnávací prstenec</t>
  </si>
  <si>
    <t>894111403V</t>
  </si>
  <si>
    <t>Betonový štěrbinový žlab 200x200</t>
  </si>
  <si>
    <t>894111404V</t>
  </si>
  <si>
    <t>Sběrná vpusť štěrbinového žlabu</t>
  </si>
  <si>
    <t>894111445V</t>
  </si>
  <si>
    <t>Dvorní vpusť s litinovou mříží B125 a kalovým prostorem</t>
  </si>
  <si>
    <t>894111610V</t>
  </si>
  <si>
    <t>Jeřábnické práce</t>
  </si>
  <si>
    <t>799730557V</t>
  </si>
  <si>
    <t>Drobný montážní materiál</t>
  </si>
  <si>
    <t>30*4,5</t>
  </si>
  <si>
    <t>979990103R00</t>
  </si>
  <si>
    <t>Poplatek za skládku beton do 30x30 cm, skupina 17 01 01 z Katalogu odpadů</t>
  </si>
  <si>
    <t>PS - PROVOZNÍ SOUBORY</t>
  </si>
  <si>
    <t>PS 01 - FVE</t>
  </si>
  <si>
    <t>M2121 - Střecha</t>
  </si>
  <si>
    <t>M2122 - DC Kabely</t>
  </si>
  <si>
    <t>M2123 - DC Rozvadeč</t>
  </si>
  <si>
    <t>M2124 - Místnost-Umístění střídačů a rozvadečů</t>
  </si>
  <si>
    <t>M2125 - Vývod z výkonu FVE do stávající RE</t>
  </si>
  <si>
    <t>M2126 - Stávající elektroměrové připojení</t>
  </si>
  <si>
    <t>M2127 - EVE prvky-Panely-Střídač-Konstrukce</t>
  </si>
  <si>
    <t>M2128 - Montáž, jen práce pro oddíly M2121-M2127</t>
  </si>
  <si>
    <t>M2121</t>
  </si>
  <si>
    <t>Střecha</t>
  </si>
  <si>
    <t>210010011R00</t>
  </si>
  <si>
    <t>Trubka tuhá KOPOS bezhalog 1550HF-FE 320N 50/45 1mm 3N</t>
  </si>
  <si>
    <t>210010011RT1</t>
  </si>
  <si>
    <t>Trubka tuhá KOPOS tuhá bezgalog 1532HF FA 320N 32/28 6mm 3N</t>
  </si>
  <si>
    <t>210010012RTB</t>
  </si>
  <si>
    <t>KOPOS chránička KF 09063 UVFA Kopoflex 450N 63/52mm UV</t>
  </si>
  <si>
    <t>210010012RTC</t>
  </si>
  <si>
    <t>KOPOS chránička KF 09040 UVFA Kopoflex 450N 40/32mm UV</t>
  </si>
  <si>
    <t>210010013RTB</t>
  </si>
  <si>
    <t>Nideax příchytka 47 - 55mm 856 F</t>
  </si>
  <si>
    <t>210010014RTB</t>
  </si>
  <si>
    <t>Nideax příchytka 29 - 38mm 834 F</t>
  </si>
  <si>
    <t>210010015RTB</t>
  </si>
  <si>
    <t xml:space="preserve">WAP pás váz. PTH-L5-C131 (C131)  4,76/0,38mm nerez BAL - 30</t>
  </si>
  <si>
    <t>bal</t>
  </si>
  <si>
    <t>210210016RTB</t>
  </si>
  <si>
    <t>Tremis podpěra vedení PV 21 D na ploché střechy beton - plast</t>
  </si>
  <si>
    <t>210210020RTB</t>
  </si>
  <si>
    <t xml:space="preserve">Propojení kce se střecha, Tremis drát  zemnící 8 ALMGSI T/2 (é,135kg/m)  159 Kč bal. 20kg</t>
  </si>
  <si>
    <t>210290001RTB</t>
  </si>
  <si>
    <t>Svorka hromosvod pospojení konstrukce</t>
  </si>
  <si>
    <t>kmplt</t>
  </si>
  <si>
    <t>210290095RTB</t>
  </si>
  <si>
    <t>Ostatní drobný nespecifikovaný materiál cca 10%</t>
  </si>
  <si>
    <t>M2122</t>
  </si>
  <si>
    <t>DC Kabely</t>
  </si>
  <si>
    <t>2108001001RT</t>
  </si>
  <si>
    <t>LamSolar KBE 6,0mm</t>
  </si>
  <si>
    <t>2108001002RT</t>
  </si>
  <si>
    <t>MultiContact MC4 MALE</t>
  </si>
  <si>
    <t>2108001003RT</t>
  </si>
  <si>
    <t>MultiContact MC4 FEMALE</t>
  </si>
  <si>
    <t>M2123</t>
  </si>
  <si>
    <t>DC Rozvadeč</t>
  </si>
  <si>
    <t>2104001001RT</t>
  </si>
  <si>
    <t>Rozvadeč RDC1-1, RDC 1-2 Plastová skříň Hensel HE skříň MI 90400</t>
  </si>
  <si>
    <t>2104001002RT</t>
  </si>
  <si>
    <t>Rozvadeč RDC1-1, RDC 1-2 Jistič OEZ LPN-DC-13C-2</t>
  </si>
  <si>
    <t>2104001003RT</t>
  </si>
  <si>
    <t>Rozvadeč RDC1-1, RDC 1-2 Svorka BEC Svorkovnice RSA 6 A červená</t>
  </si>
  <si>
    <t>2104001004RT</t>
  </si>
  <si>
    <t>Rozvadeč RDC1-1, RDC 1-2 Svorka BEC Svorkovnice RSA 6 A tmavě modrá</t>
  </si>
  <si>
    <t>2104001005RT</t>
  </si>
  <si>
    <t>Rozvadeč RDC1-1, RDC 1-2 Vývodky Pg 11</t>
  </si>
  <si>
    <t>2104001006RT</t>
  </si>
  <si>
    <t>Rozvadeč RDC1-1, RDC 1-2 Ostatní drobný nespecif. materiál cca7% rozvádeče</t>
  </si>
  <si>
    <t>2104004001RT</t>
  </si>
  <si>
    <t xml:space="preserve">Rozvadeč RDC1-1, RDC 1-2 2x kmplt rozvádeč RDC1-1,  RDC 1-2</t>
  </si>
  <si>
    <t>M2124</t>
  </si>
  <si>
    <t>Místnost-Umístění střídačů a rozvadečů</t>
  </si>
  <si>
    <t>210800001R0B</t>
  </si>
  <si>
    <t xml:space="preserve">Rozvadeč RFVE IP 43/20,   Schneider Sarel Special 3D NSYS3D8825P skříň 800/800/250mm M nebo Mod rozváděč min 48Modulů</t>
  </si>
  <si>
    <t>210800002R0B</t>
  </si>
  <si>
    <t xml:space="preserve">Rozvadeč RFVE IP 43/20, OEZ jistič LVN-80B-3  10KA 42275</t>
  </si>
  <si>
    <t>210800003R0B</t>
  </si>
  <si>
    <t>Rozvadeč RFVE IP 43/20, Jistič 40A/3P/C</t>
  </si>
  <si>
    <t>210800004R0B</t>
  </si>
  <si>
    <t>Rozvadeč RFVE IP 43/20, Jistič 63A/3P/C</t>
  </si>
  <si>
    <t>210800005R0B</t>
  </si>
  <si>
    <t>Rozvadeč RFVE IP 43/20, Jistič 32A/3P/B</t>
  </si>
  <si>
    <t>210800006R0B</t>
  </si>
  <si>
    <t>Rozvadeč RFVE IP 43/20, Jistič 10A/1P/B</t>
  </si>
  <si>
    <t>210800007R0B</t>
  </si>
  <si>
    <t>Rozvadeč RFVE IP 43/20, Jistič 6A/3P/B</t>
  </si>
  <si>
    <t>210800008R0B</t>
  </si>
  <si>
    <t>Rozvadeč RFVE IP 43/20, Jistič 6A/1P/B</t>
  </si>
  <si>
    <t>210800008R0B.1</t>
  </si>
  <si>
    <t>Rozvadeč RNAB IP 43/20, Jistič 32A/3P/B</t>
  </si>
  <si>
    <t>210800009R0B</t>
  </si>
  <si>
    <t>Rozvadeč RFVE IP 43/20, OEZ odpínaš poj valc OPVP22-3 80A 3 pol polovod 41037</t>
  </si>
  <si>
    <t>210840001R0B</t>
  </si>
  <si>
    <t xml:space="preserve">Rozvadeč RFVE IP 43/20,              Saltek svodič SLP-275 V/3+1  TYP2 4x20KA 230 AC C+N pol</t>
  </si>
  <si>
    <t>210840002R0B</t>
  </si>
  <si>
    <t xml:space="preserve">Rozvadeč RFVE IP 43/20,RSI 63 230V  50 Hz</t>
  </si>
  <si>
    <t>210840003R0B</t>
  </si>
  <si>
    <t>Kabel CYKY 5x10</t>
  </si>
  <si>
    <t>210840004R0B</t>
  </si>
  <si>
    <t>Kabel CYKY 5x6</t>
  </si>
  <si>
    <t>210840005R0B</t>
  </si>
  <si>
    <t>Kabel CYKY 3x1,5</t>
  </si>
  <si>
    <t>210840006R0B</t>
  </si>
  <si>
    <t>Cya 16</t>
  </si>
  <si>
    <t>210840007R0B</t>
  </si>
  <si>
    <t xml:space="preserve">Rozvadeč RFVE IP 43/20, Elko přijímač RFSA-61M multif.  AC 230V</t>
  </si>
  <si>
    <t>210840006R0B.1</t>
  </si>
  <si>
    <t>Rozvadeč RFVE IP 43/20, ELKO AN-E ext. anténa</t>
  </si>
  <si>
    <t>210840007R0B.1</t>
  </si>
  <si>
    <t>Rozvadeč RFVE IP 43/20, BEC svorkovnice RSA 70 černa</t>
  </si>
  <si>
    <t>210840008R0B</t>
  </si>
  <si>
    <t>Rozvadeč RFVE IP 43/20, BEC svorkovnice RSA 35</t>
  </si>
  <si>
    <t>210840009R0B</t>
  </si>
  <si>
    <t>Rozvadeč RFVE IP 43/20, BEC svorkovnice RSA 16</t>
  </si>
  <si>
    <t>210840010R0B</t>
  </si>
  <si>
    <t>Rozvadeč RFVE IP 43/20, BEC svorkovnice RSA 4</t>
  </si>
  <si>
    <t>2108500011R0B</t>
  </si>
  <si>
    <t>Rozvadeč RFVE IP 43/20, Vystrojení rozvadeče</t>
  </si>
  <si>
    <t>2108500012R0B</t>
  </si>
  <si>
    <t>Uložné a nosné systémy pro kabeláž</t>
  </si>
  <si>
    <t>2108500013R0B</t>
  </si>
  <si>
    <t>Rozvadeč RNAB IP 54/20, Vystrojení rozvadeče včetně osazení a vystrojení roz min 12M</t>
  </si>
  <si>
    <t>2108500014R0B</t>
  </si>
  <si>
    <t>Rozvadeč RFVE IP 43/20, Ostatní drobný nespecifik.materiál cca 10% rozvádeč</t>
  </si>
  <si>
    <t>M2125</t>
  </si>
  <si>
    <t>Vývod z výkonu FVE do stávající RE</t>
  </si>
  <si>
    <t>210800114RB2</t>
  </si>
  <si>
    <t>Kabel cyky 5x1,5</t>
  </si>
  <si>
    <t>210860001RTB</t>
  </si>
  <si>
    <t>FTP kabel dat 6.cat</t>
  </si>
  <si>
    <t>M2126</t>
  </si>
  <si>
    <t>Stávající elektroměrové připojení</t>
  </si>
  <si>
    <t>210480001RTB</t>
  </si>
  <si>
    <t xml:space="preserve">Rozvadeč RM HDO          ER rozvádeč ARGENTA GN 705020  700x500x200  IP 66</t>
  </si>
  <si>
    <t>210480002RTB</t>
  </si>
  <si>
    <t>Rozvadeč RM HDO Jistič 6A/1P/B</t>
  </si>
  <si>
    <t>210480003RTB</t>
  </si>
  <si>
    <t>Rozvadeč RM HDO Jistič 16A/1P/B</t>
  </si>
  <si>
    <t>210480004RTB</t>
  </si>
  <si>
    <t>Rozvadeč RM HDO ELKO vysílač RFSG-1M (HDO)</t>
  </si>
  <si>
    <t>210480005RTB</t>
  </si>
  <si>
    <t xml:space="preserve">Rozvadeč RM HDO ELKO AN-E  ext.anténa</t>
  </si>
  <si>
    <t>210480006RTB</t>
  </si>
  <si>
    <t>Rozvadeč RM HDO BEC svorkovnice RSA 4</t>
  </si>
  <si>
    <t>210480007RTB</t>
  </si>
  <si>
    <t>Rozvadeč RM HDO ABB zásuvka M 1174 DIN s clon.</t>
  </si>
  <si>
    <t>210480008RTB</t>
  </si>
  <si>
    <t>Rozvadeč RM HDO TL-PA 4010KIT starter Kit Powerline - 500</t>
  </si>
  <si>
    <t>210480009RTB</t>
  </si>
  <si>
    <t>Rozvadeč RM HDO Ostatní drobný nespecifik. materiál cca 10% rozvád</t>
  </si>
  <si>
    <t>210803001RTB</t>
  </si>
  <si>
    <t>Propoj mezi RM-HDO a ER CYKY-J 5x1,5</t>
  </si>
  <si>
    <t>210803002RTB</t>
  </si>
  <si>
    <t>Propoj mezi RM-HDO a ER CYKY-J 3x2,5</t>
  </si>
  <si>
    <t>210803004RTB</t>
  </si>
  <si>
    <t>Propoj mezi RM-HDO a ER CYKY-J 12x1,5</t>
  </si>
  <si>
    <t>210803005RTB</t>
  </si>
  <si>
    <t>Propoj mezi RM-HDO a ER Kovoly žkab</t>
  </si>
  <si>
    <t>210803006RTB</t>
  </si>
  <si>
    <t>Propoj mezi RM-HDO a ER Ostatní drobný nespecifik.materiál cca 10% rozváde</t>
  </si>
  <si>
    <t>210803007RTB</t>
  </si>
  <si>
    <t xml:space="preserve">Doplnění ER Jistič 2A/1P/B  10kA</t>
  </si>
  <si>
    <t>210803008RTB</t>
  </si>
  <si>
    <t>Doplnění ER Jistič 2/1P/B</t>
  </si>
  <si>
    <t>210803009RTB</t>
  </si>
  <si>
    <t xml:space="preserve">Doplnění ER                             MT Trafo CLB 5.91 1000/5A 10Va Tř. 0,5 cejch 1237</t>
  </si>
  <si>
    <t>210803010RTB</t>
  </si>
  <si>
    <t>Doplnění ER Ostatní drobný nespecifik. materiál cca 19% rozvád</t>
  </si>
  <si>
    <t>M2127</t>
  </si>
  <si>
    <t>EVE prvky-Panely-Střídač-Konstrukce</t>
  </si>
  <si>
    <t>210900001RTB</t>
  </si>
  <si>
    <t>Panely FVE</t>
  </si>
  <si>
    <t>210900001RTB.1</t>
  </si>
  <si>
    <t>požární odpojovač</t>
  </si>
  <si>
    <t>210900001RTB.2</t>
  </si>
  <si>
    <t>řízení odpojovačů</t>
  </si>
  <si>
    <t>210900002RTB</t>
  </si>
  <si>
    <t>Konstrukce pro panely</t>
  </si>
  <si>
    <t>210900003RTB</t>
  </si>
  <si>
    <t>Hybridní měnič 20kWp</t>
  </si>
  <si>
    <t>210900004RTB</t>
  </si>
  <si>
    <t>uvedení měničů do provozu</t>
  </si>
  <si>
    <t>klp</t>
  </si>
  <si>
    <t>210900005RTB</t>
  </si>
  <si>
    <t>Managenet měničů</t>
  </si>
  <si>
    <t>210900006RTB</t>
  </si>
  <si>
    <t xml:space="preserve">Nabíjecí stanice pro elektromobil  22kW včetně měřících modulů</t>
  </si>
  <si>
    <t>210900006RTB.1</t>
  </si>
  <si>
    <t>Komunikace nabíjení pro Nabíjecí stanice</t>
  </si>
  <si>
    <t>210900007RTB</t>
  </si>
  <si>
    <t>Baterie 36,8kwh</t>
  </si>
  <si>
    <t>M2128</t>
  </si>
  <si>
    <t>Montáž, jen práce pro oddíly M2121-M2127</t>
  </si>
  <si>
    <t>2102800001RT</t>
  </si>
  <si>
    <t>Montáž,jen práce na zabudování materiálu uvedeného v oddílu M 2127</t>
  </si>
  <si>
    <t>2102800002T</t>
  </si>
  <si>
    <t>Datové rozvady instalace a zprovoznění</t>
  </si>
  <si>
    <t>2102800003T</t>
  </si>
  <si>
    <t>Doprava</t>
  </si>
  <si>
    <t>2102800004T</t>
  </si>
  <si>
    <t>Jeřáb plošina</t>
  </si>
  <si>
    <t>2102800005T</t>
  </si>
  <si>
    <t>Úprava elktroměrového rozvaděče dle požadavků distributora</t>
  </si>
  <si>
    <t>2102800006T</t>
  </si>
  <si>
    <t>Instalace kabeláže v budově</t>
  </si>
  <si>
    <t>PS 02 - AZS</t>
  </si>
  <si>
    <t xml:space="preserve">    8 - Trubní vedení</t>
  </si>
  <si>
    <t>132153411</t>
  </si>
  <si>
    <t>Hloubení rýh pro závlahy rýhovačem pro potrubí do DN 100 v horninách třídy těžitelnosti I a II, skupiny 1 až 4 hloubky do 30 cm, šířky do 15 cm, délky přes 400 do 800 m</t>
  </si>
  <si>
    <t>133212011</t>
  </si>
  <si>
    <t>Hloubení šachet ručně zapažených i nezapažených v horninách třídy těžitelnosti I skupiny 3, půdorysná plocha výkopu do 4m2</t>
  </si>
  <si>
    <t>174111101</t>
  </si>
  <si>
    <t>Zásyp sypaninou z jakékoliv horniny ručně s uložením výkopku ve vrstvách se zhutněním jam, šachet, rýh nebo kolem objektů v těchto vykopávkách</t>
  </si>
  <si>
    <t>174111109</t>
  </si>
  <si>
    <t>Zásyp sypaninou z jakékoliv horniny ručně Příplatek k ceně za prohození sypaniny sítem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</si>
  <si>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</si>
  <si>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</si>
  <si>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175111109</t>
  </si>
  <si>
    <t>Obsypání potrubí ručně sypaninou z vhodných hornin třídy těžitelnosti I a II, skupiny 1 až 4 nebo materiálem připraveným podél výkopu ve vzdálenosti do 3 m od jeho kraje pro jakoukoliv hloubku výkopu a míru zhutnění Příplatek k ceně za prohození sypaniny</t>
  </si>
  <si>
    <t>451595111</t>
  </si>
  <si>
    <t>Podkladní a vedlejší konstrukce, lože pod potrubí, stoky a drobné objekty v otevřeném výkopu z prohozeného výkopku</t>
  </si>
  <si>
    <t>871162101</t>
  </si>
  <si>
    <t>Montáž potrubí pro závlahy v otevřeném výkopu HDPE 100 SDR17 PN8 PE 25x1,8</t>
  </si>
  <si>
    <t>8PCD01</t>
  </si>
  <si>
    <t>Trubka tlaková PE MD (PE80) d 25x1,8 mm PN 8</t>
  </si>
  <si>
    <t>877152001</t>
  </si>
  <si>
    <t>Montáž svěrných (mechanických) spojek na vodovodním potrubí spojek, kolen 90° nebo redukcí d 25</t>
  </si>
  <si>
    <t>8PCD02</t>
  </si>
  <si>
    <t>Svěrné šroubovací tvarovky pro PE25</t>
  </si>
  <si>
    <t>871143101</t>
  </si>
  <si>
    <t>Montáž kapkové závlahy osazené na povrchu</t>
  </si>
  <si>
    <t>8PCD03</t>
  </si>
  <si>
    <t xml:space="preserve">Nadzemní  kapk. potrubí 16mm, 2,3l/h, 33cm, s komp. tlaku, role 100m</t>
  </si>
  <si>
    <t>8PCD04</t>
  </si>
  <si>
    <t>Koncovka pro 16mm potrubí</t>
  </si>
  <si>
    <t>8PCD05</t>
  </si>
  <si>
    <t>Zajišť. spona pro tvarovky na 16 mm potrubí</t>
  </si>
  <si>
    <t>8PCD06</t>
  </si>
  <si>
    <t>Zajišť. bod. pro 16-17mm kapkovací potrubí, 15cm hnědý</t>
  </si>
  <si>
    <t>8PCD07</t>
  </si>
  <si>
    <t>Nástrčná spojka (17mm) pro kapkovací potrubí</t>
  </si>
  <si>
    <t>8PCD08</t>
  </si>
  <si>
    <t>Kolínko (17mm) pro kapkovací potrubí</t>
  </si>
  <si>
    <t>8PCD09</t>
  </si>
  <si>
    <t>T-kus (17mm) pro kapkovací potrubí</t>
  </si>
  <si>
    <t>8PCD10</t>
  </si>
  <si>
    <t>Tvarovka 17mm x 3/4"AG pro kapkovací potrubí</t>
  </si>
  <si>
    <t>899921112</t>
  </si>
  <si>
    <t>Montáž elektromagnetického ventilu G 1" jednoho kusu</t>
  </si>
  <si>
    <t>8PCD11</t>
  </si>
  <si>
    <t>3/4" sestava - LF + 3/4" filtr s regulací tlaku</t>
  </si>
  <si>
    <t>8PCD12</t>
  </si>
  <si>
    <t>Vodotěsné konektory, max. 3x4,0 mm2</t>
  </si>
  <si>
    <t>8PCD13</t>
  </si>
  <si>
    <t>Rychlospojný ventil 3/4" IG, mosaz</t>
  </si>
  <si>
    <t>8PCD14</t>
  </si>
  <si>
    <t>Klíč pro rychlospojný ventil 3/4", mosaz</t>
  </si>
  <si>
    <t>8PCD15</t>
  </si>
  <si>
    <t>Otočná koncovka hadice pro klíč rychlospojný ventil 3/4", mosaz</t>
  </si>
  <si>
    <t>893812225</t>
  </si>
  <si>
    <t>Montáž ventilové šachty zátěžové obdélníkové, výšky 30cm rozměru do 50x38cm</t>
  </si>
  <si>
    <t>8PCD16</t>
  </si>
  <si>
    <t>Ventilová šachtice PE-HD, (dxšxv) 554x422x305mm</t>
  </si>
  <si>
    <t>899922503</t>
  </si>
  <si>
    <t>Montáž a nastavení řídicí jednotky závlahového systému napájené ze sítě v interiéru - do 4 sekcí</t>
  </si>
  <si>
    <t>8PCD17</t>
  </si>
  <si>
    <t>Základní el. ovl. jednotka WiFi, 4 sekce, max kapacita až 22 sekcí</t>
  </si>
  <si>
    <t>899922701</t>
  </si>
  <si>
    <t>Montáž senzoru srážek bezdrátového</t>
  </si>
  <si>
    <t>8PCD18</t>
  </si>
  <si>
    <t>Bezdrátové čidlo srážek / mrazu</t>
  </si>
  <si>
    <t>8PCD19</t>
  </si>
  <si>
    <t>Montáž chránícího potrubí</t>
  </si>
  <si>
    <t>8PCD20</t>
  </si>
  <si>
    <t>Chránící potrubí Kopoflex d50</t>
  </si>
  <si>
    <t>899924111</t>
  </si>
  <si>
    <t>Tlaková zkouška závlahového potrubí z LDPE nebo HDPE do DN32</t>
  </si>
  <si>
    <t>899924201</t>
  </si>
  <si>
    <t>Zprovoznění a odzkoušení závlahy do 500 m2 zavlažované plochy</t>
  </si>
  <si>
    <t>SEZNAM FIGUR</t>
  </si>
  <si>
    <t>Výměra</t>
  </si>
  <si>
    <t xml:space="preserve"> SO 04</t>
  </si>
  <si>
    <t>Použití figury:</t>
  </si>
  <si>
    <t xml:space="preserve"> SO 05</t>
  </si>
  <si>
    <t xml:space="preserve"> SO 06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</si>
</sst>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41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167" fontId="39" fillId="2" borderId="22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styles" Target="styles.xml" /><Relationship Id="rId81" Type="http://schemas.openxmlformats.org/officeDocument/2006/relationships/theme" Target="theme/theme1.xml" /><Relationship Id="rId82" Type="http://schemas.openxmlformats.org/officeDocument/2006/relationships/calcChain" Target="calcChain.xml" /><Relationship Id="rId8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020001000" TargetMode="External" /><Relationship Id="rId2" Type="http://schemas.openxmlformats.org/officeDocument/2006/relationships/hyperlink" Target="https://podminky.urs.cz/item/CS_URS_2023_02/012103000" TargetMode="External" /><Relationship Id="rId3" Type="http://schemas.openxmlformats.org/officeDocument/2006/relationships/hyperlink" Target="https://podminky.urs.cz/item/CS_URS_2023_02/012303000" TargetMode="External" /><Relationship Id="rId4" Type="http://schemas.openxmlformats.org/officeDocument/2006/relationships/hyperlink" Target="https://podminky.urs.cz/item/CS_URS_2023_02/013254000" TargetMode="External" /><Relationship Id="rId5" Type="http://schemas.openxmlformats.org/officeDocument/2006/relationships/hyperlink" Target="https://podminky.urs.cz/item/CS_URS_2023_02/013274000" TargetMode="External" /><Relationship Id="rId6" Type="http://schemas.openxmlformats.org/officeDocument/2006/relationships/hyperlink" Target="https://podminky.urs.cz/item/CS_URS_2023_02/013294000" TargetMode="External" /><Relationship Id="rId7" Type="http://schemas.openxmlformats.org/officeDocument/2006/relationships/hyperlink" Target="https://podminky.urs.cz/item/CS_URS_2023_02/032103000" TargetMode="External" /><Relationship Id="rId8" Type="http://schemas.openxmlformats.org/officeDocument/2006/relationships/hyperlink" Target="https://podminky.urs.cz/item/CS_URS_2023_02/032403000" TargetMode="External" /><Relationship Id="rId9" Type="http://schemas.openxmlformats.org/officeDocument/2006/relationships/hyperlink" Target="https://podminky.urs.cz/item/CS_URS_2023_02/032503000" TargetMode="External" /><Relationship Id="rId10" Type="http://schemas.openxmlformats.org/officeDocument/2006/relationships/hyperlink" Target="https://podminky.urs.cz/item/CS_URS_2023_02/032903000" TargetMode="External" /><Relationship Id="rId11" Type="http://schemas.openxmlformats.org/officeDocument/2006/relationships/hyperlink" Target="https://podminky.urs.cz/item/CS_URS_2023_02/033103000" TargetMode="External" /><Relationship Id="rId12" Type="http://schemas.openxmlformats.org/officeDocument/2006/relationships/hyperlink" Target="https://podminky.urs.cz/item/CS_URS_2023_02/033203000" TargetMode="External" /><Relationship Id="rId13" Type="http://schemas.openxmlformats.org/officeDocument/2006/relationships/hyperlink" Target="https://podminky.urs.cz/item/CS_URS_2023_02/034103000" TargetMode="External" /><Relationship Id="rId14" Type="http://schemas.openxmlformats.org/officeDocument/2006/relationships/hyperlink" Target="https://podminky.urs.cz/item/CS_URS_2023_02/034503000" TargetMode="External" /><Relationship Id="rId15" Type="http://schemas.openxmlformats.org/officeDocument/2006/relationships/hyperlink" Target="https://podminky.urs.cz/item/CS_URS_2023_02/039103000" TargetMode="External" /><Relationship Id="rId16" Type="http://schemas.openxmlformats.org/officeDocument/2006/relationships/hyperlink" Target="https://podminky.urs.cz/item/CS_URS_2023_02/043103000" TargetMode="External" /><Relationship Id="rId17" Type="http://schemas.openxmlformats.org/officeDocument/2006/relationships/hyperlink" Target="https://podminky.urs.cz/item/CS_URS_2023_02/044003000" TargetMode="External" /><Relationship Id="rId18" Type="http://schemas.openxmlformats.org/officeDocument/2006/relationships/hyperlink" Target="https://podminky.urs.cz/item/CS_URS_2023_02/049303000" TargetMode="External" /><Relationship Id="rId19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2212131" TargetMode="External" /><Relationship Id="rId2" Type="http://schemas.openxmlformats.org/officeDocument/2006/relationships/hyperlink" Target="https://podminky.urs.cz/item/CS_URS_2023_02/132212221" TargetMode="External" /><Relationship Id="rId3" Type="http://schemas.openxmlformats.org/officeDocument/2006/relationships/hyperlink" Target="https://podminky.urs.cz/item/CS_URS_2023_02/162251102" TargetMode="External" /><Relationship Id="rId4" Type="http://schemas.openxmlformats.org/officeDocument/2006/relationships/hyperlink" Target="https://podminky.urs.cz/item/CS_URS_2023_02/162751117" TargetMode="External" /><Relationship Id="rId5" Type="http://schemas.openxmlformats.org/officeDocument/2006/relationships/hyperlink" Target="https://podminky.urs.cz/item/CS_URS_2023_02/167111101" TargetMode="External" /><Relationship Id="rId6" Type="http://schemas.openxmlformats.org/officeDocument/2006/relationships/hyperlink" Target="https://podminky.urs.cz/item/CS_URS_2023_02/171251201" TargetMode="External" /><Relationship Id="rId7" Type="http://schemas.openxmlformats.org/officeDocument/2006/relationships/hyperlink" Target="https://podminky.urs.cz/item/CS_URS_2023_02/171201231" TargetMode="External" /><Relationship Id="rId8" Type="http://schemas.openxmlformats.org/officeDocument/2006/relationships/hyperlink" Target="https://podminky.urs.cz/item/CS_URS_2023_02/174151101" TargetMode="External" /><Relationship Id="rId9" Type="http://schemas.openxmlformats.org/officeDocument/2006/relationships/hyperlink" Target="https://podminky.urs.cz/item/CS_URS_2023_02/310238211" TargetMode="External" /><Relationship Id="rId10" Type="http://schemas.openxmlformats.org/officeDocument/2006/relationships/hyperlink" Target="https://podminky.urs.cz/item/CS_URS_2023_02/310239211" TargetMode="External" /><Relationship Id="rId11" Type="http://schemas.openxmlformats.org/officeDocument/2006/relationships/hyperlink" Target="https://podminky.urs.cz/item/CS_URS_2023_02/311321411" TargetMode="External" /><Relationship Id="rId12" Type="http://schemas.openxmlformats.org/officeDocument/2006/relationships/hyperlink" Target="https://podminky.urs.cz/item/CS_URS_2023_02/311351121" TargetMode="External" /><Relationship Id="rId13" Type="http://schemas.openxmlformats.org/officeDocument/2006/relationships/hyperlink" Target="https://podminky.urs.cz/item/CS_URS_2023_02/311351122" TargetMode="External" /><Relationship Id="rId14" Type="http://schemas.openxmlformats.org/officeDocument/2006/relationships/hyperlink" Target="https://podminky.urs.cz/item/CS_URS_2023_02/311361821" TargetMode="External" /><Relationship Id="rId15" Type="http://schemas.openxmlformats.org/officeDocument/2006/relationships/hyperlink" Target="https://podminky.urs.cz/item/CS_URS_2023_02/317168012" TargetMode="External" /><Relationship Id="rId16" Type="http://schemas.openxmlformats.org/officeDocument/2006/relationships/hyperlink" Target="https://podminky.urs.cz/item/CS_URS_2023_02/317168056" TargetMode="External" /><Relationship Id="rId17" Type="http://schemas.openxmlformats.org/officeDocument/2006/relationships/hyperlink" Target="https://podminky.urs.cz/item/CS_URS_2023_02/331231116" TargetMode="External" /><Relationship Id="rId18" Type="http://schemas.openxmlformats.org/officeDocument/2006/relationships/hyperlink" Target="https://podminky.urs.cz/item/CS_URS_2023_02/342244111" TargetMode="External" /><Relationship Id="rId19" Type="http://schemas.openxmlformats.org/officeDocument/2006/relationships/hyperlink" Target="https://podminky.urs.cz/item/CS_URS_2023_02/411321414" TargetMode="External" /><Relationship Id="rId20" Type="http://schemas.openxmlformats.org/officeDocument/2006/relationships/hyperlink" Target="https://podminky.urs.cz/item/CS_URS_2023_02/411351011" TargetMode="External" /><Relationship Id="rId21" Type="http://schemas.openxmlformats.org/officeDocument/2006/relationships/hyperlink" Target="https://podminky.urs.cz/item/CS_URS_2023_02/411351012" TargetMode="External" /><Relationship Id="rId22" Type="http://schemas.openxmlformats.org/officeDocument/2006/relationships/hyperlink" Target="https://podminky.urs.cz/item/CS_URS_2023_02/411354311" TargetMode="External" /><Relationship Id="rId23" Type="http://schemas.openxmlformats.org/officeDocument/2006/relationships/hyperlink" Target="https://podminky.urs.cz/item/CS_URS_2023_02/411354312" TargetMode="External" /><Relationship Id="rId24" Type="http://schemas.openxmlformats.org/officeDocument/2006/relationships/hyperlink" Target="https://podminky.urs.cz/item/CS_URS_2023_02/411361821" TargetMode="External" /><Relationship Id="rId25" Type="http://schemas.openxmlformats.org/officeDocument/2006/relationships/hyperlink" Target="https://podminky.urs.cz/item/CS_URS_2023_02/611142001" TargetMode="External" /><Relationship Id="rId26" Type="http://schemas.openxmlformats.org/officeDocument/2006/relationships/hyperlink" Target="https://podminky.urs.cz/item/CS_URS_2023_02/611322141" TargetMode="External" /><Relationship Id="rId27" Type="http://schemas.openxmlformats.org/officeDocument/2006/relationships/hyperlink" Target="https://podminky.urs.cz/item/CS_URS_2023_02/611325223" TargetMode="External" /><Relationship Id="rId28" Type="http://schemas.openxmlformats.org/officeDocument/2006/relationships/hyperlink" Target="https://podminky.urs.cz/item/CS_URS_2023_02/611325225" TargetMode="External" /><Relationship Id="rId29" Type="http://schemas.openxmlformats.org/officeDocument/2006/relationships/hyperlink" Target="https://podminky.urs.cz/item/CS_URS_2023_02/611325422" TargetMode="External" /><Relationship Id="rId30" Type="http://schemas.openxmlformats.org/officeDocument/2006/relationships/hyperlink" Target="https://podminky.urs.cz/item/CS_URS_2023_02/612142001" TargetMode="External" /><Relationship Id="rId31" Type="http://schemas.openxmlformats.org/officeDocument/2006/relationships/hyperlink" Target="https://podminky.urs.cz/item/CS_URS_2023_02/612321341" TargetMode="External" /><Relationship Id="rId32" Type="http://schemas.openxmlformats.org/officeDocument/2006/relationships/hyperlink" Target="https://podminky.urs.cz/item/CS_URS_2023_02/612322141" TargetMode="External" /><Relationship Id="rId33" Type="http://schemas.openxmlformats.org/officeDocument/2006/relationships/hyperlink" Target="https://podminky.urs.cz/item/CS_URS_2023_02/612325422" TargetMode="External" /><Relationship Id="rId34" Type="http://schemas.openxmlformats.org/officeDocument/2006/relationships/hyperlink" Target="https://podminky.urs.cz/item/CS_URS_2023_02/612331111" TargetMode="External" /><Relationship Id="rId35" Type="http://schemas.openxmlformats.org/officeDocument/2006/relationships/hyperlink" Target="https://podminky.urs.cz/item/CS_URS_2023_02/615142002" TargetMode="External" /><Relationship Id="rId36" Type="http://schemas.openxmlformats.org/officeDocument/2006/relationships/hyperlink" Target="https://podminky.urs.cz/item/CS_URS_2023_02/619995001" TargetMode="External" /><Relationship Id="rId37" Type="http://schemas.openxmlformats.org/officeDocument/2006/relationships/hyperlink" Target="https://podminky.urs.cz/item/CS_URS_2023_02/622211011" TargetMode="External" /><Relationship Id="rId38" Type="http://schemas.openxmlformats.org/officeDocument/2006/relationships/hyperlink" Target="https://podminky.urs.cz/item/CS_URS_2023_02/622211041" TargetMode="External" /><Relationship Id="rId39" Type="http://schemas.openxmlformats.org/officeDocument/2006/relationships/hyperlink" Target="https://podminky.urs.cz/item/CS_URS_2023_02/622211041" TargetMode="External" /><Relationship Id="rId40" Type="http://schemas.openxmlformats.org/officeDocument/2006/relationships/hyperlink" Target="https://podminky.urs.cz/item/CS_URS_2023_02/622221041" TargetMode="External" /><Relationship Id="rId41" Type="http://schemas.openxmlformats.org/officeDocument/2006/relationships/hyperlink" Target="https://podminky.urs.cz/item/CS_URS_2023_02/622321111" TargetMode="External" /><Relationship Id="rId42" Type="http://schemas.openxmlformats.org/officeDocument/2006/relationships/hyperlink" Target="https://podminky.urs.cz/item/CS_URS_2023_02/622531012" TargetMode="External" /><Relationship Id="rId43" Type="http://schemas.openxmlformats.org/officeDocument/2006/relationships/hyperlink" Target="https://podminky.urs.cz/item/CS_URS_2023_02/623645001" TargetMode="External" /><Relationship Id="rId44" Type="http://schemas.openxmlformats.org/officeDocument/2006/relationships/hyperlink" Target="https://podminky.urs.cz/item/CS_URS_2023_02/629991011" TargetMode="External" /><Relationship Id="rId45" Type="http://schemas.openxmlformats.org/officeDocument/2006/relationships/hyperlink" Target="https://podminky.urs.cz/item/CS_URS_2023_02/637111112" TargetMode="External" /><Relationship Id="rId46" Type="http://schemas.openxmlformats.org/officeDocument/2006/relationships/hyperlink" Target="https://podminky.urs.cz/item/CS_URS_2023_02/637211111" TargetMode="External" /><Relationship Id="rId47" Type="http://schemas.openxmlformats.org/officeDocument/2006/relationships/hyperlink" Target="https://podminky.urs.cz/item/CS_URS_2023_02/637311122" TargetMode="External" /><Relationship Id="rId48" Type="http://schemas.openxmlformats.org/officeDocument/2006/relationships/hyperlink" Target="https://podminky.urs.cz/item/CS_URS_2023_02/642945111" TargetMode="External" /><Relationship Id="rId49" Type="http://schemas.openxmlformats.org/officeDocument/2006/relationships/hyperlink" Target="https://podminky.urs.cz/item/CS_URS_2023_02/941111121" TargetMode="External" /><Relationship Id="rId50" Type="http://schemas.openxmlformats.org/officeDocument/2006/relationships/hyperlink" Target="https://podminky.urs.cz/item/CS_URS_2023_02/941111221" TargetMode="External" /><Relationship Id="rId51" Type="http://schemas.openxmlformats.org/officeDocument/2006/relationships/hyperlink" Target="https://podminky.urs.cz/item/CS_URS_2023_02/941111821" TargetMode="External" /><Relationship Id="rId52" Type="http://schemas.openxmlformats.org/officeDocument/2006/relationships/hyperlink" Target="https://podminky.urs.cz/item/CS_URS_2023_02/944511111" TargetMode="External" /><Relationship Id="rId53" Type="http://schemas.openxmlformats.org/officeDocument/2006/relationships/hyperlink" Target="https://podminky.urs.cz/item/CS_URS_2023_02/944511211" TargetMode="External" /><Relationship Id="rId54" Type="http://schemas.openxmlformats.org/officeDocument/2006/relationships/hyperlink" Target="https://podminky.urs.cz/item/CS_URS_2023_02/944511811" TargetMode="External" /><Relationship Id="rId55" Type="http://schemas.openxmlformats.org/officeDocument/2006/relationships/hyperlink" Target="https://podminky.urs.cz/item/CS_URS_2023_02/949101111" TargetMode="External" /><Relationship Id="rId56" Type="http://schemas.openxmlformats.org/officeDocument/2006/relationships/hyperlink" Target="https://podminky.urs.cz/item/CS_URS_2023_02/952901111" TargetMode="External" /><Relationship Id="rId57" Type="http://schemas.openxmlformats.org/officeDocument/2006/relationships/hyperlink" Target="https://podminky.urs.cz/item/CS_URS_2023_02/962031133" TargetMode="External" /><Relationship Id="rId58" Type="http://schemas.openxmlformats.org/officeDocument/2006/relationships/hyperlink" Target="https://podminky.urs.cz/item/CS_URS_2023_02/962081141" TargetMode="External" /><Relationship Id="rId59" Type="http://schemas.openxmlformats.org/officeDocument/2006/relationships/hyperlink" Target="https://podminky.urs.cz/item/CS_URS_2023_02/963042819" TargetMode="External" /><Relationship Id="rId60" Type="http://schemas.openxmlformats.org/officeDocument/2006/relationships/hyperlink" Target="https://podminky.urs.cz/item/CS_URS_2023_02/968082015" TargetMode="External" /><Relationship Id="rId61" Type="http://schemas.openxmlformats.org/officeDocument/2006/relationships/hyperlink" Target="https://podminky.urs.cz/item/CS_URS_2023_02/968082016" TargetMode="External" /><Relationship Id="rId62" Type="http://schemas.openxmlformats.org/officeDocument/2006/relationships/hyperlink" Target="https://podminky.urs.cz/item/CS_URS_2023_02/968082017" TargetMode="External" /><Relationship Id="rId63" Type="http://schemas.openxmlformats.org/officeDocument/2006/relationships/hyperlink" Target="https://podminky.urs.cz/item/CS_URS_2023_02/968082018" TargetMode="External" /><Relationship Id="rId64" Type="http://schemas.openxmlformats.org/officeDocument/2006/relationships/hyperlink" Target="https://podminky.urs.cz/item/CS_URS_2023_02/971033451" TargetMode="External" /><Relationship Id="rId65" Type="http://schemas.openxmlformats.org/officeDocument/2006/relationships/hyperlink" Target="https://podminky.urs.cz/item/CS_URS_2023_02/971033561" TargetMode="External" /><Relationship Id="rId66" Type="http://schemas.openxmlformats.org/officeDocument/2006/relationships/hyperlink" Target="https://podminky.urs.cz/item/CS_URS_2023_02/971033631" TargetMode="External" /><Relationship Id="rId67" Type="http://schemas.openxmlformats.org/officeDocument/2006/relationships/hyperlink" Target="https://podminky.urs.cz/item/CS_URS_2023_02/971033651" TargetMode="External" /><Relationship Id="rId68" Type="http://schemas.openxmlformats.org/officeDocument/2006/relationships/hyperlink" Target="https://podminky.urs.cz/item/CS_URS_2023_02/972054331" TargetMode="External" /><Relationship Id="rId69" Type="http://schemas.openxmlformats.org/officeDocument/2006/relationships/hyperlink" Target="https://podminky.urs.cz/item/CS_URS_2023_02/972054491" TargetMode="External" /><Relationship Id="rId70" Type="http://schemas.openxmlformats.org/officeDocument/2006/relationships/hyperlink" Target="https://podminky.urs.cz/item/CS_URS_2023_02/978011121" TargetMode="External" /><Relationship Id="rId71" Type="http://schemas.openxmlformats.org/officeDocument/2006/relationships/hyperlink" Target="https://podminky.urs.cz/item/CS_URS_2023_02/978013141" TargetMode="External" /><Relationship Id="rId72" Type="http://schemas.openxmlformats.org/officeDocument/2006/relationships/hyperlink" Target="https://podminky.urs.cz/item/CS_URS_2023_02/997013152" TargetMode="External" /><Relationship Id="rId73" Type="http://schemas.openxmlformats.org/officeDocument/2006/relationships/hyperlink" Target="https://podminky.urs.cz/item/CS_URS_2023_02/997013501" TargetMode="External" /><Relationship Id="rId74" Type="http://schemas.openxmlformats.org/officeDocument/2006/relationships/hyperlink" Target="https://podminky.urs.cz/item/CS_URS_2023_02/997013871" TargetMode="External" /><Relationship Id="rId75" Type="http://schemas.openxmlformats.org/officeDocument/2006/relationships/hyperlink" Target="https://podminky.urs.cz/item/CS_URS_2023_02/998011002" TargetMode="External" /><Relationship Id="rId76" Type="http://schemas.openxmlformats.org/officeDocument/2006/relationships/hyperlink" Target="https://podminky.urs.cz/item/CS_URS_2023_02/711112001" TargetMode="External" /><Relationship Id="rId77" Type="http://schemas.openxmlformats.org/officeDocument/2006/relationships/hyperlink" Target="https://podminky.urs.cz/item/CS_URS_2023_02/711142559" TargetMode="External" /><Relationship Id="rId78" Type="http://schemas.openxmlformats.org/officeDocument/2006/relationships/hyperlink" Target="https://podminky.urs.cz/item/CS_URS_2023_02/711161273" TargetMode="External" /><Relationship Id="rId79" Type="http://schemas.openxmlformats.org/officeDocument/2006/relationships/hyperlink" Target="https://podminky.urs.cz/item/CS_URS_2023_02/711491272" TargetMode="External" /><Relationship Id="rId80" Type="http://schemas.openxmlformats.org/officeDocument/2006/relationships/hyperlink" Target="https://podminky.urs.cz/item/CS_URS_2023_02/998711102" TargetMode="External" /><Relationship Id="rId81" Type="http://schemas.openxmlformats.org/officeDocument/2006/relationships/hyperlink" Target="https://podminky.urs.cz/item/CS_URS_2023_02/712311101" TargetMode="External" /><Relationship Id="rId82" Type="http://schemas.openxmlformats.org/officeDocument/2006/relationships/hyperlink" Target="https://podminky.urs.cz/item/CS_URS_2023_02/712341559" TargetMode="External" /><Relationship Id="rId83" Type="http://schemas.openxmlformats.org/officeDocument/2006/relationships/hyperlink" Target="https://podminky.urs.cz/item/CS_URS_2023_02/712391171" TargetMode="External" /><Relationship Id="rId84" Type="http://schemas.openxmlformats.org/officeDocument/2006/relationships/hyperlink" Target="https://podminky.urs.cz/item/CS_URS_2023_02/998712102" TargetMode="External" /><Relationship Id="rId85" Type="http://schemas.openxmlformats.org/officeDocument/2006/relationships/hyperlink" Target="https://podminky.urs.cz/item/CS_URS_2023_02/713141152" TargetMode="External" /><Relationship Id="rId86" Type="http://schemas.openxmlformats.org/officeDocument/2006/relationships/hyperlink" Target="https://podminky.urs.cz/item/CS_URS_2023_02/713141223" TargetMode="External" /><Relationship Id="rId87" Type="http://schemas.openxmlformats.org/officeDocument/2006/relationships/hyperlink" Target="https://podminky.urs.cz/item/CS_URS_2023_02/998713102" TargetMode="External" /><Relationship Id="rId88" Type="http://schemas.openxmlformats.org/officeDocument/2006/relationships/hyperlink" Target="https://podminky.urs.cz/item/CS_URS_2023_02/762395000" TargetMode="External" /><Relationship Id="rId89" Type="http://schemas.openxmlformats.org/officeDocument/2006/relationships/hyperlink" Target="https://podminky.urs.cz/item/CS_URS_2023_02/762495000" TargetMode="External" /><Relationship Id="rId90" Type="http://schemas.openxmlformats.org/officeDocument/2006/relationships/hyperlink" Target="https://podminky.urs.cz/item/CS_URS_2023_02/998762102" TargetMode="External" /><Relationship Id="rId91" Type="http://schemas.openxmlformats.org/officeDocument/2006/relationships/hyperlink" Target="https://podminky.urs.cz/item/CS_URS_2023_02/763111411" TargetMode="External" /><Relationship Id="rId92" Type="http://schemas.openxmlformats.org/officeDocument/2006/relationships/hyperlink" Target="https://podminky.urs.cz/item/CS_URS_2023_02/763121411" TargetMode="External" /><Relationship Id="rId93" Type="http://schemas.openxmlformats.org/officeDocument/2006/relationships/hyperlink" Target="https://podminky.urs.cz/item/CS_URS_2023_02/763131411" TargetMode="External" /><Relationship Id="rId94" Type="http://schemas.openxmlformats.org/officeDocument/2006/relationships/hyperlink" Target="https://podminky.urs.cz/item/CS_URS_2023_02/763164551" TargetMode="External" /><Relationship Id="rId95" Type="http://schemas.openxmlformats.org/officeDocument/2006/relationships/hyperlink" Target="https://podminky.urs.cz/item/CS_URS_2023_02/763164632" TargetMode="External" /><Relationship Id="rId96" Type="http://schemas.openxmlformats.org/officeDocument/2006/relationships/hyperlink" Target="https://podminky.urs.cz/item/CS_URS_2023_02/763164751" TargetMode="External" /><Relationship Id="rId97" Type="http://schemas.openxmlformats.org/officeDocument/2006/relationships/hyperlink" Target="https://podminky.urs.cz/item/CS_URS_2023_02/763183111" TargetMode="External" /><Relationship Id="rId98" Type="http://schemas.openxmlformats.org/officeDocument/2006/relationships/hyperlink" Target="https://podminky.urs.cz/item/CS_URS_2023_02/998763302" TargetMode="External" /><Relationship Id="rId99" Type="http://schemas.openxmlformats.org/officeDocument/2006/relationships/hyperlink" Target="https://podminky.urs.cz/item/CS_URS_2023_02/998773102" TargetMode="External" /><Relationship Id="rId100" Type="http://schemas.openxmlformats.org/officeDocument/2006/relationships/hyperlink" Target="https://podminky.urs.cz/item/CS_URS_2023_02/776201812" TargetMode="External" /><Relationship Id="rId101" Type="http://schemas.openxmlformats.org/officeDocument/2006/relationships/hyperlink" Target="https://podminky.urs.cz/item/CS_URS_2023_02/776241111" TargetMode="External" /><Relationship Id="rId102" Type="http://schemas.openxmlformats.org/officeDocument/2006/relationships/hyperlink" Target="https://podminky.urs.cz/item/CS_URS_2023_02/776411112" TargetMode="External" /><Relationship Id="rId103" Type="http://schemas.openxmlformats.org/officeDocument/2006/relationships/hyperlink" Target="https://podminky.urs.cz/item/CS_URS_2023_02/998776102" TargetMode="External" /><Relationship Id="rId104" Type="http://schemas.openxmlformats.org/officeDocument/2006/relationships/hyperlink" Target="https://podminky.urs.cz/item/CS_URS_2023_02/998777102" TargetMode="External" /><Relationship Id="rId105" Type="http://schemas.openxmlformats.org/officeDocument/2006/relationships/hyperlink" Target="https://podminky.urs.cz/item/CS_URS_2023_02/781474115" TargetMode="External" /><Relationship Id="rId106" Type="http://schemas.openxmlformats.org/officeDocument/2006/relationships/hyperlink" Target="https://podminky.urs.cz/item/CS_URS_2023_02/998781102" TargetMode="External" /><Relationship Id="rId107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23" TargetMode="External" /><Relationship Id="rId2" Type="http://schemas.openxmlformats.org/officeDocument/2006/relationships/hyperlink" Target="https://podminky.urs.cz/item/CS_URS_2023_02/113107122" TargetMode="External" /><Relationship Id="rId3" Type="http://schemas.openxmlformats.org/officeDocument/2006/relationships/hyperlink" Target="https://podminky.urs.cz/item/CS_URS_2023_02/113107123" TargetMode="External" /><Relationship Id="rId4" Type="http://schemas.openxmlformats.org/officeDocument/2006/relationships/hyperlink" Target="https://podminky.urs.cz/item/CS_URS_2023_02/122251104" TargetMode="External" /><Relationship Id="rId5" Type="http://schemas.openxmlformats.org/officeDocument/2006/relationships/hyperlink" Target="https://podminky.urs.cz/item/CS_URS_2023_02/162251102" TargetMode="External" /><Relationship Id="rId6" Type="http://schemas.openxmlformats.org/officeDocument/2006/relationships/hyperlink" Target="https://podminky.urs.cz/item/CS_URS_2023_02/162751117" TargetMode="External" /><Relationship Id="rId7" Type="http://schemas.openxmlformats.org/officeDocument/2006/relationships/hyperlink" Target="https://podminky.urs.cz/item/CS_URS_2023_02/167151101" TargetMode="External" /><Relationship Id="rId8" Type="http://schemas.openxmlformats.org/officeDocument/2006/relationships/hyperlink" Target="https://podminky.urs.cz/item/CS_URS_2023_02/171151103" TargetMode="External" /><Relationship Id="rId9" Type="http://schemas.openxmlformats.org/officeDocument/2006/relationships/hyperlink" Target="https://podminky.urs.cz/item/CS_URS_2023_02/171251201" TargetMode="External" /><Relationship Id="rId10" Type="http://schemas.openxmlformats.org/officeDocument/2006/relationships/hyperlink" Target="https://podminky.urs.cz/item/CS_URS_2023_02/171201231" TargetMode="External" /><Relationship Id="rId11" Type="http://schemas.openxmlformats.org/officeDocument/2006/relationships/hyperlink" Target="https://podminky.urs.cz/item/CS_URS_2023_02/564861111" TargetMode="External" /><Relationship Id="rId12" Type="http://schemas.openxmlformats.org/officeDocument/2006/relationships/hyperlink" Target="https://podminky.urs.cz/item/CS_URS_2023_02/564871111" TargetMode="External" /><Relationship Id="rId13" Type="http://schemas.openxmlformats.org/officeDocument/2006/relationships/hyperlink" Target="https://podminky.urs.cz/item/CS_URS_2023_02/596811122" TargetMode="External" /><Relationship Id="rId14" Type="http://schemas.openxmlformats.org/officeDocument/2006/relationships/hyperlink" Target="https://podminky.urs.cz/item/CS_URS_2023_02/596811123" TargetMode="External" /><Relationship Id="rId15" Type="http://schemas.openxmlformats.org/officeDocument/2006/relationships/hyperlink" Target="https://podminky.urs.cz/item/CS_URS_2023_02/916231213" TargetMode="External" /><Relationship Id="rId16" Type="http://schemas.openxmlformats.org/officeDocument/2006/relationships/hyperlink" Target="https://podminky.urs.cz/item/CS_URS_2023_02/916331112" TargetMode="External" /><Relationship Id="rId17" Type="http://schemas.openxmlformats.org/officeDocument/2006/relationships/hyperlink" Target="https://podminky.urs.cz/item/CS_URS_2023_02/935111111" TargetMode="External" /><Relationship Id="rId18" Type="http://schemas.openxmlformats.org/officeDocument/2006/relationships/hyperlink" Target="https://podminky.urs.cz/item/CS_URS_2023_02/997013501" TargetMode="External" /><Relationship Id="rId19" Type="http://schemas.openxmlformats.org/officeDocument/2006/relationships/hyperlink" Target="https://podminky.urs.cz/item/CS_URS_2023_02/997013861" TargetMode="External" /><Relationship Id="rId20" Type="http://schemas.openxmlformats.org/officeDocument/2006/relationships/hyperlink" Target="https://podminky.urs.cz/item/CS_URS_2023_02/998223011" TargetMode="External" /><Relationship Id="rId21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drawing" Target="../drawings/drawing32.xml" /></Relationships>
</file>

<file path=xl/worksheets/_rels/sheet33.xml.rels>&#65279;<?xml version="1.0" encoding="utf-8"?><Relationships xmlns="http://schemas.openxmlformats.org/package/2006/relationships"><Relationship Id="rId1" Type="http://schemas.openxmlformats.org/officeDocument/2006/relationships/drawing" Target="../drawings/drawing33.xml" /></Relationships>
</file>

<file path=xl/worksheets/_rels/sheet34.xml.rels>&#65279;<?xml version="1.0" encoding="utf-8"?><Relationships xmlns="http://schemas.openxmlformats.org/package/2006/relationships"><Relationship Id="rId1" Type="http://schemas.openxmlformats.org/officeDocument/2006/relationships/drawing" Target="../drawings/drawing34.xml" /></Relationships>
</file>

<file path=xl/worksheets/_rels/sheet35.xml.rels>&#65279;<?xml version="1.0" encoding="utf-8"?><Relationships xmlns="http://schemas.openxmlformats.org/package/2006/relationships"><Relationship Id="rId1" Type="http://schemas.openxmlformats.org/officeDocument/2006/relationships/drawing" Target="../drawings/drawing35.xml" /></Relationships>
</file>

<file path=xl/worksheets/_rels/sheet36.xml.rels>&#65279;<?xml version="1.0" encoding="utf-8"?><Relationships xmlns="http://schemas.openxmlformats.org/package/2006/relationships"><Relationship Id="rId1" Type="http://schemas.openxmlformats.org/officeDocument/2006/relationships/drawing" Target="../drawings/drawing36.xml" /></Relationships>
</file>

<file path=xl/worksheets/_rels/sheet37.xml.rels>&#65279;<?xml version="1.0" encoding="utf-8"?><Relationships xmlns="http://schemas.openxmlformats.org/package/2006/relationships"><Relationship Id="rId1" Type="http://schemas.openxmlformats.org/officeDocument/2006/relationships/drawing" Target="../drawings/drawing37.xml" /></Relationships>
</file>

<file path=xl/worksheets/_rels/sheet38.xml.rels>&#65279;<?xml version="1.0" encoding="utf-8"?><Relationships xmlns="http://schemas.openxmlformats.org/package/2006/relationships"><Relationship Id="rId1" Type="http://schemas.openxmlformats.org/officeDocument/2006/relationships/drawing" Target="../drawings/drawing38.xml" /></Relationships>
</file>

<file path=xl/worksheets/_rels/sheet39.xml.rels>&#65279;<?xml version="1.0" encoding="utf-8"?><Relationships xmlns="http://schemas.openxmlformats.org/package/2006/relationships"><Relationship Id="rId1" Type="http://schemas.openxmlformats.org/officeDocument/2006/relationships/drawing" Target="../drawings/drawing39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22351104" TargetMode="External" /><Relationship Id="rId2" Type="http://schemas.openxmlformats.org/officeDocument/2006/relationships/hyperlink" Target="https://podminky.urs.cz/item/CS_URS_2023_02/131351105" TargetMode="External" /><Relationship Id="rId3" Type="http://schemas.openxmlformats.org/officeDocument/2006/relationships/hyperlink" Target="https://podminky.urs.cz/item/CS_URS_2023_02/132212131" TargetMode="External" /><Relationship Id="rId4" Type="http://schemas.openxmlformats.org/officeDocument/2006/relationships/hyperlink" Target="https://podminky.urs.cz/item/CS_URS_2023_02/132351104" TargetMode="External" /><Relationship Id="rId5" Type="http://schemas.openxmlformats.org/officeDocument/2006/relationships/hyperlink" Target="https://podminky.urs.cz/item/CS_URS_2023_02/132351254" TargetMode="External" /><Relationship Id="rId6" Type="http://schemas.openxmlformats.org/officeDocument/2006/relationships/hyperlink" Target="https://podminky.urs.cz/item/CS_URS_2023_02/162251102" TargetMode="External" /><Relationship Id="rId7" Type="http://schemas.openxmlformats.org/officeDocument/2006/relationships/hyperlink" Target="https://podminky.urs.cz/item/CS_URS_2023_02/162251122" TargetMode="External" /><Relationship Id="rId8" Type="http://schemas.openxmlformats.org/officeDocument/2006/relationships/hyperlink" Target="https://podminky.urs.cz/item/CS_URS_2023_02/162751117" TargetMode="External" /><Relationship Id="rId9" Type="http://schemas.openxmlformats.org/officeDocument/2006/relationships/hyperlink" Target="https://podminky.urs.cz/item/CS_URS_2023_02/162751137" TargetMode="External" /><Relationship Id="rId10" Type="http://schemas.openxmlformats.org/officeDocument/2006/relationships/hyperlink" Target="https://podminky.urs.cz/item/CS_URS_2023_02/167111101" TargetMode="External" /><Relationship Id="rId11" Type="http://schemas.openxmlformats.org/officeDocument/2006/relationships/hyperlink" Target="https://podminky.urs.cz/item/CS_URS_2023_02/167151112" TargetMode="External" /><Relationship Id="rId12" Type="http://schemas.openxmlformats.org/officeDocument/2006/relationships/hyperlink" Target="https://podminky.urs.cz/item/CS_URS_2023_02/171201231" TargetMode="External" /><Relationship Id="rId13" Type="http://schemas.openxmlformats.org/officeDocument/2006/relationships/hyperlink" Target="https://podminky.urs.cz/item/CS_URS_2023_02/171251201" TargetMode="External" /><Relationship Id="rId14" Type="http://schemas.openxmlformats.org/officeDocument/2006/relationships/hyperlink" Target="https://podminky.urs.cz/item/CS_URS_2023_02/174151101" TargetMode="External" /><Relationship Id="rId15" Type="http://schemas.openxmlformats.org/officeDocument/2006/relationships/hyperlink" Target="https://podminky.urs.cz/item/CS_URS_2023_02/271532212" TargetMode="External" /><Relationship Id="rId16" Type="http://schemas.openxmlformats.org/officeDocument/2006/relationships/hyperlink" Target="https://podminky.urs.cz/item/CS_URS_2023_02/271532213" TargetMode="External" /><Relationship Id="rId17" Type="http://schemas.openxmlformats.org/officeDocument/2006/relationships/hyperlink" Target="https://podminky.urs.cz/item/CS_URS_2023_02/272313911" TargetMode="External" /><Relationship Id="rId18" Type="http://schemas.openxmlformats.org/officeDocument/2006/relationships/hyperlink" Target="https://podminky.urs.cz/item/CS_URS_2023_02/273322511" TargetMode="External" /><Relationship Id="rId19" Type="http://schemas.openxmlformats.org/officeDocument/2006/relationships/hyperlink" Target="https://podminky.urs.cz/item/CS_URS_2023_02/273351121" TargetMode="External" /><Relationship Id="rId20" Type="http://schemas.openxmlformats.org/officeDocument/2006/relationships/hyperlink" Target="https://podminky.urs.cz/item/CS_URS_2023_02/273351122" TargetMode="External" /><Relationship Id="rId21" Type="http://schemas.openxmlformats.org/officeDocument/2006/relationships/hyperlink" Target="https://podminky.urs.cz/item/CS_URS_2023_02/273361821" TargetMode="External" /><Relationship Id="rId22" Type="http://schemas.openxmlformats.org/officeDocument/2006/relationships/hyperlink" Target="https://podminky.urs.cz/item/CS_URS_2023_02/274313711" TargetMode="External" /><Relationship Id="rId23" Type="http://schemas.openxmlformats.org/officeDocument/2006/relationships/hyperlink" Target="https://podminky.urs.cz/item/CS_URS_2023_02/274313811" TargetMode="External" /><Relationship Id="rId24" Type="http://schemas.openxmlformats.org/officeDocument/2006/relationships/hyperlink" Target="https://podminky.urs.cz/item/CS_URS_2023_02/274321511" TargetMode="External" /><Relationship Id="rId25" Type="http://schemas.openxmlformats.org/officeDocument/2006/relationships/hyperlink" Target="https://podminky.urs.cz/item/CS_URS_2023_02/274351121" TargetMode="External" /><Relationship Id="rId26" Type="http://schemas.openxmlformats.org/officeDocument/2006/relationships/hyperlink" Target="https://podminky.urs.cz/item/CS_URS_2023_02/274351122" TargetMode="External" /><Relationship Id="rId27" Type="http://schemas.openxmlformats.org/officeDocument/2006/relationships/hyperlink" Target="https://podminky.urs.cz/item/CS_URS_2023_02/274361821" TargetMode="External" /><Relationship Id="rId28" Type="http://schemas.openxmlformats.org/officeDocument/2006/relationships/hyperlink" Target="https://podminky.urs.cz/item/CS_URS_2023_02/279113151" TargetMode="External" /><Relationship Id="rId29" Type="http://schemas.openxmlformats.org/officeDocument/2006/relationships/hyperlink" Target="https://podminky.urs.cz/item/CS_URS_2023_02/279113152" TargetMode="External" /><Relationship Id="rId30" Type="http://schemas.openxmlformats.org/officeDocument/2006/relationships/hyperlink" Target="https://podminky.urs.cz/item/CS_URS_2023_02/279113155" TargetMode="External" /><Relationship Id="rId31" Type="http://schemas.openxmlformats.org/officeDocument/2006/relationships/hyperlink" Target="https://podminky.urs.cz/item/CS_URS_2023_02/311234031" TargetMode="External" /><Relationship Id="rId32" Type="http://schemas.openxmlformats.org/officeDocument/2006/relationships/hyperlink" Target="https://podminky.urs.cz/item/CS_URS_2023_02/311234051" TargetMode="External" /><Relationship Id="rId33" Type="http://schemas.openxmlformats.org/officeDocument/2006/relationships/hyperlink" Target="https://podminky.urs.cz/item/CS_URS_2023_02/311236141" TargetMode="External" /><Relationship Id="rId34" Type="http://schemas.openxmlformats.org/officeDocument/2006/relationships/hyperlink" Target="https://podminky.urs.cz/item/CS_URS_2023_02/311321411" TargetMode="External" /><Relationship Id="rId35" Type="http://schemas.openxmlformats.org/officeDocument/2006/relationships/hyperlink" Target="https://podminky.urs.cz/item/CS_URS_2023_02/311351121" TargetMode="External" /><Relationship Id="rId36" Type="http://schemas.openxmlformats.org/officeDocument/2006/relationships/hyperlink" Target="https://podminky.urs.cz/item/CS_URS_2023_02/311351122" TargetMode="External" /><Relationship Id="rId37" Type="http://schemas.openxmlformats.org/officeDocument/2006/relationships/hyperlink" Target="https://podminky.urs.cz/item/CS_URS_2023_02/311351412" TargetMode="External" /><Relationship Id="rId38" Type="http://schemas.openxmlformats.org/officeDocument/2006/relationships/hyperlink" Target="https://podminky.urs.cz/item/CS_URS_2023_02/311361821" TargetMode="External" /><Relationship Id="rId39" Type="http://schemas.openxmlformats.org/officeDocument/2006/relationships/hyperlink" Target="https://podminky.urs.cz/item/CS_URS_2023_02/317168012" TargetMode="External" /><Relationship Id="rId40" Type="http://schemas.openxmlformats.org/officeDocument/2006/relationships/hyperlink" Target="https://podminky.urs.cz/item/CS_URS_2023_02/317168051" TargetMode="External" /><Relationship Id="rId41" Type="http://schemas.openxmlformats.org/officeDocument/2006/relationships/hyperlink" Target="https://podminky.urs.cz/item/CS_URS_2023_02/317168052" TargetMode="External" /><Relationship Id="rId42" Type="http://schemas.openxmlformats.org/officeDocument/2006/relationships/hyperlink" Target="https://podminky.urs.cz/item/CS_URS_2023_02/317168056" TargetMode="External" /><Relationship Id="rId43" Type="http://schemas.openxmlformats.org/officeDocument/2006/relationships/hyperlink" Target="https://podminky.urs.cz/item/CS_URS_2023_02/330321410" TargetMode="External" /><Relationship Id="rId44" Type="http://schemas.openxmlformats.org/officeDocument/2006/relationships/hyperlink" Target="https://podminky.urs.cz/item/CS_URS_2023_02/331351115" TargetMode="External" /><Relationship Id="rId45" Type="http://schemas.openxmlformats.org/officeDocument/2006/relationships/hyperlink" Target="https://podminky.urs.cz/item/CS_URS_2023_02/331351116" TargetMode="External" /><Relationship Id="rId46" Type="http://schemas.openxmlformats.org/officeDocument/2006/relationships/hyperlink" Target="https://podminky.urs.cz/item/CS_URS_2023_02/331361821" TargetMode="External" /><Relationship Id="rId47" Type="http://schemas.openxmlformats.org/officeDocument/2006/relationships/hyperlink" Target="https://podminky.urs.cz/item/CS_URS_2023_02/342244111" TargetMode="External" /><Relationship Id="rId48" Type="http://schemas.openxmlformats.org/officeDocument/2006/relationships/hyperlink" Target="https://podminky.urs.cz/item/CS_URS_2023_02/346272256" TargetMode="External" /><Relationship Id="rId49" Type="http://schemas.openxmlformats.org/officeDocument/2006/relationships/hyperlink" Target="https://podminky.urs.cz/item/CS_URS_2023_02/388129720" TargetMode="External" /><Relationship Id="rId50" Type="http://schemas.openxmlformats.org/officeDocument/2006/relationships/hyperlink" Target="https://podminky.urs.cz/item/CS_URS_2023_02/411321414" TargetMode="External" /><Relationship Id="rId51" Type="http://schemas.openxmlformats.org/officeDocument/2006/relationships/hyperlink" Target="https://podminky.urs.cz/item/CS_URS_2023_02/411351011" TargetMode="External" /><Relationship Id="rId52" Type="http://schemas.openxmlformats.org/officeDocument/2006/relationships/hyperlink" Target="https://podminky.urs.cz/item/CS_URS_2023_02/411351012" TargetMode="External" /><Relationship Id="rId53" Type="http://schemas.openxmlformats.org/officeDocument/2006/relationships/hyperlink" Target="https://podminky.urs.cz/item/CS_URS_2023_02/411354313" TargetMode="External" /><Relationship Id="rId54" Type="http://schemas.openxmlformats.org/officeDocument/2006/relationships/hyperlink" Target="https://podminky.urs.cz/item/CS_URS_2023_02/411354314" TargetMode="External" /><Relationship Id="rId55" Type="http://schemas.openxmlformats.org/officeDocument/2006/relationships/hyperlink" Target="https://podminky.urs.cz/item/CS_URS_2023_02/411359111" TargetMode="External" /><Relationship Id="rId56" Type="http://schemas.openxmlformats.org/officeDocument/2006/relationships/hyperlink" Target="https://podminky.urs.cz/item/CS_URS_2023_02/411361821" TargetMode="External" /><Relationship Id="rId57" Type="http://schemas.openxmlformats.org/officeDocument/2006/relationships/hyperlink" Target="https://podminky.urs.cz/item/CS_URS_2023_02/413321414" TargetMode="External" /><Relationship Id="rId58" Type="http://schemas.openxmlformats.org/officeDocument/2006/relationships/hyperlink" Target="https://podminky.urs.cz/item/CS_URS_2023_02/413351111" TargetMode="External" /><Relationship Id="rId59" Type="http://schemas.openxmlformats.org/officeDocument/2006/relationships/hyperlink" Target="https://podminky.urs.cz/item/CS_URS_2023_02/413351112" TargetMode="External" /><Relationship Id="rId60" Type="http://schemas.openxmlformats.org/officeDocument/2006/relationships/hyperlink" Target="https://podminky.urs.cz/item/CS_URS_2023_02/413351121" TargetMode="External" /><Relationship Id="rId61" Type="http://schemas.openxmlformats.org/officeDocument/2006/relationships/hyperlink" Target="https://podminky.urs.cz/item/CS_URS_2023_02/413351122" TargetMode="External" /><Relationship Id="rId62" Type="http://schemas.openxmlformats.org/officeDocument/2006/relationships/hyperlink" Target="https://podminky.urs.cz/item/CS_URS_2023_02/413352115" TargetMode="External" /><Relationship Id="rId63" Type="http://schemas.openxmlformats.org/officeDocument/2006/relationships/hyperlink" Target="https://podminky.urs.cz/item/CS_URS_2023_02/413352116" TargetMode="External" /><Relationship Id="rId64" Type="http://schemas.openxmlformats.org/officeDocument/2006/relationships/hyperlink" Target="https://podminky.urs.cz/item/CS_URS_2023_02/413361821" TargetMode="External" /><Relationship Id="rId65" Type="http://schemas.openxmlformats.org/officeDocument/2006/relationships/hyperlink" Target="https://podminky.urs.cz/item/CS_URS_2023_02/417321515" TargetMode="External" /><Relationship Id="rId66" Type="http://schemas.openxmlformats.org/officeDocument/2006/relationships/hyperlink" Target="https://podminky.urs.cz/item/CS_URS_2023_02/417351115" TargetMode="External" /><Relationship Id="rId67" Type="http://schemas.openxmlformats.org/officeDocument/2006/relationships/hyperlink" Target="https://podminky.urs.cz/item/CS_URS_2023_02/417351116" TargetMode="External" /><Relationship Id="rId68" Type="http://schemas.openxmlformats.org/officeDocument/2006/relationships/hyperlink" Target="https://podminky.urs.cz/item/CS_URS_2023_02/417361821" TargetMode="External" /><Relationship Id="rId69" Type="http://schemas.openxmlformats.org/officeDocument/2006/relationships/hyperlink" Target="https://podminky.urs.cz/item/CS_URS_2023_02/612321341" TargetMode="External" /><Relationship Id="rId70" Type="http://schemas.openxmlformats.org/officeDocument/2006/relationships/hyperlink" Target="https://podminky.urs.cz/item/CS_URS_2023_02/612331111" TargetMode="External" /><Relationship Id="rId71" Type="http://schemas.openxmlformats.org/officeDocument/2006/relationships/hyperlink" Target="https://podminky.urs.cz/item/CS_URS_2023_02/621221021" TargetMode="External" /><Relationship Id="rId72" Type="http://schemas.openxmlformats.org/officeDocument/2006/relationships/hyperlink" Target="https://podminky.urs.cz/item/CS_URS_2023_02/621221061" TargetMode="External" /><Relationship Id="rId73" Type="http://schemas.openxmlformats.org/officeDocument/2006/relationships/hyperlink" Target="https://podminky.urs.cz/item/CS_URS_2023_02/622211001" TargetMode="External" /><Relationship Id="rId74" Type="http://schemas.openxmlformats.org/officeDocument/2006/relationships/hyperlink" Target="https://podminky.urs.cz/item/CS_URS_2023_02/622211041" TargetMode="External" /><Relationship Id="rId75" Type="http://schemas.openxmlformats.org/officeDocument/2006/relationships/hyperlink" Target="https://podminky.urs.cz/item/CS_URS_2023_02/622211041" TargetMode="External" /><Relationship Id="rId76" Type="http://schemas.openxmlformats.org/officeDocument/2006/relationships/hyperlink" Target="https://podminky.urs.cz/item/CS_URS_2023_02/622221041" TargetMode="External" /><Relationship Id="rId77" Type="http://schemas.openxmlformats.org/officeDocument/2006/relationships/hyperlink" Target="https://podminky.urs.cz/item/CS_URS_2023_02/622221061" TargetMode="External" /><Relationship Id="rId78" Type="http://schemas.openxmlformats.org/officeDocument/2006/relationships/hyperlink" Target="https://podminky.urs.cz/item/CS_URS_2023_02/622221061" TargetMode="External" /><Relationship Id="rId79" Type="http://schemas.openxmlformats.org/officeDocument/2006/relationships/hyperlink" Target="https://podminky.urs.cz/item/CS_URS_2023_02/622321111" TargetMode="External" /><Relationship Id="rId80" Type="http://schemas.openxmlformats.org/officeDocument/2006/relationships/hyperlink" Target="https://podminky.urs.cz/item/CS_URS_2023_02/622531012" TargetMode="External" /><Relationship Id="rId81" Type="http://schemas.openxmlformats.org/officeDocument/2006/relationships/hyperlink" Target="https://podminky.urs.cz/item/CS_URS_2023_02/629991011" TargetMode="External" /><Relationship Id="rId82" Type="http://schemas.openxmlformats.org/officeDocument/2006/relationships/hyperlink" Target="https://podminky.urs.cz/item/CS_URS_2023_02/631311115" TargetMode="External" /><Relationship Id="rId83" Type="http://schemas.openxmlformats.org/officeDocument/2006/relationships/hyperlink" Target="https://podminky.urs.cz/item/CS_URS_2023_02/631311123" TargetMode="External" /><Relationship Id="rId84" Type="http://schemas.openxmlformats.org/officeDocument/2006/relationships/hyperlink" Target="https://podminky.urs.cz/item/CS_URS_2023_02/631311124" TargetMode="External" /><Relationship Id="rId85" Type="http://schemas.openxmlformats.org/officeDocument/2006/relationships/hyperlink" Target="https://podminky.urs.cz/item/CS_URS_2023_02/631319173" TargetMode="External" /><Relationship Id="rId86" Type="http://schemas.openxmlformats.org/officeDocument/2006/relationships/hyperlink" Target="https://podminky.urs.cz/item/CS_URS_2023_02/631362021" TargetMode="External" /><Relationship Id="rId87" Type="http://schemas.openxmlformats.org/officeDocument/2006/relationships/hyperlink" Target="https://podminky.urs.cz/item/CS_URS_2023_02/632451024" TargetMode="External" /><Relationship Id="rId88" Type="http://schemas.openxmlformats.org/officeDocument/2006/relationships/hyperlink" Target="https://podminky.urs.cz/item/CS_URS_2023_02/632451033" TargetMode="External" /><Relationship Id="rId89" Type="http://schemas.openxmlformats.org/officeDocument/2006/relationships/hyperlink" Target="https://podminky.urs.cz/item/CS_URS_2023_02/637111112" TargetMode="External" /><Relationship Id="rId90" Type="http://schemas.openxmlformats.org/officeDocument/2006/relationships/hyperlink" Target="https://podminky.urs.cz/item/CS_URS_2023_02/637211121" TargetMode="External" /><Relationship Id="rId91" Type="http://schemas.openxmlformats.org/officeDocument/2006/relationships/hyperlink" Target="https://podminky.urs.cz/item/CS_URS_2023_02/642942611" TargetMode="External" /><Relationship Id="rId92" Type="http://schemas.openxmlformats.org/officeDocument/2006/relationships/hyperlink" Target="https://podminky.urs.cz/item/CS_URS_2023_02/642945111" TargetMode="External" /><Relationship Id="rId93" Type="http://schemas.openxmlformats.org/officeDocument/2006/relationships/hyperlink" Target="https://podminky.urs.cz/item/CS_URS_2023_02/941111121" TargetMode="External" /><Relationship Id="rId94" Type="http://schemas.openxmlformats.org/officeDocument/2006/relationships/hyperlink" Target="https://podminky.urs.cz/item/CS_URS_2023_02/941111221" TargetMode="External" /><Relationship Id="rId95" Type="http://schemas.openxmlformats.org/officeDocument/2006/relationships/hyperlink" Target="https://podminky.urs.cz/item/CS_URS_2023_02/941111821" TargetMode="External" /><Relationship Id="rId96" Type="http://schemas.openxmlformats.org/officeDocument/2006/relationships/hyperlink" Target="https://podminky.urs.cz/item/CS_URS_2023_02/944511111" TargetMode="External" /><Relationship Id="rId97" Type="http://schemas.openxmlformats.org/officeDocument/2006/relationships/hyperlink" Target="https://podminky.urs.cz/item/CS_URS_2023_02/944511211" TargetMode="External" /><Relationship Id="rId98" Type="http://schemas.openxmlformats.org/officeDocument/2006/relationships/hyperlink" Target="https://podminky.urs.cz/item/CS_URS_2023_02/944511811" TargetMode="External" /><Relationship Id="rId99" Type="http://schemas.openxmlformats.org/officeDocument/2006/relationships/hyperlink" Target="https://podminky.urs.cz/item/CS_URS_2023_02/949101111" TargetMode="External" /><Relationship Id="rId100" Type="http://schemas.openxmlformats.org/officeDocument/2006/relationships/hyperlink" Target="https://podminky.urs.cz/item/CS_URS_2023_02/952901111" TargetMode="External" /><Relationship Id="rId101" Type="http://schemas.openxmlformats.org/officeDocument/2006/relationships/hyperlink" Target="https://podminky.urs.cz/item/CS_URS_2023_02/953312112" TargetMode="External" /><Relationship Id="rId102" Type="http://schemas.openxmlformats.org/officeDocument/2006/relationships/hyperlink" Target="https://podminky.urs.cz/item/CS_URS_2023_02/953921111" TargetMode="External" /><Relationship Id="rId103" Type="http://schemas.openxmlformats.org/officeDocument/2006/relationships/hyperlink" Target="https://podminky.urs.cz/item/CS_URS_2023_02/981011414" TargetMode="External" /><Relationship Id="rId104" Type="http://schemas.openxmlformats.org/officeDocument/2006/relationships/hyperlink" Target="https://podminky.urs.cz/item/CS_URS_2023_02/966080117" TargetMode="External" /><Relationship Id="rId105" Type="http://schemas.openxmlformats.org/officeDocument/2006/relationships/hyperlink" Target="https://podminky.urs.cz/item/CS_URS_2023_02/997013111" TargetMode="External" /><Relationship Id="rId106" Type="http://schemas.openxmlformats.org/officeDocument/2006/relationships/hyperlink" Target="https://podminky.urs.cz/item/CS_URS_2023_02/997013501" TargetMode="External" /><Relationship Id="rId107" Type="http://schemas.openxmlformats.org/officeDocument/2006/relationships/hyperlink" Target="https://podminky.urs.cz/item/CS_URS_2023_02/997013871" TargetMode="External" /><Relationship Id="rId108" Type="http://schemas.openxmlformats.org/officeDocument/2006/relationships/hyperlink" Target="https://podminky.urs.cz/item/CS_URS_2023_02/998011002" TargetMode="External" /><Relationship Id="rId109" Type="http://schemas.openxmlformats.org/officeDocument/2006/relationships/hyperlink" Target="https://podminky.urs.cz/item/CS_URS_2023_02/711111001" TargetMode="External" /><Relationship Id="rId110" Type="http://schemas.openxmlformats.org/officeDocument/2006/relationships/hyperlink" Target="https://podminky.urs.cz/item/CS_URS_2023_02/711112001" TargetMode="External" /><Relationship Id="rId111" Type="http://schemas.openxmlformats.org/officeDocument/2006/relationships/hyperlink" Target="https://podminky.urs.cz/item/CS_URS_2023_02/711141559" TargetMode="External" /><Relationship Id="rId112" Type="http://schemas.openxmlformats.org/officeDocument/2006/relationships/hyperlink" Target="https://podminky.urs.cz/item/CS_URS_2023_02/711142559" TargetMode="External" /><Relationship Id="rId113" Type="http://schemas.openxmlformats.org/officeDocument/2006/relationships/hyperlink" Target="https://podminky.urs.cz/item/CS_URS_2023_02/711161273" TargetMode="External" /><Relationship Id="rId114" Type="http://schemas.openxmlformats.org/officeDocument/2006/relationships/hyperlink" Target="https://podminky.urs.cz/item/CS_URS_2023_02/711411001" TargetMode="External" /><Relationship Id="rId115" Type="http://schemas.openxmlformats.org/officeDocument/2006/relationships/hyperlink" Target="https://podminky.urs.cz/item/CS_URS_2023_02/711441559" TargetMode="External" /><Relationship Id="rId116" Type="http://schemas.openxmlformats.org/officeDocument/2006/relationships/hyperlink" Target="https://podminky.urs.cz/item/CS_URS_2023_02/711462103" TargetMode="External" /><Relationship Id="rId117" Type="http://schemas.openxmlformats.org/officeDocument/2006/relationships/hyperlink" Target="https://podminky.urs.cz/item/CS_URS_2023_02/711491172" TargetMode="External" /><Relationship Id="rId118" Type="http://schemas.openxmlformats.org/officeDocument/2006/relationships/hyperlink" Target="https://podminky.urs.cz/item/CS_URS_2023_02/711491272" TargetMode="External" /><Relationship Id="rId119" Type="http://schemas.openxmlformats.org/officeDocument/2006/relationships/hyperlink" Target="https://podminky.urs.cz/item/CS_URS_2023_02/711491471" TargetMode="External" /><Relationship Id="rId120" Type="http://schemas.openxmlformats.org/officeDocument/2006/relationships/hyperlink" Target="https://podminky.urs.cz/item/CS_URS_2023_02/998711102" TargetMode="External" /><Relationship Id="rId121" Type="http://schemas.openxmlformats.org/officeDocument/2006/relationships/hyperlink" Target="https://podminky.urs.cz/item/CS_URS_2023_02/712311101" TargetMode="External" /><Relationship Id="rId122" Type="http://schemas.openxmlformats.org/officeDocument/2006/relationships/hyperlink" Target="https://podminky.urs.cz/item/CS_URS_2023_02/712331111" TargetMode="External" /><Relationship Id="rId123" Type="http://schemas.openxmlformats.org/officeDocument/2006/relationships/hyperlink" Target="https://podminky.urs.cz/item/CS_URS_2023_02/712341559" TargetMode="External" /><Relationship Id="rId124" Type="http://schemas.openxmlformats.org/officeDocument/2006/relationships/hyperlink" Target="https://podminky.urs.cz/item/CS_URS_2023_02/712391171" TargetMode="External" /><Relationship Id="rId125" Type="http://schemas.openxmlformats.org/officeDocument/2006/relationships/hyperlink" Target="https://podminky.urs.cz/item/CS_URS_2023_02/712391172" TargetMode="External" /><Relationship Id="rId126" Type="http://schemas.openxmlformats.org/officeDocument/2006/relationships/hyperlink" Target="https://podminky.urs.cz/item/CS_URS_2023_02/712771201" TargetMode="External" /><Relationship Id="rId127" Type="http://schemas.openxmlformats.org/officeDocument/2006/relationships/hyperlink" Target="https://podminky.urs.cz/item/CS_URS_2023_02/712771271" TargetMode="External" /><Relationship Id="rId128" Type="http://schemas.openxmlformats.org/officeDocument/2006/relationships/hyperlink" Target="https://podminky.urs.cz/item/CS_URS_2023_02/998712102" TargetMode="External" /><Relationship Id="rId129" Type="http://schemas.openxmlformats.org/officeDocument/2006/relationships/hyperlink" Target="https://podminky.urs.cz/item/CS_URS_2023_02/713121111" TargetMode="External" /><Relationship Id="rId130" Type="http://schemas.openxmlformats.org/officeDocument/2006/relationships/hyperlink" Target="https://podminky.urs.cz/item/CS_URS_2023_02/713121121" TargetMode="External" /><Relationship Id="rId131" Type="http://schemas.openxmlformats.org/officeDocument/2006/relationships/hyperlink" Target="https://podminky.urs.cz/item/CS_URS_2023_02/713121211" TargetMode="External" /><Relationship Id="rId132" Type="http://schemas.openxmlformats.org/officeDocument/2006/relationships/hyperlink" Target="https://podminky.urs.cz/item/CS_URS_2023_02/713131121" TargetMode="External" /><Relationship Id="rId133" Type="http://schemas.openxmlformats.org/officeDocument/2006/relationships/hyperlink" Target="https://podminky.urs.cz/item/CS_URS_2023_02/713131141" TargetMode="External" /><Relationship Id="rId134" Type="http://schemas.openxmlformats.org/officeDocument/2006/relationships/hyperlink" Target="https://podminky.urs.cz/item/CS_URS_2023_02/713141152" TargetMode="External" /><Relationship Id="rId135" Type="http://schemas.openxmlformats.org/officeDocument/2006/relationships/hyperlink" Target="https://podminky.urs.cz/item/CS_URS_2023_02/713141152" TargetMode="External" /><Relationship Id="rId136" Type="http://schemas.openxmlformats.org/officeDocument/2006/relationships/hyperlink" Target="https://podminky.urs.cz/item/CS_URS_2023_02/713191132" TargetMode="External" /><Relationship Id="rId137" Type="http://schemas.openxmlformats.org/officeDocument/2006/relationships/hyperlink" Target="https://podminky.urs.cz/item/CS_URS_2023_02/998713102" TargetMode="External" /><Relationship Id="rId138" Type="http://schemas.openxmlformats.org/officeDocument/2006/relationships/hyperlink" Target="https://podminky.urs.cz/item/CS_URS_2023_02/762341042" TargetMode="External" /><Relationship Id="rId139" Type="http://schemas.openxmlformats.org/officeDocument/2006/relationships/hyperlink" Target="https://podminky.urs.cz/item/CS_URS_2023_02/762341047" TargetMode="External" /><Relationship Id="rId140" Type="http://schemas.openxmlformats.org/officeDocument/2006/relationships/hyperlink" Target="https://podminky.urs.cz/item/CS_URS_2023_02/762511292" TargetMode="External" /><Relationship Id="rId141" Type="http://schemas.openxmlformats.org/officeDocument/2006/relationships/hyperlink" Target="https://podminky.urs.cz/item/CS_URS_2023_02/762723411" TargetMode="External" /><Relationship Id="rId142" Type="http://schemas.openxmlformats.org/officeDocument/2006/relationships/hyperlink" Target="https://podminky.urs.cz/item/CS_URS_2023_02/762723421" TargetMode="External" /><Relationship Id="rId143" Type="http://schemas.openxmlformats.org/officeDocument/2006/relationships/hyperlink" Target="https://podminky.urs.cz/item/CS_URS_2023_02/762723431" TargetMode="External" /><Relationship Id="rId144" Type="http://schemas.openxmlformats.org/officeDocument/2006/relationships/hyperlink" Target="https://podminky.urs.cz/item/CS_URS_2023_02/762723441" TargetMode="External" /><Relationship Id="rId145" Type="http://schemas.openxmlformats.org/officeDocument/2006/relationships/hyperlink" Target="https://podminky.urs.cz/item/CS_URS_2023_02/762795000" TargetMode="External" /><Relationship Id="rId146" Type="http://schemas.openxmlformats.org/officeDocument/2006/relationships/hyperlink" Target="https://podminky.urs.cz/item/CS_URS_2023_02/762841220" TargetMode="External" /><Relationship Id="rId147" Type="http://schemas.openxmlformats.org/officeDocument/2006/relationships/hyperlink" Target="https://podminky.urs.cz/item/CS_URS_2023_02/762895000" TargetMode="External" /><Relationship Id="rId148" Type="http://schemas.openxmlformats.org/officeDocument/2006/relationships/hyperlink" Target="https://podminky.urs.cz/item/CS_URS_2023_02/998762102" TargetMode="External" /><Relationship Id="rId149" Type="http://schemas.openxmlformats.org/officeDocument/2006/relationships/hyperlink" Target="https://podminky.urs.cz/item/CS_URS_2023_02/763121411" TargetMode="External" /><Relationship Id="rId150" Type="http://schemas.openxmlformats.org/officeDocument/2006/relationships/hyperlink" Target="https://podminky.urs.cz/item/CS_URS_2023_02/763131432" TargetMode="External" /><Relationship Id="rId151" Type="http://schemas.openxmlformats.org/officeDocument/2006/relationships/hyperlink" Target="https://podminky.urs.cz/item/CS_URS_2023_02/763131451" TargetMode="External" /><Relationship Id="rId152" Type="http://schemas.openxmlformats.org/officeDocument/2006/relationships/hyperlink" Target="https://podminky.urs.cz/item/CS_URS_2023_02/763164512" TargetMode="External" /><Relationship Id="rId153" Type="http://schemas.openxmlformats.org/officeDocument/2006/relationships/hyperlink" Target="https://podminky.urs.cz/item/CS_URS_2023_02/763164532" TargetMode="External" /><Relationship Id="rId154" Type="http://schemas.openxmlformats.org/officeDocument/2006/relationships/hyperlink" Target="https://podminky.urs.cz/item/CS_URS_2023_02/763164551" TargetMode="External" /><Relationship Id="rId155" Type="http://schemas.openxmlformats.org/officeDocument/2006/relationships/hyperlink" Target="https://podminky.urs.cz/item/CS_URS_2023_02/763164612" TargetMode="External" /><Relationship Id="rId156" Type="http://schemas.openxmlformats.org/officeDocument/2006/relationships/hyperlink" Target="https://podminky.urs.cz/item/CS_URS_2023_02/763164632" TargetMode="External" /><Relationship Id="rId157" Type="http://schemas.openxmlformats.org/officeDocument/2006/relationships/hyperlink" Target="https://podminky.urs.cz/item/CS_URS_2023_02/998763302" TargetMode="External" /><Relationship Id="rId158" Type="http://schemas.openxmlformats.org/officeDocument/2006/relationships/hyperlink" Target="https://podminky.urs.cz/item/CS_URS_2023_02/771574152" TargetMode="External" /><Relationship Id="rId159" Type="http://schemas.openxmlformats.org/officeDocument/2006/relationships/hyperlink" Target="https://podminky.urs.cz/item/CS_URS_2023_02/998771102" TargetMode="External" /><Relationship Id="rId160" Type="http://schemas.openxmlformats.org/officeDocument/2006/relationships/hyperlink" Target="https://podminky.urs.cz/item/CS_URS_2023_02/998777102" TargetMode="External" /><Relationship Id="rId161" Type="http://schemas.openxmlformats.org/officeDocument/2006/relationships/hyperlink" Target="https://podminky.urs.cz/item/CS_URS_2023_02/781474115" TargetMode="External" /><Relationship Id="rId162" Type="http://schemas.openxmlformats.org/officeDocument/2006/relationships/hyperlink" Target="https://podminky.urs.cz/item/CS_URS_2023_02/998781102" TargetMode="External" /><Relationship Id="rId163" Type="http://schemas.openxmlformats.org/officeDocument/2006/relationships/drawing" Target="../drawings/drawing4.xml" /></Relationships>
</file>

<file path=xl/worksheets/_rels/sheet40.xml.rels>&#65279;<?xml version="1.0" encoding="utf-8"?><Relationships xmlns="http://schemas.openxmlformats.org/package/2006/relationships"><Relationship Id="rId1" Type="http://schemas.openxmlformats.org/officeDocument/2006/relationships/drawing" Target="../drawings/drawing40.xml" /></Relationships>
</file>

<file path=xl/worksheets/_rels/sheet41.xml.rels>&#65279;<?xml version="1.0" encoding="utf-8"?><Relationships xmlns="http://schemas.openxmlformats.org/package/2006/relationships"><Relationship Id="rId1" Type="http://schemas.openxmlformats.org/officeDocument/2006/relationships/drawing" Target="../drawings/drawing41.xml" /></Relationships>
</file>

<file path=xl/worksheets/_rels/sheet42.xml.rels>&#65279;<?xml version="1.0" encoding="utf-8"?><Relationships xmlns="http://schemas.openxmlformats.org/package/2006/relationships"><Relationship Id="rId1" Type="http://schemas.openxmlformats.org/officeDocument/2006/relationships/drawing" Target="../drawings/drawing42.xml" /></Relationships>
</file>

<file path=xl/worksheets/_rels/sheet43.xml.rels>&#65279;<?xml version="1.0" encoding="utf-8"?><Relationships xmlns="http://schemas.openxmlformats.org/package/2006/relationships"><Relationship Id="rId1" Type="http://schemas.openxmlformats.org/officeDocument/2006/relationships/drawing" Target="../drawings/drawing43.xml" /></Relationships>
</file>

<file path=xl/worksheets/_rels/sheet44.xml.rels>&#65279;<?xml version="1.0" encoding="utf-8"?><Relationships xmlns="http://schemas.openxmlformats.org/package/2006/relationships"><Relationship Id="rId1" Type="http://schemas.openxmlformats.org/officeDocument/2006/relationships/drawing" Target="../drawings/drawing44.xml" /></Relationships>
</file>

<file path=xl/worksheets/_rels/sheet45.xml.rels>&#65279;<?xml version="1.0" encoding="utf-8"?><Relationships xmlns="http://schemas.openxmlformats.org/package/2006/relationships"><Relationship Id="rId1" Type="http://schemas.openxmlformats.org/officeDocument/2006/relationships/drawing" Target="../drawings/drawing45.xml" /></Relationships>
</file>

<file path=xl/worksheets/_rels/sheet46.xml.rels>&#65279;<?xml version="1.0" encoding="utf-8"?><Relationships xmlns="http://schemas.openxmlformats.org/package/2006/relationships"><Relationship Id="rId1" Type="http://schemas.openxmlformats.org/officeDocument/2006/relationships/drawing" Target="../drawings/drawing46.xml" /></Relationships>
</file>

<file path=xl/worksheets/_rels/sheet47.xml.rels>&#65279;<?xml version="1.0" encoding="utf-8"?><Relationships xmlns="http://schemas.openxmlformats.org/package/2006/relationships"><Relationship Id="rId1" Type="http://schemas.openxmlformats.org/officeDocument/2006/relationships/drawing" Target="../drawings/drawing47.xml" /></Relationships>
</file>

<file path=xl/worksheets/_rels/sheet48.xml.rels>&#65279;<?xml version="1.0" encoding="utf-8"?><Relationships xmlns="http://schemas.openxmlformats.org/package/2006/relationships"><Relationship Id="rId1" Type="http://schemas.openxmlformats.org/officeDocument/2006/relationships/drawing" Target="../drawings/drawing48.xml" /></Relationships>
</file>

<file path=xl/worksheets/_rels/sheet49.xml.rels>&#65279;<?xml version="1.0" encoding="utf-8"?><Relationships xmlns="http://schemas.openxmlformats.org/package/2006/relationships"><Relationship Id="rId1" Type="http://schemas.openxmlformats.org/officeDocument/2006/relationships/drawing" Target="../drawings/drawing49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50.xml.rels>&#65279;<?xml version="1.0" encoding="utf-8"?><Relationships xmlns="http://schemas.openxmlformats.org/package/2006/relationships"><Relationship Id="rId1" Type="http://schemas.openxmlformats.org/officeDocument/2006/relationships/drawing" Target="../drawings/drawing50.xml" /></Relationships>
</file>

<file path=xl/worksheets/_rels/sheet51.xml.rels>&#65279;<?xml version="1.0" encoding="utf-8"?><Relationships xmlns="http://schemas.openxmlformats.org/package/2006/relationships"><Relationship Id="rId1" Type="http://schemas.openxmlformats.org/officeDocument/2006/relationships/drawing" Target="../drawings/drawing51.xml" /></Relationships>
</file>

<file path=xl/worksheets/_rels/sheet52.xml.rels>&#65279;<?xml version="1.0" encoding="utf-8"?><Relationships xmlns="http://schemas.openxmlformats.org/package/2006/relationships"><Relationship Id="rId1" Type="http://schemas.openxmlformats.org/officeDocument/2006/relationships/drawing" Target="../drawings/drawing52.xml" /></Relationships>
</file>

<file path=xl/worksheets/_rels/sheet53.xml.rels>&#65279;<?xml version="1.0" encoding="utf-8"?><Relationships xmlns="http://schemas.openxmlformats.org/package/2006/relationships"><Relationship Id="rId1" Type="http://schemas.openxmlformats.org/officeDocument/2006/relationships/drawing" Target="../drawings/drawing53.xml" /></Relationships>
</file>

<file path=xl/worksheets/_rels/sheet54.xml.rels>&#65279;<?xml version="1.0" encoding="utf-8"?><Relationships xmlns="http://schemas.openxmlformats.org/package/2006/relationships"><Relationship Id="rId1" Type="http://schemas.openxmlformats.org/officeDocument/2006/relationships/drawing" Target="../drawings/drawing54.xml" /></Relationships>
</file>

<file path=xl/worksheets/_rels/sheet55.xml.rels>&#65279;<?xml version="1.0" encoding="utf-8"?><Relationships xmlns="http://schemas.openxmlformats.org/package/2006/relationships"><Relationship Id="rId1" Type="http://schemas.openxmlformats.org/officeDocument/2006/relationships/drawing" Target="../drawings/drawing55.xml" /></Relationships>
</file>

<file path=xl/worksheets/_rels/sheet56.xml.rels>&#65279;<?xml version="1.0" encoding="utf-8"?><Relationships xmlns="http://schemas.openxmlformats.org/package/2006/relationships"><Relationship Id="rId1" Type="http://schemas.openxmlformats.org/officeDocument/2006/relationships/drawing" Target="../drawings/drawing56.xml" /></Relationships>
</file>

<file path=xl/worksheets/_rels/sheet5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2212131" TargetMode="External" /><Relationship Id="rId2" Type="http://schemas.openxmlformats.org/officeDocument/2006/relationships/hyperlink" Target="https://podminky.urs.cz/item/CS_URS_2023_02/162251102" TargetMode="External" /><Relationship Id="rId3" Type="http://schemas.openxmlformats.org/officeDocument/2006/relationships/hyperlink" Target="https://podminky.urs.cz/item/CS_URS_2023_02/162751117" TargetMode="External" /><Relationship Id="rId4" Type="http://schemas.openxmlformats.org/officeDocument/2006/relationships/hyperlink" Target="https://podminky.urs.cz/item/CS_URS_2023_02/167111101" TargetMode="External" /><Relationship Id="rId5" Type="http://schemas.openxmlformats.org/officeDocument/2006/relationships/hyperlink" Target="https://podminky.urs.cz/item/CS_URS_2023_02/171251201" TargetMode="External" /><Relationship Id="rId6" Type="http://schemas.openxmlformats.org/officeDocument/2006/relationships/hyperlink" Target="https://podminky.urs.cz/item/CS_URS_2023_02/171201231" TargetMode="External" /><Relationship Id="rId7" Type="http://schemas.openxmlformats.org/officeDocument/2006/relationships/hyperlink" Target="https://podminky.urs.cz/item/CS_URS_2023_02/174151101" TargetMode="External" /><Relationship Id="rId8" Type="http://schemas.openxmlformats.org/officeDocument/2006/relationships/hyperlink" Target="https://podminky.urs.cz/item/CS_URS_2023_02/311234051" TargetMode="External" /><Relationship Id="rId9" Type="http://schemas.openxmlformats.org/officeDocument/2006/relationships/hyperlink" Target="https://podminky.urs.cz/item/CS_URS_2023_02/311321411" TargetMode="External" /><Relationship Id="rId10" Type="http://schemas.openxmlformats.org/officeDocument/2006/relationships/hyperlink" Target="https://podminky.urs.cz/item/CS_URS_2023_02/311351121" TargetMode="External" /><Relationship Id="rId11" Type="http://schemas.openxmlformats.org/officeDocument/2006/relationships/hyperlink" Target="https://podminky.urs.cz/item/CS_URS_2023_02/311351122" TargetMode="External" /><Relationship Id="rId12" Type="http://schemas.openxmlformats.org/officeDocument/2006/relationships/hyperlink" Target="https://podminky.urs.cz/item/CS_URS_2023_02/311361821" TargetMode="External" /><Relationship Id="rId13" Type="http://schemas.openxmlformats.org/officeDocument/2006/relationships/hyperlink" Target="https://podminky.urs.cz/item/CS_URS_2023_02/319202115" TargetMode="External" /><Relationship Id="rId14" Type="http://schemas.openxmlformats.org/officeDocument/2006/relationships/hyperlink" Target="https://podminky.urs.cz/item/CS_URS_2023_02/331123911" TargetMode="External" /><Relationship Id="rId15" Type="http://schemas.openxmlformats.org/officeDocument/2006/relationships/hyperlink" Target="https://podminky.urs.cz/item/CS_URS_2023_02/342244111" TargetMode="External" /><Relationship Id="rId16" Type="http://schemas.openxmlformats.org/officeDocument/2006/relationships/hyperlink" Target="https://podminky.urs.cz/item/CS_URS_2023_02/417321515" TargetMode="External" /><Relationship Id="rId17" Type="http://schemas.openxmlformats.org/officeDocument/2006/relationships/hyperlink" Target="https://podminky.urs.cz/item/CS_URS_2023_02/417351115" TargetMode="External" /><Relationship Id="rId18" Type="http://schemas.openxmlformats.org/officeDocument/2006/relationships/hyperlink" Target="https://podminky.urs.cz/item/CS_URS_2023_02/417351116" TargetMode="External" /><Relationship Id="rId19" Type="http://schemas.openxmlformats.org/officeDocument/2006/relationships/hyperlink" Target="https://podminky.urs.cz/item/CS_URS_2023_02/417361821" TargetMode="External" /><Relationship Id="rId20" Type="http://schemas.openxmlformats.org/officeDocument/2006/relationships/hyperlink" Target="https://podminky.urs.cz/item/CS_URS_2023_02/441125003" TargetMode="External" /><Relationship Id="rId21" Type="http://schemas.openxmlformats.org/officeDocument/2006/relationships/hyperlink" Target="https://podminky.urs.cz/item/CS_URS_2023_02/612321341" TargetMode="External" /><Relationship Id="rId22" Type="http://schemas.openxmlformats.org/officeDocument/2006/relationships/hyperlink" Target="https://podminky.urs.cz/item/CS_URS_2023_02/622211041" TargetMode="External" /><Relationship Id="rId23" Type="http://schemas.openxmlformats.org/officeDocument/2006/relationships/hyperlink" Target="https://podminky.urs.cz/item/CS_URS_2023_02/622211041" TargetMode="External" /><Relationship Id="rId24" Type="http://schemas.openxmlformats.org/officeDocument/2006/relationships/hyperlink" Target="https://podminky.urs.cz/item/CS_URS_2023_02/622221041" TargetMode="External" /><Relationship Id="rId25" Type="http://schemas.openxmlformats.org/officeDocument/2006/relationships/hyperlink" Target="https://podminky.urs.cz/item/CS_URS_2023_02/622321111" TargetMode="External" /><Relationship Id="rId26" Type="http://schemas.openxmlformats.org/officeDocument/2006/relationships/hyperlink" Target="https://podminky.urs.cz/item/CS_URS_2023_02/622531012" TargetMode="External" /><Relationship Id="rId27" Type="http://schemas.openxmlformats.org/officeDocument/2006/relationships/hyperlink" Target="https://podminky.urs.cz/item/CS_URS_2023_02/629991011" TargetMode="External" /><Relationship Id="rId28" Type="http://schemas.openxmlformats.org/officeDocument/2006/relationships/hyperlink" Target="https://podminky.urs.cz/item/CS_URS_2023_02/637111112" TargetMode="External" /><Relationship Id="rId29" Type="http://schemas.openxmlformats.org/officeDocument/2006/relationships/hyperlink" Target="https://podminky.urs.cz/item/CS_URS_2023_02/637211121" TargetMode="External" /><Relationship Id="rId30" Type="http://schemas.openxmlformats.org/officeDocument/2006/relationships/hyperlink" Target="https://podminky.urs.cz/item/CS_URS_2023_02/642945112" TargetMode="External" /><Relationship Id="rId31" Type="http://schemas.openxmlformats.org/officeDocument/2006/relationships/hyperlink" Target="https://podminky.urs.cz/item/CS_URS_2023_02/941111121" TargetMode="External" /><Relationship Id="rId32" Type="http://schemas.openxmlformats.org/officeDocument/2006/relationships/hyperlink" Target="https://podminky.urs.cz/item/CS_URS_2023_02/941111221" TargetMode="External" /><Relationship Id="rId33" Type="http://schemas.openxmlformats.org/officeDocument/2006/relationships/hyperlink" Target="https://podminky.urs.cz/item/CS_URS_2023_02/941111821" TargetMode="External" /><Relationship Id="rId34" Type="http://schemas.openxmlformats.org/officeDocument/2006/relationships/hyperlink" Target="https://podminky.urs.cz/item/CS_URS_2023_02/944511111" TargetMode="External" /><Relationship Id="rId35" Type="http://schemas.openxmlformats.org/officeDocument/2006/relationships/hyperlink" Target="https://podminky.urs.cz/item/CS_URS_2023_02/944511211" TargetMode="External" /><Relationship Id="rId36" Type="http://schemas.openxmlformats.org/officeDocument/2006/relationships/hyperlink" Target="https://podminky.urs.cz/item/CS_URS_2023_02/944511811" TargetMode="External" /><Relationship Id="rId37" Type="http://schemas.openxmlformats.org/officeDocument/2006/relationships/hyperlink" Target="https://podminky.urs.cz/item/CS_URS_2023_02/946113117" TargetMode="External" /><Relationship Id="rId38" Type="http://schemas.openxmlformats.org/officeDocument/2006/relationships/hyperlink" Target="https://podminky.urs.cz/item/CS_URS_2023_02/946113217" TargetMode="External" /><Relationship Id="rId39" Type="http://schemas.openxmlformats.org/officeDocument/2006/relationships/hyperlink" Target="https://podminky.urs.cz/item/CS_URS_2023_02/946113817" TargetMode="External" /><Relationship Id="rId40" Type="http://schemas.openxmlformats.org/officeDocument/2006/relationships/hyperlink" Target="https://podminky.urs.cz/item/CS_URS_2023_02/952901114" TargetMode="External" /><Relationship Id="rId41" Type="http://schemas.openxmlformats.org/officeDocument/2006/relationships/hyperlink" Target="https://podminky.urs.cz/item/CS_URS_2023_02/962031133" TargetMode="External" /><Relationship Id="rId42" Type="http://schemas.openxmlformats.org/officeDocument/2006/relationships/hyperlink" Target="https://podminky.urs.cz/item/CS_URS_2023_02/962032231" TargetMode="External" /><Relationship Id="rId43" Type="http://schemas.openxmlformats.org/officeDocument/2006/relationships/hyperlink" Target="https://podminky.urs.cz/item/CS_URS_2023_02/962052211" TargetMode="External" /><Relationship Id="rId44" Type="http://schemas.openxmlformats.org/officeDocument/2006/relationships/hyperlink" Target="https://podminky.urs.cz/item/CS_URS_2023_02/965042141" TargetMode="External" /><Relationship Id="rId45" Type="http://schemas.openxmlformats.org/officeDocument/2006/relationships/hyperlink" Target="https://podminky.urs.cz/item/CS_URS_2023_02/965049111" TargetMode="External" /><Relationship Id="rId46" Type="http://schemas.openxmlformats.org/officeDocument/2006/relationships/hyperlink" Target="https://podminky.urs.cz/item/CS_URS_2023_02/968062376" TargetMode="External" /><Relationship Id="rId47" Type="http://schemas.openxmlformats.org/officeDocument/2006/relationships/hyperlink" Target="https://podminky.urs.cz/item/CS_URS_2023_02/968062377" TargetMode="External" /><Relationship Id="rId48" Type="http://schemas.openxmlformats.org/officeDocument/2006/relationships/hyperlink" Target="https://podminky.urs.cz/item/CS_URS_2023_02/978013191" TargetMode="External" /><Relationship Id="rId49" Type="http://schemas.openxmlformats.org/officeDocument/2006/relationships/hyperlink" Target="https://podminky.urs.cz/item/CS_URS_2023_02/9782102" TargetMode="External" /><Relationship Id="rId50" Type="http://schemas.openxmlformats.org/officeDocument/2006/relationships/hyperlink" Target="https://podminky.urs.cz/item/CS_URS_2023_02/9782201" TargetMode="External" /><Relationship Id="rId51" Type="http://schemas.openxmlformats.org/officeDocument/2006/relationships/hyperlink" Target="https://podminky.urs.cz/item/CS_URS_2023_02/9782203" TargetMode="External" /><Relationship Id="rId52" Type="http://schemas.openxmlformats.org/officeDocument/2006/relationships/hyperlink" Target="https://podminky.urs.cz/item/CS_URS_2023_02/9783002" TargetMode="External" /><Relationship Id="rId53" Type="http://schemas.openxmlformats.org/officeDocument/2006/relationships/hyperlink" Target="https://podminky.urs.cz/item/CS_URS_2023_02/9783003" TargetMode="External" /><Relationship Id="rId54" Type="http://schemas.openxmlformats.org/officeDocument/2006/relationships/hyperlink" Target="https://podminky.urs.cz/item/CS_URS_2023_02/997013152" TargetMode="External" /><Relationship Id="rId55" Type="http://schemas.openxmlformats.org/officeDocument/2006/relationships/hyperlink" Target="https://podminky.urs.cz/item/CS_URS_2023_02/997013501" TargetMode="External" /><Relationship Id="rId56" Type="http://schemas.openxmlformats.org/officeDocument/2006/relationships/hyperlink" Target="https://podminky.urs.cz/item/CS_URS_2023_02/997013871" TargetMode="External" /><Relationship Id="rId57" Type="http://schemas.openxmlformats.org/officeDocument/2006/relationships/hyperlink" Target="https://podminky.urs.cz/item/CS_URS_2023_02/998011002" TargetMode="External" /><Relationship Id="rId58" Type="http://schemas.openxmlformats.org/officeDocument/2006/relationships/hyperlink" Target="https://podminky.urs.cz/item/CS_URS_2023_02/711112001" TargetMode="External" /><Relationship Id="rId59" Type="http://schemas.openxmlformats.org/officeDocument/2006/relationships/hyperlink" Target="https://podminky.urs.cz/item/CS_URS_2023_02/711142559" TargetMode="External" /><Relationship Id="rId60" Type="http://schemas.openxmlformats.org/officeDocument/2006/relationships/hyperlink" Target="https://podminky.urs.cz/item/CS_URS_2023_02/711161273" TargetMode="External" /><Relationship Id="rId61" Type="http://schemas.openxmlformats.org/officeDocument/2006/relationships/hyperlink" Target="https://podminky.urs.cz/item/CS_URS_2023_02/711441559" TargetMode="External" /><Relationship Id="rId62" Type="http://schemas.openxmlformats.org/officeDocument/2006/relationships/hyperlink" Target="https://podminky.urs.cz/item/CS_URS_2023_02/711491172" TargetMode="External" /><Relationship Id="rId63" Type="http://schemas.openxmlformats.org/officeDocument/2006/relationships/hyperlink" Target="https://podminky.urs.cz/item/CS_URS_2023_02/711491272" TargetMode="External" /><Relationship Id="rId64" Type="http://schemas.openxmlformats.org/officeDocument/2006/relationships/hyperlink" Target="https://podminky.urs.cz/item/CS_URS_2023_02/711491471" TargetMode="External" /><Relationship Id="rId65" Type="http://schemas.openxmlformats.org/officeDocument/2006/relationships/hyperlink" Target="https://podminky.urs.cz/item/CS_URS_2023_02/998711102" TargetMode="External" /><Relationship Id="rId66" Type="http://schemas.openxmlformats.org/officeDocument/2006/relationships/hyperlink" Target="https://podminky.urs.cz/item/CS_URS_2023_02/712311101" TargetMode="External" /><Relationship Id="rId67" Type="http://schemas.openxmlformats.org/officeDocument/2006/relationships/hyperlink" Target="https://podminky.urs.cz/item/CS_URS_2023_02/712341559" TargetMode="External" /><Relationship Id="rId68" Type="http://schemas.openxmlformats.org/officeDocument/2006/relationships/hyperlink" Target="https://podminky.urs.cz/item/CS_URS_2023_02/712391171" TargetMode="External" /><Relationship Id="rId69" Type="http://schemas.openxmlformats.org/officeDocument/2006/relationships/hyperlink" Target="https://podminky.urs.cz/item/CS_URS_2023_02/998712102" TargetMode="External" /><Relationship Id="rId70" Type="http://schemas.openxmlformats.org/officeDocument/2006/relationships/hyperlink" Target="https://podminky.urs.cz/item/CS_URS_2023_02/713121111" TargetMode="External" /><Relationship Id="rId71" Type="http://schemas.openxmlformats.org/officeDocument/2006/relationships/hyperlink" Target="https://podminky.urs.cz/item/CS_URS_2023_02/713141152" TargetMode="External" /><Relationship Id="rId72" Type="http://schemas.openxmlformats.org/officeDocument/2006/relationships/hyperlink" Target="https://podminky.urs.cz/item/CS_URS_2023_02/713141152" TargetMode="External" /><Relationship Id="rId73" Type="http://schemas.openxmlformats.org/officeDocument/2006/relationships/hyperlink" Target="https://podminky.urs.cz/item/CS_URS_2023_02/998713102" TargetMode="External" /><Relationship Id="rId74" Type="http://schemas.openxmlformats.org/officeDocument/2006/relationships/hyperlink" Target="https://podminky.urs.cz/item/CS_URS_2023_02/762511292" TargetMode="External" /><Relationship Id="rId75" Type="http://schemas.openxmlformats.org/officeDocument/2006/relationships/hyperlink" Target="https://podminky.urs.cz/item/CS_URS_2023_02/998762102" TargetMode="External" /><Relationship Id="rId76" Type="http://schemas.openxmlformats.org/officeDocument/2006/relationships/hyperlink" Target="https://podminky.urs.cz/item/CS_URS_2023_02/998777102" TargetMode="External" /><Relationship Id="rId77" Type="http://schemas.openxmlformats.org/officeDocument/2006/relationships/drawing" Target="../drawings/drawing57.xml" /></Relationships>
</file>

<file path=xl/worksheets/_rels/sheet58.xml.rels>&#65279;<?xml version="1.0" encoding="utf-8"?><Relationships xmlns="http://schemas.openxmlformats.org/package/2006/relationships"><Relationship Id="rId1" Type="http://schemas.openxmlformats.org/officeDocument/2006/relationships/drawing" Target="../drawings/drawing58.xml" /></Relationships>
</file>

<file path=xl/worksheets/_rels/sheet59.xml.rels>&#65279;<?xml version="1.0" encoding="utf-8"?><Relationships xmlns="http://schemas.openxmlformats.org/package/2006/relationships"><Relationship Id="rId1" Type="http://schemas.openxmlformats.org/officeDocument/2006/relationships/drawing" Target="../drawings/drawing59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742110002" TargetMode="External" /><Relationship Id="rId2" Type="http://schemas.openxmlformats.org/officeDocument/2006/relationships/hyperlink" Target="https://podminky.urs.cz/item/CS_URS_2023_02/742110504" TargetMode="External" /><Relationship Id="rId3" Type="http://schemas.openxmlformats.org/officeDocument/2006/relationships/hyperlink" Target="https://podminky.urs.cz/item/CS_URS_2023_02/742121001" TargetMode="External" /><Relationship Id="rId4" Type="http://schemas.openxmlformats.org/officeDocument/2006/relationships/hyperlink" Target="https://podminky.urs.cz/item/CS_URS_2023_02/998742102" TargetMode="External" /><Relationship Id="rId5" Type="http://schemas.openxmlformats.org/officeDocument/2006/relationships/drawing" Target="../drawings/drawing6.xml" /></Relationships>
</file>

<file path=xl/worksheets/_rels/sheet60.xml.rels>&#65279;<?xml version="1.0" encoding="utf-8"?><Relationships xmlns="http://schemas.openxmlformats.org/package/2006/relationships"><Relationship Id="rId1" Type="http://schemas.openxmlformats.org/officeDocument/2006/relationships/drawing" Target="../drawings/drawing60.xml" /></Relationships>
</file>

<file path=xl/worksheets/_rels/sheet61.xml.rels>&#65279;<?xml version="1.0" encoding="utf-8"?><Relationships xmlns="http://schemas.openxmlformats.org/package/2006/relationships"><Relationship Id="rId1" Type="http://schemas.openxmlformats.org/officeDocument/2006/relationships/drawing" Target="../drawings/drawing61.xml" /></Relationships>
</file>

<file path=xl/worksheets/_rels/sheet62.xml.rels>&#65279;<?xml version="1.0" encoding="utf-8"?><Relationships xmlns="http://schemas.openxmlformats.org/package/2006/relationships"><Relationship Id="rId1" Type="http://schemas.openxmlformats.org/officeDocument/2006/relationships/drawing" Target="../drawings/drawing62.xml" /></Relationships>
</file>

<file path=xl/worksheets/_rels/sheet63.xml.rels>&#65279;<?xml version="1.0" encoding="utf-8"?><Relationships xmlns="http://schemas.openxmlformats.org/package/2006/relationships"><Relationship Id="rId1" Type="http://schemas.openxmlformats.org/officeDocument/2006/relationships/drawing" Target="../drawings/drawing63.xml" /></Relationships>
</file>

<file path=xl/worksheets/_rels/sheet64.xml.rels>&#65279;<?xml version="1.0" encoding="utf-8"?><Relationships xmlns="http://schemas.openxmlformats.org/package/2006/relationships"><Relationship Id="rId1" Type="http://schemas.openxmlformats.org/officeDocument/2006/relationships/drawing" Target="../drawings/drawing64.xml" /></Relationships>
</file>

<file path=xl/worksheets/_rels/sheet65.xml.rels>&#65279;<?xml version="1.0" encoding="utf-8"?><Relationships xmlns="http://schemas.openxmlformats.org/package/2006/relationships"><Relationship Id="rId1" Type="http://schemas.openxmlformats.org/officeDocument/2006/relationships/drawing" Target="../drawings/drawing65.xml" /></Relationships>
</file>

<file path=xl/worksheets/_rels/sheet66.xml.rels>&#65279;<?xml version="1.0" encoding="utf-8"?><Relationships xmlns="http://schemas.openxmlformats.org/package/2006/relationships"><Relationship Id="rId1" Type="http://schemas.openxmlformats.org/officeDocument/2006/relationships/drawing" Target="../drawings/drawing66.xml" /></Relationships>
</file>

<file path=xl/worksheets/_rels/sheet67.xml.rels>&#65279;<?xml version="1.0" encoding="utf-8"?><Relationships xmlns="http://schemas.openxmlformats.org/package/2006/relationships"><Relationship Id="rId1" Type="http://schemas.openxmlformats.org/officeDocument/2006/relationships/drawing" Target="../drawings/drawing67.xml" /></Relationships>
</file>

<file path=xl/worksheets/_rels/sheet68.xml.rels>&#65279;<?xml version="1.0" encoding="utf-8"?><Relationships xmlns="http://schemas.openxmlformats.org/package/2006/relationships"><Relationship Id="rId1" Type="http://schemas.openxmlformats.org/officeDocument/2006/relationships/drawing" Target="../drawings/drawing68.xml" /></Relationships>
</file>

<file path=xl/worksheets/_rels/sheet69.xml.rels>&#65279;<?xml version="1.0" encoding="utf-8"?><Relationships xmlns="http://schemas.openxmlformats.org/package/2006/relationships"><Relationship Id="rId1" Type="http://schemas.openxmlformats.org/officeDocument/2006/relationships/drawing" Target="../drawings/drawing69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70.xml.rels>&#65279;<?xml version="1.0" encoding="utf-8"?><Relationships xmlns="http://schemas.openxmlformats.org/package/2006/relationships"><Relationship Id="rId1" Type="http://schemas.openxmlformats.org/officeDocument/2006/relationships/drawing" Target="../drawings/drawing70.xml" /></Relationships>
</file>

<file path=xl/worksheets/_rels/sheet71.xml.rels>&#65279;<?xml version="1.0" encoding="utf-8"?><Relationships xmlns="http://schemas.openxmlformats.org/package/2006/relationships"><Relationship Id="rId1" Type="http://schemas.openxmlformats.org/officeDocument/2006/relationships/drawing" Target="../drawings/drawing71.xml" /></Relationships>
</file>

<file path=xl/worksheets/_rels/sheet72.xml.rels>&#65279;<?xml version="1.0" encoding="utf-8"?><Relationships xmlns="http://schemas.openxmlformats.org/package/2006/relationships"><Relationship Id="rId1" Type="http://schemas.openxmlformats.org/officeDocument/2006/relationships/drawing" Target="../drawings/drawing72.xml" /></Relationships>
</file>

<file path=xl/worksheets/_rels/sheet73.xml.rels>&#65279;<?xml version="1.0" encoding="utf-8"?><Relationships xmlns="http://schemas.openxmlformats.org/package/2006/relationships"><Relationship Id="rId1" Type="http://schemas.openxmlformats.org/officeDocument/2006/relationships/drawing" Target="../drawings/drawing73.xml" /></Relationships>
</file>

<file path=xl/worksheets/_rels/sheet74.xml.rels>&#65279;<?xml version="1.0" encoding="utf-8"?><Relationships xmlns="http://schemas.openxmlformats.org/package/2006/relationships"><Relationship Id="rId1" Type="http://schemas.openxmlformats.org/officeDocument/2006/relationships/drawing" Target="../drawings/drawing74.xml" /></Relationships>
</file>

<file path=xl/worksheets/_rels/sheet75.xml.rels>&#65279;<?xml version="1.0" encoding="utf-8"?><Relationships xmlns="http://schemas.openxmlformats.org/package/2006/relationships"><Relationship Id="rId1" Type="http://schemas.openxmlformats.org/officeDocument/2006/relationships/drawing" Target="../drawings/drawing75.xml" /></Relationships>
</file>

<file path=xl/worksheets/_rels/sheet76.xml.rels>&#65279;<?xml version="1.0" encoding="utf-8"?><Relationships xmlns="http://schemas.openxmlformats.org/package/2006/relationships"><Relationship Id="rId1" Type="http://schemas.openxmlformats.org/officeDocument/2006/relationships/drawing" Target="../drawings/drawing76.xml" /></Relationships>
</file>

<file path=xl/worksheets/_rels/sheet77.xml.rels>&#65279;<?xml version="1.0" encoding="utf-8"?><Relationships xmlns="http://schemas.openxmlformats.org/package/2006/relationships"><Relationship Id="rId1" Type="http://schemas.openxmlformats.org/officeDocument/2006/relationships/drawing" Target="../drawings/drawing77.xml" /></Relationships>
</file>

<file path=xl/worksheets/_rels/sheet78.xml.rels>&#65279;<?xml version="1.0" encoding="utf-8"?><Relationships xmlns="http://schemas.openxmlformats.org/package/2006/relationships"><Relationship Id="rId1" Type="http://schemas.openxmlformats.org/officeDocument/2006/relationships/drawing" Target="../drawings/drawing78.xml" /></Relationships>
</file>

<file path=xl/worksheets/_rels/sheet79.xml.rels>&#65279;<?xml version="1.0" encoding="utf-8"?><Relationships xmlns="http://schemas.openxmlformats.org/package/2006/relationships"><Relationship Id="rId1" Type="http://schemas.openxmlformats.org/officeDocument/2006/relationships/drawing" Target="../drawings/drawing79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21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27</v>
      </c>
      <c r="AL10" s="23"/>
      <c r="AM10" s="23"/>
      <c r="AN10" s="28" t="s">
        <v>28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29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30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27</v>
      </c>
      <c r="AL13" s="23"/>
      <c r="AM13" s="23"/>
      <c r="AN13" s="35" t="s">
        <v>32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30</v>
      </c>
      <c r="AL14" s="23"/>
      <c r="AM14" s="23"/>
      <c r="AN14" s="35" t="s">
        <v>32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27</v>
      </c>
      <c r="AL16" s="23"/>
      <c r="AM16" s="23"/>
      <c r="AN16" s="28" t="s">
        <v>34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30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36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27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38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30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36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55.25" customHeight="1">
      <c r="B23" s="22"/>
      <c r="C23" s="23"/>
      <c r="D23" s="23"/>
      <c r="E23" s="37" t="s">
        <v>40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41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42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43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44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45</v>
      </c>
      <c r="E29" s="48"/>
      <c r="F29" s="33" t="s">
        <v>46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47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48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49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50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51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52</v>
      </c>
      <c r="U35" s="55"/>
      <c r="V35" s="55"/>
      <c r="W35" s="55"/>
      <c r="X35" s="57" t="s">
        <v>53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55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56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57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56</v>
      </c>
      <c r="AI60" s="43"/>
      <c r="AJ60" s="43"/>
      <c r="AK60" s="43"/>
      <c r="AL60" s="43"/>
      <c r="AM60" s="65" t="s">
        <v>57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58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59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56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57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56</v>
      </c>
      <c r="AI75" s="43"/>
      <c r="AJ75" s="43"/>
      <c r="AK75" s="43"/>
      <c r="AL75" s="43"/>
      <c r="AM75" s="65" t="s">
        <v>57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60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revize_2024_02_08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Rekonstrukce a dostavba staré budovy ZŠ Třebotov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22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Třebotov, Hlavní 190, 252 26 areál školy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24</v>
      </c>
      <c r="AJ87" s="41"/>
      <c r="AK87" s="41"/>
      <c r="AL87" s="41"/>
      <c r="AM87" s="80" t="str">
        <f>IF(AN8= "","",AN8)</f>
        <v>8. 2. 2024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26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Obec Třebotov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33</v>
      </c>
      <c r="AJ89" s="41"/>
      <c r="AK89" s="41"/>
      <c r="AL89" s="41"/>
      <c r="AM89" s="81" t="str">
        <f>IF(E17="","",E17)</f>
        <v>archlin s.r.o.</v>
      </c>
      <c r="AN89" s="72"/>
      <c r="AO89" s="72"/>
      <c r="AP89" s="72"/>
      <c r="AQ89" s="41"/>
      <c r="AR89" s="45"/>
      <c r="AS89" s="82" t="s">
        <v>61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31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37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62</v>
      </c>
      <c r="D92" s="95"/>
      <c r="E92" s="95"/>
      <c r="F92" s="95"/>
      <c r="G92" s="95"/>
      <c r="H92" s="96"/>
      <c r="I92" s="97" t="s">
        <v>63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64</v>
      </c>
      <c r="AH92" s="95"/>
      <c r="AI92" s="95"/>
      <c r="AJ92" s="95"/>
      <c r="AK92" s="95"/>
      <c r="AL92" s="95"/>
      <c r="AM92" s="95"/>
      <c r="AN92" s="97" t="s">
        <v>65</v>
      </c>
      <c r="AO92" s="95"/>
      <c r="AP92" s="99"/>
      <c r="AQ92" s="100" t="s">
        <v>66</v>
      </c>
      <c r="AR92" s="45"/>
      <c r="AS92" s="101" t="s">
        <v>67</v>
      </c>
      <c r="AT92" s="102" t="s">
        <v>68</v>
      </c>
      <c r="AU92" s="102" t="s">
        <v>69</v>
      </c>
      <c r="AV92" s="102" t="s">
        <v>70</v>
      </c>
      <c r="AW92" s="102" t="s">
        <v>71</v>
      </c>
      <c r="AX92" s="102" t="s">
        <v>72</v>
      </c>
      <c r="AY92" s="102" t="s">
        <v>73</v>
      </c>
      <c r="AZ92" s="102" t="s">
        <v>74</v>
      </c>
      <c r="BA92" s="102" t="s">
        <v>75</v>
      </c>
      <c r="BB92" s="102" t="s">
        <v>76</v>
      </c>
      <c r="BC92" s="102" t="s">
        <v>77</v>
      </c>
      <c r="BD92" s="103" t="s">
        <v>78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79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ROUND(AG95+AG96+AG97+AG125+AG156+AG173+AG174+AG180,2)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ROUND(AS95+AS96+AS97+AS125+AS156+AS173+AS174+AS180,2)</f>
        <v>0</v>
      </c>
      <c r="AT94" s="115">
        <f>ROUND(SUM(AV94:AW94),2)</f>
        <v>0</v>
      </c>
      <c r="AU94" s="116">
        <f>ROUND(AU95+AU96+AU97+AU125+AU156+AU173+AU174+AU180,5)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ROUND(AZ95+AZ96+AZ97+AZ125+AZ156+AZ173+AZ174+AZ180,2)</f>
        <v>0</v>
      </c>
      <c r="BA94" s="115">
        <f>ROUND(BA95+BA96+BA97+BA125+BA156+BA173+BA174+BA180,2)</f>
        <v>0</v>
      </c>
      <c r="BB94" s="115">
        <f>ROUND(BB95+BB96+BB97+BB125+BB156+BB173+BB174+BB180,2)</f>
        <v>0</v>
      </c>
      <c r="BC94" s="115">
        <f>ROUND(BC95+BC96+BC97+BC125+BC156+BC173+BC174+BC180,2)</f>
        <v>0</v>
      </c>
      <c r="BD94" s="117">
        <f>ROUND(BD95+BD96+BD97+BD125+BD156+BD173+BD174+BD180,2)</f>
        <v>0</v>
      </c>
      <c r="BE94" s="6"/>
      <c r="BS94" s="118" t="s">
        <v>80</v>
      </c>
      <c r="BT94" s="118" t="s">
        <v>81</v>
      </c>
      <c r="BU94" s="119" t="s">
        <v>82</v>
      </c>
      <c r="BV94" s="118" t="s">
        <v>83</v>
      </c>
      <c r="BW94" s="118" t="s">
        <v>5</v>
      </c>
      <c r="BX94" s="118" t="s">
        <v>84</v>
      </c>
      <c r="CL94" s="118" t="s">
        <v>19</v>
      </c>
    </row>
    <row r="95" s="7" customFormat="1" ht="24.75" customHeight="1">
      <c r="A95" s="120" t="s">
        <v>85</v>
      </c>
      <c r="B95" s="121"/>
      <c r="C95" s="122"/>
      <c r="D95" s="123" t="s">
        <v>86</v>
      </c>
      <c r="E95" s="123"/>
      <c r="F95" s="123"/>
      <c r="G95" s="123"/>
      <c r="H95" s="123"/>
      <c r="I95" s="124"/>
      <c r="J95" s="123" t="s">
        <v>87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'SO 01 - PŘÍPRAVA STAVENIŠ...'!J30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88</v>
      </c>
      <c r="AR95" s="127"/>
      <c r="AS95" s="128">
        <v>0</v>
      </c>
      <c r="AT95" s="129">
        <f>ROUND(SUM(AV95:AW95),2)</f>
        <v>0</v>
      </c>
      <c r="AU95" s="130">
        <f>'SO 01 - PŘÍPRAVA STAVENIŠ...'!P122</f>
        <v>0</v>
      </c>
      <c r="AV95" s="129">
        <f>'SO 01 - PŘÍPRAVA STAVENIŠ...'!J33</f>
        <v>0</v>
      </c>
      <c r="AW95" s="129">
        <f>'SO 01 - PŘÍPRAVA STAVENIŠ...'!J34</f>
        <v>0</v>
      </c>
      <c r="AX95" s="129">
        <f>'SO 01 - PŘÍPRAVA STAVENIŠ...'!J35</f>
        <v>0</v>
      </c>
      <c r="AY95" s="129">
        <f>'SO 01 - PŘÍPRAVA STAVENIŠ...'!J36</f>
        <v>0</v>
      </c>
      <c r="AZ95" s="129">
        <f>'SO 01 - PŘÍPRAVA STAVENIŠ...'!F33</f>
        <v>0</v>
      </c>
      <c r="BA95" s="129">
        <f>'SO 01 - PŘÍPRAVA STAVENIŠ...'!F34</f>
        <v>0</v>
      </c>
      <c r="BB95" s="129">
        <f>'SO 01 - PŘÍPRAVA STAVENIŠ...'!F35</f>
        <v>0</v>
      </c>
      <c r="BC95" s="129">
        <f>'SO 01 - PŘÍPRAVA STAVENIŠ...'!F36</f>
        <v>0</v>
      </c>
      <c r="BD95" s="131">
        <f>'SO 01 - PŘÍPRAVA STAVENIŠ...'!F37</f>
        <v>0</v>
      </c>
      <c r="BE95" s="7"/>
      <c r="BT95" s="132" t="s">
        <v>89</v>
      </c>
      <c r="BV95" s="132" t="s">
        <v>83</v>
      </c>
      <c r="BW95" s="132" t="s">
        <v>90</v>
      </c>
      <c r="BX95" s="132" t="s">
        <v>5</v>
      </c>
      <c r="CL95" s="132" t="s">
        <v>1</v>
      </c>
      <c r="CM95" s="132" t="s">
        <v>91</v>
      </c>
    </row>
    <row r="96" s="7" customFormat="1" ht="16.5" customHeight="1">
      <c r="A96" s="120" t="s">
        <v>85</v>
      </c>
      <c r="B96" s="121"/>
      <c r="C96" s="122"/>
      <c r="D96" s="123" t="s">
        <v>92</v>
      </c>
      <c r="E96" s="123"/>
      <c r="F96" s="123"/>
      <c r="G96" s="123"/>
      <c r="H96" s="123"/>
      <c r="I96" s="124"/>
      <c r="J96" s="123" t="s">
        <v>93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'SO 03 - KOMUNIKACE A ZPEV...'!J30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88</v>
      </c>
      <c r="AR96" s="127"/>
      <c r="AS96" s="128">
        <v>0</v>
      </c>
      <c r="AT96" s="129">
        <f>ROUND(SUM(AV96:AW96),2)</f>
        <v>0</v>
      </c>
      <c r="AU96" s="130">
        <f>'SO 03 - KOMUNIKACE A ZPEV...'!P122</f>
        <v>0</v>
      </c>
      <c r="AV96" s="129">
        <f>'SO 03 - KOMUNIKACE A ZPEV...'!J33</f>
        <v>0</v>
      </c>
      <c r="AW96" s="129">
        <f>'SO 03 - KOMUNIKACE A ZPEV...'!J34</f>
        <v>0</v>
      </c>
      <c r="AX96" s="129">
        <f>'SO 03 - KOMUNIKACE A ZPEV...'!J35</f>
        <v>0</v>
      </c>
      <c r="AY96" s="129">
        <f>'SO 03 - KOMUNIKACE A ZPEV...'!J36</f>
        <v>0</v>
      </c>
      <c r="AZ96" s="129">
        <f>'SO 03 - KOMUNIKACE A ZPEV...'!F33</f>
        <v>0</v>
      </c>
      <c r="BA96" s="129">
        <f>'SO 03 - KOMUNIKACE A ZPEV...'!F34</f>
        <v>0</v>
      </c>
      <c r="BB96" s="129">
        <f>'SO 03 - KOMUNIKACE A ZPEV...'!F35</f>
        <v>0</v>
      </c>
      <c r="BC96" s="129">
        <f>'SO 03 - KOMUNIKACE A ZPEV...'!F36</f>
        <v>0</v>
      </c>
      <c r="BD96" s="131">
        <f>'SO 03 - KOMUNIKACE A ZPEV...'!F37</f>
        <v>0</v>
      </c>
      <c r="BE96" s="7"/>
      <c r="BT96" s="132" t="s">
        <v>89</v>
      </c>
      <c r="BV96" s="132" t="s">
        <v>83</v>
      </c>
      <c r="BW96" s="132" t="s">
        <v>94</v>
      </c>
      <c r="BX96" s="132" t="s">
        <v>5</v>
      </c>
      <c r="CL96" s="132" t="s">
        <v>1</v>
      </c>
      <c r="CM96" s="132" t="s">
        <v>91</v>
      </c>
    </row>
    <row r="97" s="7" customFormat="1" ht="16.5" customHeight="1">
      <c r="A97" s="7"/>
      <c r="B97" s="121"/>
      <c r="C97" s="122"/>
      <c r="D97" s="123" t="s">
        <v>95</v>
      </c>
      <c r="E97" s="123"/>
      <c r="F97" s="123"/>
      <c r="G97" s="123"/>
      <c r="H97" s="123"/>
      <c r="I97" s="124"/>
      <c r="J97" s="123" t="s">
        <v>96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33">
        <f>ROUND(AG98+SUM(AG99:AG101)+AG113+SUM(AG122:AG124),2)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88</v>
      </c>
      <c r="AR97" s="127"/>
      <c r="AS97" s="128">
        <f>ROUND(AS98+SUM(AS99:AS101)+AS113+SUM(AS122:AS124),2)</f>
        <v>0</v>
      </c>
      <c r="AT97" s="129">
        <f>ROUND(SUM(AV97:AW97),2)</f>
        <v>0</v>
      </c>
      <c r="AU97" s="130">
        <f>ROUND(AU98+SUM(AU99:AU101)+AU113+SUM(AU122:AU124),5)</f>
        <v>0</v>
      </c>
      <c r="AV97" s="129">
        <f>ROUND(AZ97*L29,2)</f>
        <v>0</v>
      </c>
      <c r="AW97" s="129">
        <f>ROUND(BA97*L30,2)</f>
        <v>0</v>
      </c>
      <c r="AX97" s="129">
        <f>ROUND(BB97*L29,2)</f>
        <v>0</v>
      </c>
      <c r="AY97" s="129">
        <f>ROUND(BC97*L30,2)</f>
        <v>0</v>
      </c>
      <c r="AZ97" s="129">
        <f>ROUND(AZ98+SUM(AZ99:AZ101)+AZ113+SUM(AZ122:AZ124),2)</f>
        <v>0</v>
      </c>
      <c r="BA97" s="129">
        <f>ROUND(BA98+SUM(BA99:BA101)+BA113+SUM(BA122:BA124),2)</f>
        <v>0</v>
      </c>
      <c r="BB97" s="129">
        <f>ROUND(BB98+SUM(BB99:BB101)+BB113+SUM(BB122:BB124),2)</f>
        <v>0</v>
      </c>
      <c r="BC97" s="129">
        <f>ROUND(BC98+SUM(BC99:BC101)+BC113+SUM(BC122:BC124),2)</f>
        <v>0</v>
      </c>
      <c r="BD97" s="131">
        <f>ROUND(BD98+SUM(BD99:BD101)+BD113+SUM(BD122:BD124),2)</f>
        <v>0</v>
      </c>
      <c r="BE97" s="7"/>
      <c r="BS97" s="132" t="s">
        <v>80</v>
      </c>
      <c r="BT97" s="132" t="s">
        <v>89</v>
      </c>
      <c r="BV97" s="132" t="s">
        <v>83</v>
      </c>
      <c r="BW97" s="132" t="s">
        <v>97</v>
      </c>
      <c r="BX97" s="132" t="s">
        <v>5</v>
      </c>
      <c r="CL97" s="132" t="s">
        <v>1</v>
      </c>
      <c r="CM97" s="132" t="s">
        <v>91</v>
      </c>
    </row>
    <row r="98" s="4" customFormat="1" ht="16.5" customHeight="1">
      <c r="A98" s="120" t="s">
        <v>85</v>
      </c>
      <c r="B98" s="71"/>
      <c r="C98" s="134"/>
      <c r="D98" s="134"/>
      <c r="E98" s="135" t="s">
        <v>95</v>
      </c>
      <c r="F98" s="135"/>
      <c r="G98" s="135"/>
      <c r="H98" s="135"/>
      <c r="I98" s="135"/>
      <c r="J98" s="134"/>
      <c r="K98" s="135" t="s">
        <v>96</v>
      </c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6">
        <f>'SO 04 - NOVÁ BUDOVA'!J30</f>
        <v>0</v>
      </c>
      <c r="AH98" s="134"/>
      <c r="AI98" s="134"/>
      <c r="AJ98" s="134"/>
      <c r="AK98" s="134"/>
      <c r="AL98" s="134"/>
      <c r="AM98" s="134"/>
      <c r="AN98" s="136">
        <f>SUM(AG98,AT98)</f>
        <v>0</v>
      </c>
      <c r="AO98" s="134"/>
      <c r="AP98" s="134"/>
      <c r="AQ98" s="137" t="s">
        <v>98</v>
      </c>
      <c r="AR98" s="73"/>
      <c r="AS98" s="138">
        <v>0</v>
      </c>
      <c r="AT98" s="139">
        <f>ROUND(SUM(AV98:AW98),2)</f>
        <v>0</v>
      </c>
      <c r="AU98" s="140">
        <f>'SO 04 - NOVÁ BUDOVA'!P141</f>
        <v>0</v>
      </c>
      <c r="AV98" s="139">
        <f>'SO 04 - NOVÁ BUDOVA'!J33</f>
        <v>0</v>
      </c>
      <c r="AW98" s="139">
        <f>'SO 04 - NOVÁ BUDOVA'!J34</f>
        <v>0</v>
      </c>
      <c r="AX98" s="139">
        <f>'SO 04 - NOVÁ BUDOVA'!J35</f>
        <v>0</v>
      </c>
      <c r="AY98" s="139">
        <f>'SO 04 - NOVÁ BUDOVA'!J36</f>
        <v>0</v>
      </c>
      <c r="AZ98" s="139">
        <f>'SO 04 - NOVÁ BUDOVA'!F33</f>
        <v>0</v>
      </c>
      <c r="BA98" s="139">
        <f>'SO 04 - NOVÁ BUDOVA'!F34</f>
        <v>0</v>
      </c>
      <c r="BB98" s="139">
        <f>'SO 04 - NOVÁ BUDOVA'!F35</f>
        <v>0</v>
      </c>
      <c r="BC98" s="139">
        <f>'SO 04 - NOVÁ BUDOVA'!F36</f>
        <v>0</v>
      </c>
      <c r="BD98" s="141">
        <f>'SO 04 - NOVÁ BUDOVA'!F37</f>
        <v>0</v>
      </c>
      <c r="BE98" s="4"/>
      <c r="BT98" s="142" t="s">
        <v>91</v>
      </c>
      <c r="BU98" s="142" t="s">
        <v>99</v>
      </c>
      <c r="BV98" s="142" t="s">
        <v>83</v>
      </c>
      <c r="BW98" s="142" t="s">
        <v>97</v>
      </c>
      <c r="BX98" s="142" t="s">
        <v>5</v>
      </c>
      <c r="CL98" s="142" t="s">
        <v>1</v>
      </c>
      <c r="CM98" s="142" t="s">
        <v>91</v>
      </c>
    </row>
    <row r="99" s="4" customFormat="1" ht="23.25" customHeight="1">
      <c r="A99" s="120" t="s">
        <v>85</v>
      </c>
      <c r="B99" s="71"/>
      <c r="C99" s="134"/>
      <c r="D99" s="134"/>
      <c r="E99" s="135" t="s">
        <v>100</v>
      </c>
      <c r="F99" s="135"/>
      <c r="G99" s="135"/>
      <c r="H99" s="135"/>
      <c r="I99" s="135"/>
      <c r="J99" s="134"/>
      <c r="K99" s="135" t="s">
        <v>101</v>
      </c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6">
        <f>'SO 04 01 - KLIMATIZACE'!J32</f>
        <v>0</v>
      </c>
      <c r="AH99" s="134"/>
      <c r="AI99" s="134"/>
      <c r="AJ99" s="134"/>
      <c r="AK99" s="134"/>
      <c r="AL99" s="134"/>
      <c r="AM99" s="134"/>
      <c r="AN99" s="136">
        <f>SUM(AG99,AT99)</f>
        <v>0</v>
      </c>
      <c r="AO99" s="134"/>
      <c r="AP99" s="134"/>
      <c r="AQ99" s="137" t="s">
        <v>98</v>
      </c>
      <c r="AR99" s="73"/>
      <c r="AS99" s="138">
        <v>0</v>
      </c>
      <c r="AT99" s="139">
        <f>ROUND(SUM(AV99:AW99),2)</f>
        <v>0</v>
      </c>
      <c r="AU99" s="140">
        <f>'SO 04 01 - KLIMATIZACE'!P121</f>
        <v>0</v>
      </c>
      <c r="AV99" s="139">
        <f>'SO 04 01 - KLIMATIZACE'!J35</f>
        <v>0</v>
      </c>
      <c r="AW99" s="139">
        <f>'SO 04 01 - KLIMATIZACE'!J36</f>
        <v>0</v>
      </c>
      <c r="AX99" s="139">
        <f>'SO 04 01 - KLIMATIZACE'!J37</f>
        <v>0</v>
      </c>
      <c r="AY99" s="139">
        <f>'SO 04 01 - KLIMATIZACE'!J38</f>
        <v>0</v>
      </c>
      <c r="AZ99" s="139">
        <f>'SO 04 01 - KLIMATIZACE'!F35</f>
        <v>0</v>
      </c>
      <c r="BA99" s="139">
        <f>'SO 04 01 - KLIMATIZACE'!F36</f>
        <v>0</v>
      </c>
      <c r="BB99" s="139">
        <f>'SO 04 01 - KLIMATIZACE'!F37</f>
        <v>0</v>
      </c>
      <c r="BC99" s="139">
        <f>'SO 04 01 - KLIMATIZACE'!F38</f>
        <v>0</v>
      </c>
      <c r="BD99" s="141">
        <f>'SO 04 01 - KLIMATIZACE'!F39</f>
        <v>0</v>
      </c>
      <c r="BE99" s="4"/>
      <c r="BT99" s="142" t="s">
        <v>91</v>
      </c>
      <c r="BV99" s="142" t="s">
        <v>83</v>
      </c>
      <c r="BW99" s="142" t="s">
        <v>102</v>
      </c>
      <c r="BX99" s="142" t="s">
        <v>97</v>
      </c>
      <c r="CL99" s="142" t="s">
        <v>1</v>
      </c>
    </row>
    <row r="100" s="4" customFormat="1" ht="23.25" customHeight="1">
      <c r="A100" s="120" t="s">
        <v>85</v>
      </c>
      <c r="B100" s="71"/>
      <c r="C100" s="134"/>
      <c r="D100" s="134"/>
      <c r="E100" s="135" t="s">
        <v>103</v>
      </c>
      <c r="F100" s="135"/>
      <c r="G100" s="135"/>
      <c r="H100" s="135"/>
      <c r="I100" s="135"/>
      <c r="J100" s="134"/>
      <c r="K100" s="135" t="s">
        <v>104</v>
      </c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6">
        <f>'SO 04 02 - MaR'!J32</f>
        <v>0</v>
      </c>
      <c r="AH100" s="134"/>
      <c r="AI100" s="134"/>
      <c r="AJ100" s="134"/>
      <c r="AK100" s="134"/>
      <c r="AL100" s="134"/>
      <c r="AM100" s="134"/>
      <c r="AN100" s="136">
        <f>SUM(AG100,AT100)</f>
        <v>0</v>
      </c>
      <c r="AO100" s="134"/>
      <c r="AP100" s="134"/>
      <c r="AQ100" s="137" t="s">
        <v>98</v>
      </c>
      <c r="AR100" s="73"/>
      <c r="AS100" s="138">
        <v>0</v>
      </c>
      <c r="AT100" s="139">
        <f>ROUND(SUM(AV100:AW100),2)</f>
        <v>0</v>
      </c>
      <c r="AU100" s="140">
        <f>'SO 04 02 - MaR'!P122</f>
        <v>0</v>
      </c>
      <c r="AV100" s="139">
        <f>'SO 04 02 - MaR'!J35</f>
        <v>0</v>
      </c>
      <c r="AW100" s="139">
        <f>'SO 04 02 - MaR'!J36</f>
        <v>0</v>
      </c>
      <c r="AX100" s="139">
        <f>'SO 04 02 - MaR'!J37</f>
        <v>0</v>
      </c>
      <c r="AY100" s="139">
        <f>'SO 04 02 - MaR'!J38</f>
        <v>0</v>
      </c>
      <c r="AZ100" s="139">
        <f>'SO 04 02 - MaR'!F35</f>
        <v>0</v>
      </c>
      <c r="BA100" s="139">
        <f>'SO 04 02 - MaR'!F36</f>
        <v>0</v>
      </c>
      <c r="BB100" s="139">
        <f>'SO 04 02 - MaR'!F37</f>
        <v>0</v>
      </c>
      <c r="BC100" s="139">
        <f>'SO 04 02 - MaR'!F38</f>
        <v>0</v>
      </c>
      <c r="BD100" s="141">
        <f>'SO 04 02 - MaR'!F39</f>
        <v>0</v>
      </c>
      <c r="BE100" s="4"/>
      <c r="BT100" s="142" t="s">
        <v>91</v>
      </c>
      <c r="BV100" s="142" t="s">
        <v>83</v>
      </c>
      <c r="BW100" s="142" t="s">
        <v>105</v>
      </c>
      <c r="BX100" s="142" t="s">
        <v>97</v>
      </c>
      <c r="CL100" s="142" t="s">
        <v>1</v>
      </c>
    </row>
    <row r="101" s="4" customFormat="1" ht="23.25" customHeight="1">
      <c r="A101" s="4"/>
      <c r="B101" s="71"/>
      <c r="C101" s="134"/>
      <c r="D101" s="134"/>
      <c r="E101" s="135" t="s">
        <v>106</v>
      </c>
      <c r="F101" s="135"/>
      <c r="G101" s="135"/>
      <c r="H101" s="135"/>
      <c r="I101" s="135"/>
      <c r="J101" s="134"/>
      <c r="K101" s="135" t="s">
        <v>107</v>
      </c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43">
        <f>ROUND(SUM(AG102:AG112),2)</f>
        <v>0</v>
      </c>
      <c r="AH101" s="134"/>
      <c r="AI101" s="134"/>
      <c r="AJ101" s="134"/>
      <c r="AK101" s="134"/>
      <c r="AL101" s="134"/>
      <c r="AM101" s="134"/>
      <c r="AN101" s="136">
        <f>SUM(AG101,AT101)</f>
        <v>0</v>
      </c>
      <c r="AO101" s="134"/>
      <c r="AP101" s="134"/>
      <c r="AQ101" s="137" t="s">
        <v>98</v>
      </c>
      <c r="AR101" s="73"/>
      <c r="AS101" s="138">
        <f>ROUND(SUM(AS102:AS112),2)</f>
        <v>0</v>
      </c>
      <c r="AT101" s="139">
        <f>ROUND(SUM(AV101:AW101),2)</f>
        <v>0</v>
      </c>
      <c r="AU101" s="140">
        <f>ROUND(SUM(AU102:AU112),5)</f>
        <v>0</v>
      </c>
      <c r="AV101" s="139">
        <f>ROUND(AZ101*L29,2)</f>
        <v>0</v>
      </c>
      <c r="AW101" s="139">
        <f>ROUND(BA101*L30,2)</f>
        <v>0</v>
      </c>
      <c r="AX101" s="139">
        <f>ROUND(BB101*L29,2)</f>
        <v>0</v>
      </c>
      <c r="AY101" s="139">
        <f>ROUND(BC101*L30,2)</f>
        <v>0</v>
      </c>
      <c r="AZ101" s="139">
        <f>ROUND(SUM(AZ102:AZ112),2)</f>
        <v>0</v>
      </c>
      <c r="BA101" s="139">
        <f>ROUND(SUM(BA102:BA112),2)</f>
        <v>0</v>
      </c>
      <c r="BB101" s="139">
        <f>ROUND(SUM(BB102:BB112),2)</f>
        <v>0</v>
      </c>
      <c r="BC101" s="139">
        <f>ROUND(SUM(BC102:BC112),2)</f>
        <v>0</v>
      </c>
      <c r="BD101" s="141">
        <f>ROUND(SUM(BD102:BD112),2)</f>
        <v>0</v>
      </c>
      <c r="BE101" s="4"/>
      <c r="BS101" s="142" t="s">
        <v>80</v>
      </c>
      <c r="BT101" s="142" t="s">
        <v>91</v>
      </c>
      <c r="BU101" s="142" t="s">
        <v>82</v>
      </c>
      <c r="BV101" s="142" t="s">
        <v>83</v>
      </c>
      <c r="BW101" s="142" t="s">
        <v>108</v>
      </c>
      <c r="BX101" s="142" t="s">
        <v>97</v>
      </c>
      <c r="CL101" s="142" t="s">
        <v>1</v>
      </c>
    </row>
    <row r="102" s="4" customFormat="1" ht="16.5" customHeight="1">
      <c r="A102" s="120" t="s">
        <v>85</v>
      </c>
      <c r="B102" s="71"/>
      <c r="C102" s="134"/>
      <c r="D102" s="134"/>
      <c r="E102" s="134"/>
      <c r="F102" s="135" t="s">
        <v>109</v>
      </c>
      <c r="G102" s="135"/>
      <c r="H102" s="135"/>
      <c r="I102" s="135"/>
      <c r="J102" s="135"/>
      <c r="K102" s="134"/>
      <c r="L102" s="135" t="s">
        <v>110</v>
      </c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6">
        <f>'LPS - Uzemnění a hromosvod'!J34</f>
        <v>0</v>
      </c>
      <c r="AH102" s="134"/>
      <c r="AI102" s="134"/>
      <c r="AJ102" s="134"/>
      <c r="AK102" s="134"/>
      <c r="AL102" s="134"/>
      <c r="AM102" s="134"/>
      <c r="AN102" s="136">
        <f>SUM(AG102,AT102)</f>
        <v>0</v>
      </c>
      <c r="AO102" s="134"/>
      <c r="AP102" s="134"/>
      <c r="AQ102" s="137" t="s">
        <v>98</v>
      </c>
      <c r="AR102" s="73"/>
      <c r="AS102" s="138">
        <v>0</v>
      </c>
      <c r="AT102" s="139">
        <f>ROUND(SUM(AV102:AW102),2)</f>
        <v>0</v>
      </c>
      <c r="AU102" s="140">
        <f>'LPS - Uzemnění a hromosvod'!P126</f>
        <v>0</v>
      </c>
      <c r="AV102" s="139">
        <f>'LPS - Uzemnění a hromosvod'!J37</f>
        <v>0</v>
      </c>
      <c r="AW102" s="139">
        <f>'LPS - Uzemnění a hromosvod'!J38</f>
        <v>0</v>
      </c>
      <c r="AX102" s="139">
        <f>'LPS - Uzemnění a hromosvod'!J39</f>
        <v>0</v>
      </c>
      <c r="AY102" s="139">
        <f>'LPS - Uzemnění a hromosvod'!J40</f>
        <v>0</v>
      </c>
      <c r="AZ102" s="139">
        <f>'LPS - Uzemnění a hromosvod'!F37</f>
        <v>0</v>
      </c>
      <c r="BA102" s="139">
        <f>'LPS - Uzemnění a hromosvod'!F38</f>
        <v>0</v>
      </c>
      <c r="BB102" s="139">
        <f>'LPS - Uzemnění a hromosvod'!F39</f>
        <v>0</v>
      </c>
      <c r="BC102" s="139">
        <f>'LPS - Uzemnění a hromosvod'!F40</f>
        <v>0</v>
      </c>
      <c r="BD102" s="141">
        <f>'LPS - Uzemnění a hromosvod'!F41</f>
        <v>0</v>
      </c>
      <c r="BE102" s="4"/>
      <c r="BT102" s="142" t="s">
        <v>111</v>
      </c>
      <c r="BV102" s="142" t="s">
        <v>83</v>
      </c>
      <c r="BW102" s="142" t="s">
        <v>112</v>
      </c>
      <c r="BX102" s="142" t="s">
        <v>108</v>
      </c>
      <c r="CL102" s="142" t="s">
        <v>1</v>
      </c>
    </row>
    <row r="103" s="4" customFormat="1" ht="16.5" customHeight="1">
      <c r="A103" s="120" t="s">
        <v>85</v>
      </c>
      <c r="B103" s="71"/>
      <c r="C103" s="134"/>
      <c r="D103" s="134"/>
      <c r="E103" s="134"/>
      <c r="F103" s="135" t="s">
        <v>113</v>
      </c>
      <c r="G103" s="135"/>
      <c r="H103" s="135"/>
      <c r="I103" s="135"/>
      <c r="J103" s="135"/>
      <c r="K103" s="134"/>
      <c r="L103" s="135" t="s">
        <v>114</v>
      </c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6">
        <f>'KT - Kabelové trasy'!J34</f>
        <v>0</v>
      </c>
      <c r="AH103" s="134"/>
      <c r="AI103" s="134"/>
      <c r="AJ103" s="134"/>
      <c r="AK103" s="134"/>
      <c r="AL103" s="134"/>
      <c r="AM103" s="134"/>
      <c r="AN103" s="136">
        <f>SUM(AG103,AT103)</f>
        <v>0</v>
      </c>
      <c r="AO103" s="134"/>
      <c r="AP103" s="134"/>
      <c r="AQ103" s="137" t="s">
        <v>98</v>
      </c>
      <c r="AR103" s="73"/>
      <c r="AS103" s="138">
        <v>0</v>
      </c>
      <c r="AT103" s="139">
        <f>ROUND(SUM(AV103:AW103),2)</f>
        <v>0</v>
      </c>
      <c r="AU103" s="140">
        <f>'KT - Kabelové trasy'!P128</f>
        <v>0</v>
      </c>
      <c r="AV103" s="139">
        <f>'KT - Kabelové trasy'!J37</f>
        <v>0</v>
      </c>
      <c r="AW103" s="139">
        <f>'KT - Kabelové trasy'!J38</f>
        <v>0</v>
      </c>
      <c r="AX103" s="139">
        <f>'KT - Kabelové trasy'!J39</f>
        <v>0</v>
      </c>
      <c r="AY103" s="139">
        <f>'KT - Kabelové trasy'!J40</f>
        <v>0</v>
      </c>
      <c r="AZ103" s="139">
        <f>'KT - Kabelové trasy'!F37</f>
        <v>0</v>
      </c>
      <c r="BA103" s="139">
        <f>'KT - Kabelové trasy'!F38</f>
        <v>0</v>
      </c>
      <c r="BB103" s="139">
        <f>'KT - Kabelové trasy'!F39</f>
        <v>0</v>
      </c>
      <c r="BC103" s="139">
        <f>'KT - Kabelové trasy'!F40</f>
        <v>0</v>
      </c>
      <c r="BD103" s="141">
        <f>'KT - Kabelové trasy'!F41</f>
        <v>0</v>
      </c>
      <c r="BE103" s="4"/>
      <c r="BT103" s="142" t="s">
        <v>111</v>
      </c>
      <c r="BV103" s="142" t="s">
        <v>83</v>
      </c>
      <c r="BW103" s="142" t="s">
        <v>115</v>
      </c>
      <c r="BX103" s="142" t="s">
        <v>108</v>
      </c>
      <c r="CL103" s="142" t="s">
        <v>1</v>
      </c>
    </row>
    <row r="104" s="4" customFormat="1" ht="16.5" customHeight="1">
      <c r="A104" s="120" t="s">
        <v>85</v>
      </c>
      <c r="B104" s="71"/>
      <c r="C104" s="134"/>
      <c r="D104" s="134"/>
      <c r="E104" s="134"/>
      <c r="F104" s="135" t="s">
        <v>116</v>
      </c>
      <c r="G104" s="135"/>
      <c r="H104" s="135"/>
      <c r="I104" s="135"/>
      <c r="J104" s="135"/>
      <c r="K104" s="134"/>
      <c r="L104" s="135" t="s">
        <v>117</v>
      </c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6">
        <f>'SP - Silnoproudé instalace'!J34</f>
        <v>0</v>
      </c>
      <c r="AH104" s="134"/>
      <c r="AI104" s="134"/>
      <c r="AJ104" s="134"/>
      <c r="AK104" s="134"/>
      <c r="AL104" s="134"/>
      <c r="AM104" s="134"/>
      <c r="AN104" s="136">
        <f>SUM(AG104,AT104)</f>
        <v>0</v>
      </c>
      <c r="AO104" s="134"/>
      <c r="AP104" s="134"/>
      <c r="AQ104" s="137" t="s">
        <v>98</v>
      </c>
      <c r="AR104" s="73"/>
      <c r="AS104" s="138">
        <v>0</v>
      </c>
      <c r="AT104" s="139">
        <f>ROUND(SUM(AV104:AW104),2)</f>
        <v>0</v>
      </c>
      <c r="AU104" s="140">
        <f>'SP - Silnoproudé instalace'!P126</f>
        <v>0</v>
      </c>
      <c r="AV104" s="139">
        <f>'SP - Silnoproudé instalace'!J37</f>
        <v>0</v>
      </c>
      <c r="AW104" s="139">
        <f>'SP - Silnoproudé instalace'!J38</f>
        <v>0</v>
      </c>
      <c r="AX104" s="139">
        <f>'SP - Silnoproudé instalace'!J39</f>
        <v>0</v>
      </c>
      <c r="AY104" s="139">
        <f>'SP - Silnoproudé instalace'!J40</f>
        <v>0</v>
      </c>
      <c r="AZ104" s="139">
        <f>'SP - Silnoproudé instalace'!F37</f>
        <v>0</v>
      </c>
      <c r="BA104" s="139">
        <f>'SP - Silnoproudé instalace'!F38</f>
        <v>0</v>
      </c>
      <c r="BB104" s="139">
        <f>'SP - Silnoproudé instalace'!F39</f>
        <v>0</v>
      </c>
      <c r="BC104" s="139">
        <f>'SP - Silnoproudé instalace'!F40</f>
        <v>0</v>
      </c>
      <c r="BD104" s="141">
        <f>'SP - Silnoproudé instalace'!F41</f>
        <v>0</v>
      </c>
      <c r="BE104" s="4"/>
      <c r="BT104" s="142" t="s">
        <v>111</v>
      </c>
      <c r="BV104" s="142" t="s">
        <v>83</v>
      </c>
      <c r="BW104" s="142" t="s">
        <v>118</v>
      </c>
      <c r="BX104" s="142" t="s">
        <v>108</v>
      </c>
      <c r="CL104" s="142" t="s">
        <v>1</v>
      </c>
    </row>
    <row r="105" s="4" customFormat="1" ht="16.5" customHeight="1">
      <c r="A105" s="120" t="s">
        <v>85</v>
      </c>
      <c r="B105" s="71"/>
      <c r="C105" s="134"/>
      <c r="D105" s="134"/>
      <c r="E105" s="134"/>
      <c r="F105" s="135" t="s">
        <v>119</v>
      </c>
      <c r="G105" s="135"/>
      <c r="H105" s="135"/>
      <c r="I105" s="135"/>
      <c r="J105" s="135"/>
      <c r="K105" s="134"/>
      <c r="L105" s="135" t="s">
        <v>120</v>
      </c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6">
        <f>'SV - Svítidla'!J34</f>
        <v>0</v>
      </c>
      <c r="AH105" s="134"/>
      <c r="AI105" s="134"/>
      <c r="AJ105" s="134"/>
      <c r="AK105" s="134"/>
      <c r="AL105" s="134"/>
      <c r="AM105" s="134"/>
      <c r="AN105" s="136">
        <f>SUM(AG105,AT105)</f>
        <v>0</v>
      </c>
      <c r="AO105" s="134"/>
      <c r="AP105" s="134"/>
      <c r="AQ105" s="137" t="s">
        <v>98</v>
      </c>
      <c r="AR105" s="73"/>
      <c r="AS105" s="138">
        <v>0</v>
      </c>
      <c r="AT105" s="139">
        <f>ROUND(SUM(AV105:AW105),2)</f>
        <v>0</v>
      </c>
      <c r="AU105" s="140">
        <f>'SV - Svítidla'!P126</f>
        <v>0</v>
      </c>
      <c r="AV105" s="139">
        <f>'SV - Svítidla'!J37</f>
        <v>0</v>
      </c>
      <c r="AW105" s="139">
        <f>'SV - Svítidla'!J38</f>
        <v>0</v>
      </c>
      <c r="AX105" s="139">
        <f>'SV - Svítidla'!J39</f>
        <v>0</v>
      </c>
      <c r="AY105" s="139">
        <f>'SV - Svítidla'!J40</f>
        <v>0</v>
      </c>
      <c r="AZ105" s="139">
        <f>'SV - Svítidla'!F37</f>
        <v>0</v>
      </c>
      <c r="BA105" s="139">
        <f>'SV - Svítidla'!F38</f>
        <v>0</v>
      </c>
      <c r="BB105" s="139">
        <f>'SV - Svítidla'!F39</f>
        <v>0</v>
      </c>
      <c r="BC105" s="139">
        <f>'SV - Svítidla'!F40</f>
        <v>0</v>
      </c>
      <c r="BD105" s="141">
        <f>'SV - Svítidla'!F41</f>
        <v>0</v>
      </c>
      <c r="BE105" s="4"/>
      <c r="BT105" s="142" t="s">
        <v>111</v>
      </c>
      <c r="BV105" s="142" t="s">
        <v>83</v>
      </c>
      <c r="BW105" s="142" t="s">
        <v>121</v>
      </c>
      <c r="BX105" s="142" t="s">
        <v>108</v>
      </c>
      <c r="CL105" s="142" t="s">
        <v>1</v>
      </c>
    </row>
    <row r="106" s="4" customFormat="1" ht="16.5" customHeight="1">
      <c r="A106" s="120" t="s">
        <v>85</v>
      </c>
      <c r="B106" s="71"/>
      <c r="C106" s="134"/>
      <c r="D106" s="134"/>
      <c r="E106" s="134"/>
      <c r="F106" s="135" t="s">
        <v>122</v>
      </c>
      <c r="G106" s="135"/>
      <c r="H106" s="135"/>
      <c r="I106" s="135"/>
      <c r="J106" s="135"/>
      <c r="K106" s="134"/>
      <c r="L106" s="135" t="s">
        <v>123</v>
      </c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6">
        <f>'RM13 - Rozvaděč RM13'!J34</f>
        <v>0</v>
      </c>
      <c r="AH106" s="134"/>
      <c r="AI106" s="134"/>
      <c r="AJ106" s="134"/>
      <c r="AK106" s="134"/>
      <c r="AL106" s="134"/>
      <c r="AM106" s="134"/>
      <c r="AN106" s="136">
        <f>SUM(AG106,AT106)</f>
        <v>0</v>
      </c>
      <c r="AO106" s="134"/>
      <c r="AP106" s="134"/>
      <c r="AQ106" s="137" t="s">
        <v>98</v>
      </c>
      <c r="AR106" s="73"/>
      <c r="AS106" s="138">
        <v>0</v>
      </c>
      <c r="AT106" s="139">
        <f>ROUND(SUM(AV106:AW106),2)</f>
        <v>0</v>
      </c>
      <c r="AU106" s="140">
        <f>'RM13 - Rozvaděč RM13'!P126</f>
        <v>0</v>
      </c>
      <c r="AV106" s="139">
        <f>'RM13 - Rozvaděč RM13'!J37</f>
        <v>0</v>
      </c>
      <c r="AW106" s="139">
        <f>'RM13 - Rozvaděč RM13'!J38</f>
        <v>0</v>
      </c>
      <c r="AX106" s="139">
        <f>'RM13 - Rozvaděč RM13'!J39</f>
        <v>0</v>
      </c>
      <c r="AY106" s="139">
        <f>'RM13 - Rozvaděč RM13'!J40</f>
        <v>0</v>
      </c>
      <c r="AZ106" s="139">
        <f>'RM13 - Rozvaděč RM13'!F37</f>
        <v>0</v>
      </c>
      <c r="BA106" s="139">
        <f>'RM13 - Rozvaděč RM13'!F38</f>
        <v>0</v>
      </c>
      <c r="BB106" s="139">
        <f>'RM13 - Rozvaděč RM13'!F39</f>
        <v>0</v>
      </c>
      <c r="BC106" s="139">
        <f>'RM13 - Rozvaděč RM13'!F40</f>
        <v>0</v>
      </c>
      <c r="BD106" s="141">
        <f>'RM13 - Rozvaděč RM13'!F41</f>
        <v>0</v>
      </c>
      <c r="BE106" s="4"/>
      <c r="BT106" s="142" t="s">
        <v>111</v>
      </c>
      <c r="BV106" s="142" t="s">
        <v>83</v>
      </c>
      <c r="BW106" s="142" t="s">
        <v>124</v>
      </c>
      <c r="BX106" s="142" t="s">
        <v>108</v>
      </c>
      <c r="CL106" s="142" t="s">
        <v>1</v>
      </c>
    </row>
    <row r="107" s="4" customFormat="1" ht="16.5" customHeight="1">
      <c r="A107" s="120" t="s">
        <v>85</v>
      </c>
      <c r="B107" s="71"/>
      <c r="C107" s="134"/>
      <c r="D107" s="134"/>
      <c r="E107" s="134"/>
      <c r="F107" s="135" t="s">
        <v>125</v>
      </c>
      <c r="G107" s="135"/>
      <c r="H107" s="135"/>
      <c r="I107" s="135"/>
      <c r="J107" s="135"/>
      <c r="K107" s="134"/>
      <c r="L107" s="135" t="s">
        <v>126</v>
      </c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6">
        <f>'RM15 - Rozvaděč RM15'!J34</f>
        <v>0</v>
      </c>
      <c r="AH107" s="134"/>
      <c r="AI107" s="134"/>
      <c r="AJ107" s="134"/>
      <c r="AK107" s="134"/>
      <c r="AL107" s="134"/>
      <c r="AM107" s="134"/>
      <c r="AN107" s="136">
        <f>SUM(AG107,AT107)</f>
        <v>0</v>
      </c>
      <c r="AO107" s="134"/>
      <c r="AP107" s="134"/>
      <c r="AQ107" s="137" t="s">
        <v>98</v>
      </c>
      <c r="AR107" s="73"/>
      <c r="AS107" s="138">
        <v>0</v>
      </c>
      <c r="AT107" s="139">
        <f>ROUND(SUM(AV107:AW107),2)</f>
        <v>0</v>
      </c>
      <c r="AU107" s="140">
        <f>'RM15 - Rozvaděč RM15'!P126</f>
        <v>0</v>
      </c>
      <c r="AV107" s="139">
        <f>'RM15 - Rozvaděč RM15'!J37</f>
        <v>0</v>
      </c>
      <c r="AW107" s="139">
        <f>'RM15 - Rozvaděč RM15'!J38</f>
        <v>0</v>
      </c>
      <c r="AX107" s="139">
        <f>'RM15 - Rozvaděč RM15'!J39</f>
        <v>0</v>
      </c>
      <c r="AY107" s="139">
        <f>'RM15 - Rozvaděč RM15'!J40</f>
        <v>0</v>
      </c>
      <c r="AZ107" s="139">
        <f>'RM15 - Rozvaděč RM15'!F37</f>
        <v>0</v>
      </c>
      <c r="BA107" s="139">
        <f>'RM15 - Rozvaděč RM15'!F38</f>
        <v>0</v>
      </c>
      <c r="BB107" s="139">
        <f>'RM15 - Rozvaděč RM15'!F39</f>
        <v>0</v>
      </c>
      <c r="BC107" s="139">
        <f>'RM15 - Rozvaděč RM15'!F40</f>
        <v>0</v>
      </c>
      <c r="BD107" s="141">
        <f>'RM15 - Rozvaděč RM15'!F41</f>
        <v>0</v>
      </c>
      <c r="BE107" s="4"/>
      <c r="BT107" s="142" t="s">
        <v>111</v>
      </c>
      <c r="BV107" s="142" t="s">
        <v>83</v>
      </c>
      <c r="BW107" s="142" t="s">
        <v>127</v>
      </c>
      <c r="BX107" s="142" t="s">
        <v>108</v>
      </c>
      <c r="CL107" s="142" t="s">
        <v>1</v>
      </c>
    </row>
    <row r="108" s="4" customFormat="1" ht="16.5" customHeight="1">
      <c r="A108" s="120" t="s">
        <v>85</v>
      </c>
      <c r="B108" s="71"/>
      <c r="C108" s="134"/>
      <c r="D108" s="134"/>
      <c r="E108" s="134"/>
      <c r="F108" s="135" t="s">
        <v>128</v>
      </c>
      <c r="G108" s="135"/>
      <c r="H108" s="135"/>
      <c r="I108" s="135"/>
      <c r="J108" s="135"/>
      <c r="K108" s="134"/>
      <c r="L108" s="135" t="s">
        <v>129</v>
      </c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6">
        <f>'RM31 - Rozvaděč RM31'!J34</f>
        <v>0</v>
      </c>
      <c r="AH108" s="134"/>
      <c r="AI108" s="134"/>
      <c r="AJ108" s="134"/>
      <c r="AK108" s="134"/>
      <c r="AL108" s="134"/>
      <c r="AM108" s="134"/>
      <c r="AN108" s="136">
        <f>SUM(AG108,AT108)</f>
        <v>0</v>
      </c>
      <c r="AO108" s="134"/>
      <c r="AP108" s="134"/>
      <c r="AQ108" s="137" t="s">
        <v>98</v>
      </c>
      <c r="AR108" s="73"/>
      <c r="AS108" s="138">
        <v>0</v>
      </c>
      <c r="AT108" s="139">
        <f>ROUND(SUM(AV108:AW108),2)</f>
        <v>0</v>
      </c>
      <c r="AU108" s="140">
        <f>'RM31 - Rozvaděč RM31'!P126</f>
        <v>0</v>
      </c>
      <c r="AV108" s="139">
        <f>'RM31 - Rozvaděč RM31'!J37</f>
        <v>0</v>
      </c>
      <c r="AW108" s="139">
        <f>'RM31 - Rozvaděč RM31'!J38</f>
        <v>0</v>
      </c>
      <c r="AX108" s="139">
        <f>'RM31 - Rozvaděč RM31'!J39</f>
        <v>0</v>
      </c>
      <c r="AY108" s="139">
        <f>'RM31 - Rozvaděč RM31'!J40</f>
        <v>0</v>
      </c>
      <c r="AZ108" s="139">
        <f>'RM31 - Rozvaděč RM31'!F37</f>
        <v>0</v>
      </c>
      <c r="BA108" s="139">
        <f>'RM31 - Rozvaděč RM31'!F38</f>
        <v>0</v>
      </c>
      <c r="BB108" s="139">
        <f>'RM31 - Rozvaděč RM31'!F39</f>
        <v>0</v>
      </c>
      <c r="BC108" s="139">
        <f>'RM31 - Rozvaděč RM31'!F40</f>
        <v>0</v>
      </c>
      <c r="BD108" s="141">
        <f>'RM31 - Rozvaděč RM31'!F41</f>
        <v>0</v>
      </c>
      <c r="BE108" s="4"/>
      <c r="BT108" s="142" t="s">
        <v>111</v>
      </c>
      <c r="BV108" s="142" t="s">
        <v>83</v>
      </c>
      <c r="BW108" s="142" t="s">
        <v>130</v>
      </c>
      <c r="BX108" s="142" t="s">
        <v>108</v>
      </c>
      <c r="CL108" s="142" t="s">
        <v>1</v>
      </c>
    </row>
    <row r="109" s="4" customFormat="1" ht="16.5" customHeight="1">
      <c r="A109" s="120" t="s">
        <v>85</v>
      </c>
      <c r="B109" s="71"/>
      <c r="C109" s="134"/>
      <c r="D109" s="134"/>
      <c r="E109" s="134"/>
      <c r="F109" s="135" t="s">
        <v>131</v>
      </c>
      <c r="G109" s="135"/>
      <c r="H109" s="135"/>
      <c r="I109" s="135"/>
      <c r="J109" s="135"/>
      <c r="K109" s="134"/>
      <c r="L109" s="135" t="s">
        <v>132</v>
      </c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6">
        <f>'RM23 - Rozvaděč RM23'!J34</f>
        <v>0</v>
      </c>
      <c r="AH109" s="134"/>
      <c r="AI109" s="134"/>
      <c r="AJ109" s="134"/>
      <c r="AK109" s="134"/>
      <c r="AL109" s="134"/>
      <c r="AM109" s="134"/>
      <c r="AN109" s="136">
        <f>SUM(AG109,AT109)</f>
        <v>0</v>
      </c>
      <c r="AO109" s="134"/>
      <c r="AP109" s="134"/>
      <c r="AQ109" s="137" t="s">
        <v>98</v>
      </c>
      <c r="AR109" s="73"/>
      <c r="AS109" s="138">
        <v>0</v>
      </c>
      <c r="AT109" s="139">
        <f>ROUND(SUM(AV109:AW109),2)</f>
        <v>0</v>
      </c>
      <c r="AU109" s="140">
        <f>'RM23 - Rozvaděč RM23'!P126</f>
        <v>0</v>
      </c>
      <c r="AV109" s="139">
        <f>'RM23 - Rozvaděč RM23'!J37</f>
        <v>0</v>
      </c>
      <c r="AW109" s="139">
        <f>'RM23 - Rozvaděč RM23'!J38</f>
        <v>0</v>
      </c>
      <c r="AX109" s="139">
        <f>'RM23 - Rozvaděč RM23'!J39</f>
        <v>0</v>
      </c>
      <c r="AY109" s="139">
        <f>'RM23 - Rozvaděč RM23'!J40</f>
        <v>0</v>
      </c>
      <c r="AZ109" s="139">
        <f>'RM23 - Rozvaděč RM23'!F37</f>
        <v>0</v>
      </c>
      <c r="BA109" s="139">
        <f>'RM23 - Rozvaděč RM23'!F38</f>
        <v>0</v>
      </c>
      <c r="BB109" s="139">
        <f>'RM23 - Rozvaděč RM23'!F39</f>
        <v>0</v>
      </c>
      <c r="BC109" s="139">
        <f>'RM23 - Rozvaděč RM23'!F40</f>
        <v>0</v>
      </c>
      <c r="BD109" s="141">
        <f>'RM23 - Rozvaděč RM23'!F41</f>
        <v>0</v>
      </c>
      <c r="BE109" s="4"/>
      <c r="BT109" s="142" t="s">
        <v>111</v>
      </c>
      <c r="BV109" s="142" t="s">
        <v>83</v>
      </c>
      <c r="BW109" s="142" t="s">
        <v>133</v>
      </c>
      <c r="BX109" s="142" t="s">
        <v>108</v>
      </c>
      <c r="CL109" s="142" t="s">
        <v>1</v>
      </c>
    </row>
    <row r="110" s="4" customFormat="1" ht="16.5" customHeight="1">
      <c r="A110" s="120" t="s">
        <v>85</v>
      </c>
      <c r="B110" s="71"/>
      <c r="C110" s="134"/>
      <c r="D110" s="134"/>
      <c r="E110" s="134"/>
      <c r="F110" s="135" t="s">
        <v>134</v>
      </c>
      <c r="G110" s="135"/>
      <c r="H110" s="135"/>
      <c r="I110" s="135"/>
      <c r="J110" s="135"/>
      <c r="K110" s="134"/>
      <c r="L110" s="135" t="s">
        <v>135</v>
      </c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6">
        <f>'RP117 - Rozvaděč RP117'!J34</f>
        <v>0</v>
      </c>
      <c r="AH110" s="134"/>
      <c r="AI110" s="134"/>
      <c r="AJ110" s="134"/>
      <c r="AK110" s="134"/>
      <c r="AL110" s="134"/>
      <c r="AM110" s="134"/>
      <c r="AN110" s="136">
        <f>SUM(AG110,AT110)</f>
        <v>0</v>
      </c>
      <c r="AO110" s="134"/>
      <c r="AP110" s="134"/>
      <c r="AQ110" s="137" t="s">
        <v>98</v>
      </c>
      <c r="AR110" s="73"/>
      <c r="AS110" s="138">
        <v>0</v>
      </c>
      <c r="AT110" s="139">
        <f>ROUND(SUM(AV110:AW110),2)</f>
        <v>0</v>
      </c>
      <c r="AU110" s="140">
        <f>'RP117 - Rozvaděč RP117'!P126</f>
        <v>0</v>
      </c>
      <c r="AV110" s="139">
        <f>'RP117 - Rozvaděč RP117'!J37</f>
        <v>0</v>
      </c>
      <c r="AW110" s="139">
        <f>'RP117 - Rozvaděč RP117'!J38</f>
        <v>0</v>
      </c>
      <c r="AX110" s="139">
        <f>'RP117 - Rozvaděč RP117'!J39</f>
        <v>0</v>
      </c>
      <c r="AY110" s="139">
        <f>'RP117 - Rozvaděč RP117'!J40</f>
        <v>0</v>
      </c>
      <c r="AZ110" s="139">
        <f>'RP117 - Rozvaděč RP117'!F37</f>
        <v>0</v>
      </c>
      <c r="BA110" s="139">
        <f>'RP117 - Rozvaděč RP117'!F38</f>
        <v>0</v>
      </c>
      <c r="BB110" s="139">
        <f>'RP117 - Rozvaděč RP117'!F39</f>
        <v>0</v>
      </c>
      <c r="BC110" s="139">
        <f>'RP117 - Rozvaděč RP117'!F40</f>
        <v>0</v>
      </c>
      <c r="BD110" s="141">
        <f>'RP117 - Rozvaděč RP117'!F41</f>
        <v>0</v>
      </c>
      <c r="BE110" s="4"/>
      <c r="BT110" s="142" t="s">
        <v>111</v>
      </c>
      <c r="BV110" s="142" t="s">
        <v>83</v>
      </c>
      <c r="BW110" s="142" t="s">
        <v>136</v>
      </c>
      <c r="BX110" s="142" t="s">
        <v>108</v>
      </c>
      <c r="CL110" s="142" t="s">
        <v>1</v>
      </c>
    </row>
    <row r="111" s="4" customFormat="1" ht="16.5" customHeight="1">
      <c r="A111" s="120" t="s">
        <v>85</v>
      </c>
      <c r="B111" s="71"/>
      <c r="C111" s="134"/>
      <c r="D111" s="134"/>
      <c r="E111" s="134"/>
      <c r="F111" s="135" t="s">
        <v>137</v>
      </c>
      <c r="G111" s="135"/>
      <c r="H111" s="135"/>
      <c r="I111" s="135"/>
      <c r="J111" s="135"/>
      <c r="K111" s="134"/>
      <c r="L111" s="135" t="s">
        <v>138</v>
      </c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6">
        <f>'RP118 - Rozvaděč RP118'!J34</f>
        <v>0</v>
      </c>
      <c r="AH111" s="134"/>
      <c r="AI111" s="134"/>
      <c r="AJ111" s="134"/>
      <c r="AK111" s="134"/>
      <c r="AL111" s="134"/>
      <c r="AM111" s="134"/>
      <c r="AN111" s="136">
        <f>SUM(AG111,AT111)</f>
        <v>0</v>
      </c>
      <c r="AO111" s="134"/>
      <c r="AP111" s="134"/>
      <c r="AQ111" s="137" t="s">
        <v>98</v>
      </c>
      <c r="AR111" s="73"/>
      <c r="AS111" s="138">
        <v>0</v>
      </c>
      <c r="AT111" s="139">
        <f>ROUND(SUM(AV111:AW111),2)</f>
        <v>0</v>
      </c>
      <c r="AU111" s="140">
        <f>'RP118 - Rozvaděč RP118'!P126</f>
        <v>0</v>
      </c>
      <c r="AV111" s="139">
        <f>'RP118 - Rozvaděč RP118'!J37</f>
        <v>0</v>
      </c>
      <c r="AW111" s="139">
        <f>'RP118 - Rozvaděč RP118'!J38</f>
        <v>0</v>
      </c>
      <c r="AX111" s="139">
        <f>'RP118 - Rozvaděč RP118'!J39</f>
        <v>0</v>
      </c>
      <c r="AY111" s="139">
        <f>'RP118 - Rozvaděč RP118'!J40</f>
        <v>0</v>
      </c>
      <c r="AZ111" s="139">
        <f>'RP118 - Rozvaděč RP118'!F37</f>
        <v>0</v>
      </c>
      <c r="BA111" s="139">
        <f>'RP118 - Rozvaděč RP118'!F38</f>
        <v>0</v>
      </c>
      <c r="BB111" s="139">
        <f>'RP118 - Rozvaděč RP118'!F39</f>
        <v>0</v>
      </c>
      <c r="BC111" s="139">
        <f>'RP118 - Rozvaděč RP118'!F40</f>
        <v>0</v>
      </c>
      <c r="BD111" s="141">
        <f>'RP118 - Rozvaděč RP118'!F41</f>
        <v>0</v>
      </c>
      <c r="BE111" s="4"/>
      <c r="BT111" s="142" t="s">
        <v>111</v>
      </c>
      <c r="BV111" s="142" t="s">
        <v>83</v>
      </c>
      <c r="BW111" s="142" t="s">
        <v>139</v>
      </c>
      <c r="BX111" s="142" t="s">
        <v>108</v>
      </c>
      <c r="CL111" s="142" t="s">
        <v>1</v>
      </c>
    </row>
    <row r="112" s="4" customFormat="1" ht="23.25" customHeight="1">
      <c r="A112" s="120" t="s">
        <v>85</v>
      </c>
      <c r="B112" s="71"/>
      <c r="C112" s="134"/>
      <c r="D112" s="134"/>
      <c r="E112" s="134"/>
      <c r="F112" s="135" t="s">
        <v>140</v>
      </c>
      <c r="G112" s="135"/>
      <c r="H112" s="135"/>
      <c r="I112" s="135"/>
      <c r="J112" s="135"/>
      <c r="K112" s="134"/>
      <c r="L112" s="135" t="s">
        <v>141</v>
      </c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6">
        <f>'RP202-204 - Rozvaděč RP20...'!J34</f>
        <v>0</v>
      </c>
      <c r="AH112" s="134"/>
      <c r="AI112" s="134"/>
      <c r="AJ112" s="134"/>
      <c r="AK112" s="134"/>
      <c r="AL112" s="134"/>
      <c r="AM112" s="134"/>
      <c r="AN112" s="136">
        <f>SUM(AG112,AT112)</f>
        <v>0</v>
      </c>
      <c r="AO112" s="134"/>
      <c r="AP112" s="134"/>
      <c r="AQ112" s="137" t="s">
        <v>98</v>
      </c>
      <c r="AR112" s="73"/>
      <c r="AS112" s="138">
        <v>0</v>
      </c>
      <c r="AT112" s="139">
        <f>ROUND(SUM(AV112:AW112),2)</f>
        <v>0</v>
      </c>
      <c r="AU112" s="140">
        <f>'RP202-204 - Rozvaděč RP20...'!P126</f>
        <v>0</v>
      </c>
      <c r="AV112" s="139">
        <f>'RP202-204 - Rozvaděč RP20...'!J37</f>
        <v>0</v>
      </c>
      <c r="AW112" s="139">
        <f>'RP202-204 - Rozvaděč RP20...'!J38</f>
        <v>0</v>
      </c>
      <c r="AX112" s="139">
        <f>'RP202-204 - Rozvaděč RP20...'!J39</f>
        <v>0</v>
      </c>
      <c r="AY112" s="139">
        <f>'RP202-204 - Rozvaděč RP20...'!J40</f>
        <v>0</v>
      </c>
      <c r="AZ112" s="139">
        <f>'RP202-204 - Rozvaděč RP20...'!F37</f>
        <v>0</v>
      </c>
      <c r="BA112" s="139">
        <f>'RP202-204 - Rozvaděč RP20...'!F38</f>
        <v>0</v>
      </c>
      <c r="BB112" s="139">
        <f>'RP202-204 - Rozvaděč RP20...'!F39</f>
        <v>0</v>
      </c>
      <c r="BC112" s="139">
        <f>'RP202-204 - Rozvaděč RP20...'!F40</f>
        <v>0</v>
      </c>
      <c r="BD112" s="141">
        <f>'RP202-204 - Rozvaděč RP20...'!F41</f>
        <v>0</v>
      </c>
      <c r="BE112" s="4"/>
      <c r="BT112" s="142" t="s">
        <v>111</v>
      </c>
      <c r="BV112" s="142" t="s">
        <v>83</v>
      </c>
      <c r="BW112" s="142" t="s">
        <v>142</v>
      </c>
      <c r="BX112" s="142" t="s">
        <v>108</v>
      </c>
      <c r="CL112" s="142" t="s">
        <v>1</v>
      </c>
    </row>
    <row r="113" s="4" customFormat="1" ht="23.25" customHeight="1">
      <c r="A113" s="4"/>
      <c r="B113" s="71"/>
      <c r="C113" s="134"/>
      <c r="D113" s="134"/>
      <c r="E113" s="135" t="s">
        <v>143</v>
      </c>
      <c r="F113" s="135"/>
      <c r="G113" s="135"/>
      <c r="H113" s="135"/>
      <c r="I113" s="135"/>
      <c r="J113" s="134"/>
      <c r="K113" s="135" t="s">
        <v>144</v>
      </c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43">
        <f>ROUND(SUM(AG114:AG121),2)</f>
        <v>0</v>
      </c>
      <c r="AH113" s="134"/>
      <c r="AI113" s="134"/>
      <c r="AJ113" s="134"/>
      <c r="AK113" s="134"/>
      <c r="AL113" s="134"/>
      <c r="AM113" s="134"/>
      <c r="AN113" s="136">
        <f>SUM(AG113,AT113)</f>
        <v>0</v>
      </c>
      <c r="AO113" s="134"/>
      <c r="AP113" s="134"/>
      <c r="AQ113" s="137" t="s">
        <v>98</v>
      </c>
      <c r="AR113" s="73"/>
      <c r="AS113" s="138">
        <f>ROUND(SUM(AS114:AS121),2)</f>
        <v>0</v>
      </c>
      <c r="AT113" s="139">
        <f>ROUND(SUM(AV113:AW113),2)</f>
        <v>0</v>
      </c>
      <c r="AU113" s="140">
        <f>ROUND(SUM(AU114:AU121),5)</f>
        <v>0</v>
      </c>
      <c r="AV113" s="139">
        <f>ROUND(AZ113*L29,2)</f>
        <v>0</v>
      </c>
      <c r="AW113" s="139">
        <f>ROUND(BA113*L30,2)</f>
        <v>0</v>
      </c>
      <c r="AX113" s="139">
        <f>ROUND(BB113*L29,2)</f>
        <v>0</v>
      </c>
      <c r="AY113" s="139">
        <f>ROUND(BC113*L30,2)</f>
        <v>0</v>
      </c>
      <c r="AZ113" s="139">
        <f>ROUND(SUM(AZ114:AZ121),2)</f>
        <v>0</v>
      </c>
      <c r="BA113" s="139">
        <f>ROUND(SUM(BA114:BA121),2)</f>
        <v>0</v>
      </c>
      <c r="BB113" s="139">
        <f>ROUND(SUM(BB114:BB121),2)</f>
        <v>0</v>
      </c>
      <c r="BC113" s="139">
        <f>ROUND(SUM(BC114:BC121),2)</f>
        <v>0</v>
      </c>
      <c r="BD113" s="141">
        <f>ROUND(SUM(BD114:BD121),2)</f>
        <v>0</v>
      </c>
      <c r="BE113" s="4"/>
      <c r="BS113" s="142" t="s">
        <v>80</v>
      </c>
      <c r="BT113" s="142" t="s">
        <v>91</v>
      </c>
      <c r="BU113" s="142" t="s">
        <v>82</v>
      </c>
      <c r="BV113" s="142" t="s">
        <v>83</v>
      </c>
      <c r="BW113" s="142" t="s">
        <v>145</v>
      </c>
      <c r="BX113" s="142" t="s">
        <v>97</v>
      </c>
      <c r="CL113" s="142" t="s">
        <v>1</v>
      </c>
    </row>
    <row r="114" s="4" customFormat="1" ht="16.5" customHeight="1">
      <c r="A114" s="120" t="s">
        <v>85</v>
      </c>
      <c r="B114" s="71"/>
      <c r="C114" s="134"/>
      <c r="D114" s="134"/>
      <c r="E114" s="134"/>
      <c r="F114" s="135" t="s">
        <v>113</v>
      </c>
      <c r="G114" s="135"/>
      <c r="H114" s="135"/>
      <c r="I114" s="135"/>
      <c r="J114" s="135"/>
      <c r="K114" s="134"/>
      <c r="L114" s="135" t="s">
        <v>114</v>
      </c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6">
        <f>'KT - Kabelové trasy_01'!J34</f>
        <v>0</v>
      </c>
      <c r="AH114" s="134"/>
      <c r="AI114" s="134"/>
      <c r="AJ114" s="134"/>
      <c r="AK114" s="134"/>
      <c r="AL114" s="134"/>
      <c r="AM114" s="134"/>
      <c r="AN114" s="136">
        <f>SUM(AG114,AT114)</f>
        <v>0</v>
      </c>
      <c r="AO114" s="134"/>
      <c r="AP114" s="134"/>
      <c r="AQ114" s="137" t="s">
        <v>98</v>
      </c>
      <c r="AR114" s="73"/>
      <c r="AS114" s="138">
        <v>0</v>
      </c>
      <c r="AT114" s="139">
        <f>ROUND(SUM(AV114:AW114),2)</f>
        <v>0</v>
      </c>
      <c r="AU114" s="140">
        <f>'KT - Kabelové trasy_01'!P128</f>
        <v>0</v>
      </c>
      <c r="AV114" s="139">
        <f>'KT - Kabelové trasy_01'!J37</f>
        <v>0</v>
      </c>
      <c r="AW114" s="139">
        <f>'KT - Kabelové trasy_01'!J38</f>
        <v>0</v>
      </c>
      <c r="AX114" s="139">
        <f>'KT - Kabelové trasy_01'!J39</f>
        <v>0</v>
      </c>
      <c r="AY114" s="139">
        <f>'KT - Kabelové trasy_01'!J40</f>
        <v>0</v>
      </c>
      <c r="AZ114" s="139">
        <f>'KT - Kabelové trasy_01'!F37</f>
        <v>0</v>
      </c>
      <c r="BA114" s="139">
        <f>'KT - Kabelové trasy_01'!F38</f>
        <v>0</v>
      </c>
      <c r="BB114" s="139">
        <f>'KT - Kabelové trasy_01'!F39</f>
        <v>0</v>
      </c>
      <c r="BC114" s="139">
        <f>'KT - Kabelové trasy_01'!F40</f>
        <v>0</v>
      </c>
      <c r="BD114" s="141">
        <f>'KT - Kabelové trasy_01'!F41</f>
        <v>0</v>
      </c>
      <c r="BE114" s="4"/>
      <c r="BT114" s="142" t="s">
        <v>111</v>
      </c>
      <c r="BV114" s="142" t="s">
        <v>83</v>
      </c>
      <c r="BW114" s="142" t="s">
        <v>146</v>
      </c>
      <c r="BX114" s="142" t="s">
        <v>145</v>
      </c>
      <c r="CL114" s="142" t="s">
        <v>1</v>
      </c>
    </row>
    <row r="115" s="4" customFormat="1" ht="16.5" customHeight="1">
      <c r="A115" s="120" t="s">
        <v>85</v>
      </c>
      <c r="B115" s="71"/>
      <c r="C115" s="134"/>
      <c r="D115" s="134"/>
      <c r="E115" s="134"/>
      <c r="F115" s="135" t="s">
        <v>147</v>
      </c>
      <c r="G115" s="135"/>
      <c r="H115" s="135"/>
      <c r="I115" s="135"/>
      <c r="J115" s="135"/>
      <c r="K115" s="134"/>
      <c r="L115" s="135" t="s">
        <v>148</v>
      </c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6">
        <f>'SK - Strukturovaná kabeláž'!J34</f>
        <v>0</v>
      </c>
      <c r="AH115" s="134"/>
      <c r="AI115" s="134"/>
      <c r="AJ115" s="134"/>
      <c r="AK115" s="134"/>
      <c r="AL115" s="134"/>
      <c r="AM115" s="134"/>
      <c r="AN115" s="136">
        <f>SUM(AG115,AT115)</f>
        <v>0</v>
      </c>
      <c r="AO115" s="134"/>
      <c r="AP115" s="134"/>
      <c r="AQ115" s="137" t="s">
        <v>98</v>
      </c>
      <c r="AR115" s="73"/>
      <c r="AS115" s="138">
        <v>0</v>
      </c>
      <c r="AT115" s="139">
        <f>ROUND(SUM(AV115:AW115),2)</f>
        <v>0</v>
      </c>
      <c r="AU115" s="140">
        <f>'SK - Strukturovaná kabeláž'!P128</f>
        <v>0</v>
      </c>
      <c r="AV115" s="139">
        <f>'SK - Strukturovaná kabeláž'!J37</f>
        <v>0</v>
      </c>
      <c r="AW115" s="139">
        <f>'SK - Strukturovaná kabeláž'!J38</f>
        <v>0</v>
      </c>
      <c r="AX115" s="139">
        <f>'SK - Strukturovaná kabeláž'!J39</f>
        <v>0</v>
      </c>
      <c r="AY115" s="139">
        <f>'SK - Strukturovaná kabeláž'!J40</f>
        <v>0</v>
      </c>
      <c r="AZ115" s="139">
        <f>'SK - Strukturovaná kabeláž'!F37</f>
        <v>0</v>
      </c>
      <c r="BA115" s="139">
        <f>'SK - Strukturovaná kabeláž'!F38</f>
        <v>0</v>
      </c>
      <c r="BB115" s="139">
        <f>'SK - Strukturovaná kabeláž'!F39</f>
        <v>0</v>
      </c>
      <c r="BC115" s="139">
        <f>'SK - Strukturovaná kabeláž'!F40</f>
        <v>0</v>
      </c>
      <c r="BD115" s="141">
        <f>'SK - Strukturovaná kabeláž'!F41</f>
        <v>0</v>
      </c>
      <c r="BE115" s="4"/>
      <c r="BT115" s="142" t="s">
        <v>111</v>
      </c>
      <c r="BV115" s="142" t="s">
        <v>83</v>
      </c>
      <c r="BW115" s="142" t="s">
        <v>149</v>
      </c>
      <c r="BX115" s="142" t="s">
        <v>145</v>
      </c>
      <c r="CL115" s="142" t="s">
        <v>1</v>
      </c>
    </row>
    <row r="116" s="4" customFormat="1" ht="23.25" customHeight="1">
      <c r="A116" s="120" t="s">
        <v>85</v>
      </c>
      <c r="B116" s="71"/>
      <c r="C116" s="134"/>
      <c r="D116" s="134"/>
      <c r="E116" s="134"/>
      <c r="F116" s="135" t="s">
        <v>150</v>
      </c>
      <c r="G116" s="135"/>
      <c r="H116" s="135"/>
      <c r="I116" s="135"/>
      <c r="J116" s="135"/>
      <c r="K116" s="134"/>
      <c r="L116" s="135" t="s">
        <v>151</v>
      </c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6">
        <f>'PZTS - Poplachový zabezpe...'!J34</f>
        <v>0</v>
      </c>
      <c r="AH116" s="134"/>
      <c r="AI116" s="134"/>
      <c r="AJ116" s="134"/>
      <c r="AK116" s="134"/>
      <c r="AL116" s="134"/>
      <c r="AM116" s="134"/>
      <c r="AN116" s="136">
        <f>SUM(AG116,AT116)</f>
        <v>0</v>
      </c>
      <c r="AO116" s="134"/>
      <c r="AP116" s="134"/>
      <c r="AQ116" s="137" t="s">
        <v>98</v>
      </c>
      <c r="AR116" s="73"/>
      <c r="AS116" s="138">
        <v>0</v>
      </c>
      <c r="AT116" s="139">
        <f>ROUND(SUM(AV116:AW116),2)</f>
        <v>0</v>
      </c>
      <c r="AU116" s="140">
        <f>'PZTS - Poplachový zabezpe...'!P127</f>
        <v>0</v>
      </c>
      <c r="AV116" s="139">
        <f>'PZTS - Poplachový zabezpe...'!J37</f>
        <v>0</v>
      </c>
      <c r="AW116" s="139">
        <f>'PZTS - Poplachový zabezpe...'!J38</f>
        <v>0</v>
      </c>
      <c r="AX116" s="139">
        <f>'PZTS - Poplachový zabezpe...'!J39</f>
        <v>0</v>
      </c>
      <c r="AY116" s="139">
        <f>'PZTS - Poplachový zabezpe...'!J40</f>
        <v>0</v>
      </c>
      <c r="AZ116" s="139">
        <f>'PZTS - Poplachový zabezpe...'!F37</f>
        <v>0</v>
      </c>
      <c r="BA116" s="139">
        <f>'PZTS - Poplachový zabezpe...'!F38</f>
        <v>0</v>
      </c>
      <c r="BB116" s="139">
        <f>'PZTS - Poplachový zabezpe...'!F39</f>
        <v>0</v>
      </c>
      <c r="BC116" s="139">
        <f>'PZTS - Poplachový zabezpe...'!F40</f>
        <v>0</v>
      </c>
      <c r="BD116" s="141">
        <f>'PZTS - Poplachový zabezpe...'!F41</f>
        <v>0</v>
      </c>
      <c r="BE116" s="4"/>
      <c r="BT116" s="142" t="s">
        <v>111</v>
      </c>
      <c r="BV116" s="142" t="s">
        <v>83</v>
      </c>
      <c r="BW116" s="142" t="s">
        <v>152</v>
      </c>
      <c r="BX116" s="142" t="s">
        <v>145</v>
      </c>
      <c r="CL116" s="142" t="s">
        <v>1</v>
      </c>
    </row>
    <row r="117" s="4" customFormat="1" ht="16.5" customHeight="1">
      <c r="A117" s="120" t="s">
        <v>85</v>
      </c>
      <c r="B117" s="71"/>
      <c r="C117" s="134"/>
      <c r="D117" s="134"/>
      <c r="E117" s="134"/>
      <c r="F117" s="135" t="s">
        <v>153</v>
      </c>
      <c r="G117" s="135"/>
      <c r="H117" s="135"/>
      <c r="I117" s="135"/>
      <c r="J117" s="135"/>
      <c r="K117" s="134"/>
      <c r="L117" s="135" t="s">
        <v>154</v>
      </c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6">
        <f>'DT - Domácí telefon'!J34</f>
        <v>0</v>
      </c>
      <c r="AH117" s="134"/>
      <c r="AI117" s="134"/>
      <c r="AJ117" s="134"/>
      <c r="AK117" s="134"/>
      <c r="AL117" s="134"/>
      <c r="AM117" s="134"/>
      <c r="AN117" s="136">
        <f>SUM(AG117,AT117)</f>
        <v>0</v>
      </c>
      <c r="AO117" s="134"/>
      <c r="AP117" s="134"/>
      <c r="AQ117" s="137" t="s">
        <v>98</v>
      </c>
      <c r="AR117" s="73"/>
      <c r="AS117" s="138">
        <v>0</v>
      </c>
      <c r="AT117" s="139">
        <f>ROUND(SUM(AV117:AW117),2)</f>
        <v>0</v>
      </c>
      <c r="AU117" s="140">
        <f>'DT - Domácí telefon'!P126</f>
        <v>0</v>
      </c>
      <c r="AV117" s="139">
        <f>'DT - Domácí telefon'!J37</f>
        <v>0</v>
      </c>
      <c r="AW117" s="139">
        <f>'DT - Domácí telefon'!J38</f>
        <v>0</v>
      </c>
      <c r="AX117" s="139">
        <f>'DT - Domácí telefon'!J39</f>
        <v>0</v>
      </c>
      <c r="AY117" s="139">
        <f>'DT - Domácí telefon'!J40</f>
        <v>0</v>
      </c>
      <c r="AZ117" s="139">
        <f>'DT - Domácí telefon'!F37</f>
        <v>0</v>
      </c>
      <c r="BA117" s="139">
        <f>'DT - Domácí telefon'!F38</f>
        <v>0</v>
      </c>
      <c r="BB117" s="139">
        <f>'DT - Domácí telefon'!F39</f>
        <v>0</v>
      </c>
      <c r="BC117" s="139">
        <f>'DT - Domácí telefon'!F40</f>
        <v>0</v>
      </c>
      <c r="BD117" s="141">
        <f>'DT - Domácí telefon'!F41</f>
        <v>0</v>
      </c>
      <c r="BE117" s="4"/>
      <c r="BT117" s="142" t="s">
        <v>111</v>
      </c>
      <c r="BV117" s="142" t="s">
        <v>83</v>
      </c>
      <c r="BW117" s="142" t="s">
        <v>155</v>
      </c>
      <c r="BX117" s="142" t="s">
        <v>145</v>
      </c>
      <c r="CL117" s="142" t="s">
        <v>1</v>
      </c>
    </row>
    <row r="118" s="4" customFormat="1" ht="16.5" customHeight="1">
      <c r="A118" s="120" t="s">
        <v>85</v>
      </c>
      <c r="B118" s="71"/>
      <c r="C118" s="134"/>
      <c r="D118" s="134"/>
      <c r="E118" s="134"/>
      <c r="F118" s="135" t="s">
        <v>88</v>
      </c>
      <c r="G118" s="135"/>
      <c r="H118" s="135"/>
      <c r="I118" s="135"/>
      <c r="J118" s="135"/>
      <c r="K118" s="134"/>
      <c r="L118" s="135" t="s">
        <v>156</v>
      </c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6">
        <f>'STA - Společná televizní ...'!J34</f>
        <v>0</v>
      </c>
      <c r="AH118" s="134"/>
      <c r="AI118" s="134"/>
      <c r="AJ118" s="134"/>
      <c r="AK118" s="134"/>
      <c r="AL118" s="134"/>
      <c r="AM118" s="134"/>
      <c r="AN118" s="136">
        <f>SUM(AG118,AT118)</f>
        <v>0</v>
      </c>
      <c r="AO118" s="134"/>
      <c r="AP118" s="134"/>
      <c r="AQ118" s="137" t="s">
        <v>98</v>
      </c>
      <c r="AR118" s="73"/>
      <c r="AS118" s="138">
        <v>0</v>
      </c>
      <c r="AT118" s="139">
        <f>ROUND(SUM(AV118:AW118),2)</f>
        <v>0</v>
      </c>
      <c r="AU118" s="140">
        <f>'STA - Společná televizní ...'!P126</f>
        <v>0</v>
      </c>
      <c r="AV118" s="139">
        <f>'STA - Společná televizní ...'!J37</f>
        <v>0</v>
      </c>
      <c r="AW118" s="139">
        <f>'STA - Společná televizní ...'!J38</f>
        <v>0</v>
      </c>
      <c r="AX118" s="139">
        <f>'STA - Společná televizní ...'!J39</f>
        <v>0</v>
      </c>
      <c r="AY118" s="139">
        <f>'STA - Společná televizní ...'!J40</f>
        <v>0</v>
      </c>
      <c r="AZ118" s="139">
        <f>'STA - Společná televizní ...'!F37</f>
        <v>0</v>
      </c>
      <c r="BA118" s="139">
        <f>'STA - Společná televizní ...'!F38</f>
        <v>0</v>
      </c>
      <c r="BB118" s="139">
        <f>'STA - Společná televizní ...'!F39</f>
        <v>0</v>
      </c>
      <c r="BC118" s="139">
        <f>'STA - Společná televizní ...'!F40</f>
        <v>0</v>
      </c>
      <c r="BD118" s="141">
        <f>'STA - Společná televizní ...'!F41</f>
        <v>0</v>
      </c>
      <c r="BE118" s="4"/>
      <c r="BT118" s="142" t="s">
        <v>111</v>
      </c>
      <c r="BV118" s="142" t="s">
        <v>83</v>
      </c>
      <c r="BW118" s="142" t="s">
        <v>157</v>
      </c>
      <c r="BX118" s="142" t="s">
        <v>145</v>
      </c>
      <c r="CL118" s="142" t="s">
        <v>1</v>
      </c>
    </row>
    <row r="119" s="4" customFormat="1" ht="16.5" customHeight="1">
      <c r="A119" s="120" t="s">
        <v>85</v>
      </c>
      <c r="B119" s="71"/>
      <c r="C119" s="134"/>
      <c r="D119" s="134"/>
      <c r="E119" s="134"/>
      <c r="F119" s="135" t="s">
        <v>158</v>
      </c>
      <c r="G119" s="135"/>
      <c r="H119" s="135"/>
      <c r="I119" s="135"/>
      <c r="J119" s="135"/>
      <c r="K119" s="134"/>
      <c r="L119" s="135" t="s">
        <v>159</v>
      </c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6">
        <f>'MR - Místní (školní) rozhlas'!J34</f>
        <v>0</v>
      </c>
      <c r="AH119" s="134"/>
      <c r="AI119" s="134"/>
      <c r="AJ119" s="134"/>
      <c r="AK119" s="134"/>
      <c r="AL119" s="134"/>
      <c r="AM119" s="134"/>
      <c r="AN119" s="136">
        <f>SUM(AG119,AT119)</f>
        <v>0</v>
      </c>
      <c r="AO119" s="134"/>
      <c r="AP119" s="134"/>
      <c r="AQ119" s="137" t="s">
        <v>98</v>
      </c>
      <c r="AR119" s="73"/>
      <c r="AS119" s="138">
        <v>0</v>
      </c>
      <c r="AT119" s="139">
        <f>ROUND(SUM(AV119:AW119),2)</f>
        <v>0</v>
      </c>
      <c r="AU119" s="140">
        <f>'MR - Místní (školní) rozhlas'!P126</f>
        <v>0</v>
      </c>
      <c r="AV119" s="139">
        <f>'MR - Místní (školní) rozhlas'!J37</f>
        <v>0</v>
      </c>
      <c r="AW119" s="139">
        <f>'MR - Místní (školní) rozhlas'!J38</f>
        <v>0</v>
      </c>
      <c r="AX119" s="139">
        <f>'MR - Místní (školní) rozhlas'!J39</f>
        <v>0</v>
      </c>
      <c r="AY119" s="139">
        <f>'MR - Místní (školní) rozhlas'!J40</f>
        <v>0</v>
      </c>
      <c r="AZ119" s="139">
        <f>'MR - Místní (školní) rozhlas'!F37</f>
        <v>0</v>
      </c>
      <c r="BA119" s="139">
        <f>'MR - Místní (školní) rozhlas'!F38</f>
        <v>0</v>
      </c>
      <c r="BB119" s="139">
        <f>'MR - Místní (školní) rozhlas'!F39</f>
        <v>0</v>
      </c>
      <c r="BC119" s="139">
        <f>'MR - Místní (školní) rozhlas'!F40</f>
        <v>0</v>
      </c>
      <c r="BD119" s="141">
        <f>'MR - Místní (školní) rozhlas'!F41</f>
        <v>0</v>
      </c>
      <c r="BE119" s="4"/>
      <c r="BT119" s="142" t="s">
        <v>111</v>
      </c>
      <c r="BV119" s="142" t="s">
        <v>83</v>
      </c>
      <c r="BW119" s="142" t="s">
        <v>160</v>
      </c>
      <c r="BX119" s="142" t="s">
        <v>145</v>
      </c>
      <c r="CL119" s="142" t="s">
        <v>1</v>
      </c>
    </row>
    <row r="120" s="4" customFormat="1" ht="16.5" customHeight="1">
      <c r="A120" s="120" t="s">
        <v>85</v>
      </c>
      <c r="B120" s="71"/>
      <c r="C120" s="134"/>
      <c r="D120" s="134"/>
      <c r="E120" s="134"/>
      <c r="F120" s="135" t="s">
        <v>161</v>
      </c>
      <c r="G120" s="135"/>
      <c r="H120" s="135"/>
      <c r="I120" s="135"/>
      <c r="J120" s="135"/>
      <c r="K120" s="134"/>
      <c r="L120" s="135" t="s">
        <v>162</v>
      </c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6">
        <f>'JC - Jednotný čas'!J34</f>
        <v>0</v>
      </c>
      <c r="AH120" s="134"/>
      <c r="AI120" s="134"/>
      <c r="AJ120" s="134"/>
      <c r="AK120" s="134"/>
      <c r="AL120" s="134"/>
      <c r="AM120" s="134"/>
      <c r="AN120" s="136">
        <f>SUM(AG120,AT120)</f>
        <v>0</v>
      </c>
      <c r="AO120" s="134"/>
      <c r="AP120" s="134"/>
      <c r="AQ120" s="137" t="s">
        <v>98</v>
      </c>
      <c r="AR120" s="73"/>
      <c r="AS120" s="138">
        <v>0</v>
      </c>
      <c r="AT120" s="139">
        <f>ROUND(SUM(AV120:AW120),2)</f>
        <v>0</v>
      </c>
      <c r="AU120" s="140">
        <f>'JC - Jednotný čas'!P126</f>
        <v>0</v>
      </c>
      <c r="AV120" s="139">
        <f>'JC - Jednotný čas'!J37</f>
        <v>0</v>
      </c>
      <c r="AW120" s="139">
        <f>'JC - Jednotný čas'!J38</f>
        <v>0</v>
      </c>
      <c r="AX120" s="139">
        <f>'JC - Jednotný čas'!J39</f>
        <v>0</v>
      </c>
      <c r="AY120" s="139">
        <f>'JC - Jednotný čas'!J40</f>
        <v>0</v>
      </c>
      <c r="AZ120" s="139">
        <f>'JC - Jednotný čas'!F37</f>
        <v>0</v>
      </c>
      <c r="BA120" s="139">
        <f>'JC - Jednotný čas'!F38</f>
        <v>0</v>
      </c>
      <c r="BB120" s="139">
        <f>'JC - Jednotný čas'!F39</f>
        <v>0</v>
      </c>
      <c r="BC120" s="139">
        <f>'JC - Jednotný čas'!F40</f>
        <v>0</v>
      </c>
      <c r="BD120" s="141">
        <f>'JC - Jednotný čas'!F41</f>
        <v>0</v>
      </c>
      <c r="BE120" s="4"/>
      <c r="BT120" s="142" t="s">
        <v>111</v>
      </c>
      <c r="BV120" s="142" t="s">
        <v>83</v>
      </c>
      <c r="BW120" s="142" t="s">
        <v>163</v>
      </c>
      <c r="BX120" s="142" t="s">
        <v>145</v>
      </c>
      <c r="CL120" s="142" t="s">
        <v>1</v>
      </c>
    </row>
    <row r="121" s="4" customFormat="1" ht="16.5" customHeight="1">
      <c r="A121" s="120" t="s">
        <v>85</v>
      </c>
      <c r="B121" s="71"/>
      <c r="C121" s="134"/>
      <c r="D121" s="134"/>
      <c r="E121" s="134"/>
      <c r="F121" s="135" t="s">
        <v>164</v>
      </c>
      <c r="G121" s="135"/>
      <c r="H121" s="135"/>
      <c r="I121" s="135"/>
      <c r="J121" s="135"/>
      <c r="K121" s="134"/>
      <c r="L121" s="135" t="s">
        <v>165</v>
      </c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6">
        <f>'AV - Audio video technika'!J34</f>
        <v>0</v>
      </c>
      <c r="AH121" s="134"/>
      <c r="AI121" s="134"/>
      <c r="AJ121" s="134"/>
      <c r="AK121" s="134"/>
      <c r="AL121" s="134"/>
      <c r="AM121" s="134"/>
      <c r="AN121" s="136">
        <f>SUM(AG121,AT121)</f>
        <v>0</v>
      </c>
      <c r="AO121" s="134"/>
      <c r="AP121" s="134"/>
      <c r="AQ121" s="137" t="s">
        <v>98</v>
      </c>
      <c r="AR121" s="73"/>
      <c r="AS121" s="138">
        <v>0</v>
      </c>
      <c r="AT121" s="139">
        <f>ROUND(SUM(AV121:AW121),2)</f>
        <v>0</v>
      </c>
      <c r="AU121" s="140">
        <f>'AV - Audio video technika'!P126</f>
        <v>0</v>
      </c>
      <c r="AV121" s="139">
        <f>'AV - Audio video technika'!J37</f>
        <v>0</v>
      </c>
      <c r="AW121" s="139">
        <f>'AV - Audio video technika'!J38</f>
        <v>0</v>
      </c>
      <c r="AX121" s="139">
        <f>'AV - Audio video technika'!J39</f>
        <v>0</v>
      </c>
      <c r="AY121" s="139">
        <f>'AV - Audio video technika'!J40</f>
        <v>0</v>
      </c>
      <c r="AZ121" s="139">
        <f>'AV - Audio video technika'!F37</f>
        <v>0</v>
      </c>
      <c r="BA121" s="139">
        <f>'AV - Audio video technika'!F38</f>
        <v>0</v>
      </c>
      <c r="BB121" s="139">
        <f>'AV - Audio video technika'!F39</f>
        <v>0</v>
      </c>
      <c r="BC121" s="139">
        <f>'AV - Audio video technika'!F40</f>
        <v>0</v>
      </c>
      <c r="BD121" s="141">
        <f>'AV - Audio video technika'!F41</f>
        <v>0</v>
      </c>
      <c r="BE121" s="4"/>
      <c r="BT121" s="142" t="s">
        <v>111</v>
      </c>
      <c r="BV121" s="142" t="s">
        <v>83</v>
      </c>
      <c r="BW121" s="142" t="s">
        <v>166</v>
      </c>
      <c r="BX121" s="142" t="s">
        <v>145</v>
      </c>
      <c r="CL121" s="142" t="s">
        <v>1</v>
      </c>
    </row>
    <row r="122" s="4" customFormat="1" ht="23.25" customHeight="1">
      <c r="A122" s="120" t="s">
        <v>85</v>
      </c>
      <c r="B122" s="71"/>
      <c r="C122" s="134"/>
      <c r="D122" s="134"/>
      <c r="E122" s="135" t="s">
        <v>167</v>
      </c>
      <c r="F122" s="135"/>
      <c r="G122" s="135"/>
      <c r="H122" s="135"/>
      <c r="I122" s="135"/>
      <c r="J122" s="134"/>
      <c r="K122" s="135" t="s">
        <v>168</v>
      </c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6">
        <f>'SO 04 05 - VYTÁPĚNÍ'!J32</f>
        <v>0</v>
      </c>
      <c r="AH122" s="134"/>
      <c r="AI122" s="134"/>
      <c r="AJ122" s="134"/>
      <c r="AK122" s="134"/>
      <c r="AL122" s="134"/>
      <c r="AM122" s="134"/>
      <c r="AN122" s="136">
        <f>SUM(AG122,AT122)</f>
        <v>0</v>
      </c>
      <c r="AO122" s="134"/>
      <c r="AP122" s="134"/>
      <c r="AQ122" s="137" t="s">
        <v>98</v>
      </c>
      <c r="AR122" s="73"/>
      <c r="AS122" s="138">
        <v>0</v>
      </c>
      <c r="AT122" s="139">
        <f>ROUND(SUM(AV122:AW122),2)</f>
        <v>0</v>
      </c>
      <c r="AU122" s="140">
        <f>'SO 04 05 - VYTÁPĚNÍ'!P131</f>
        <v>0</v>
      </c>
      <c r="AV122" s="139">
        <f>'SO 04 05 - VYTÁPĚNÍ'!J35</f>
        <v>0</v>
      </c>
      <c r="AW122" s="139">
        <f>'SO 04 05 - VYTÁPĚNÍ'!J36</f>
        <v>0</v>
      </c>
      <c r="AX122" s="139">
        <f>'SO 04 05 - VYTÁPĚNÍ'!J37</f>
        <v>0</v>
      </c>
      <c r="AY122" s="139">
        <f>'SO 04 05 - VYTÁPĚNÍ'!J38</f>
        <v>0</v>
      </c>
      <c r="AZ122" s="139">
        <f>'SO 04 05 - VYTÁPĚNÍ'!F35</f>
        <v>0</v>
      </c>
      <c r="BA122" s="139">
        <f>'SO 04 05 - VYTÁPĚNÍ'!F36</f>
        <v>0</v>
      </c>
      <c r="BB122" s="139">
        <f>'SO 04 05 - VYTÁPĚNÍ'!F37</f>
        <v>0</v>
      </c>
      <c r="BC122" s="139">
        <f>'SO 04 05 - VYTÁPĚNÍ'!F38</f>
        <v>0</v>
      </c>
      <c r="BD122" s="141">
        <f>'SO 04 05 - VYTÁPĚNÍ'!F39</f>
        <v>0</v>
      </c>
      <c r="BE122" s="4"/>
      <c r="BT122" s="142" t="s">
        <v>91</v>
      </c>
      <c r="BV122" s="142" t="s">
        <v>83</v>
      </c>
      <c r="BW122" s="142" t="s">
        <v>169</v>
      </c>
      <c r="BX122" s="142" t="s">
        <v>97</v>
      </c>
      <c r="CL122" s="142" t="s">
        <v>1</v>
      </c>
    </row>
    <row r="123" s="4" customFormat="1" ht="23.25" customHeight="1">
      <c r="A123" s="120" t="s">
        <v>85</v>
      </c>
      <c r="B123" s="71"/>
      <c r="C123" s="134"/>
      <c r="D123" s="134"/>
      <c r="E123" s="135" t="s">
        <v>170</v>
      </c>
      <c r="F123" s="135"/>
      <c r="G123" s="135"/>
      <c r="H123" s="135"/>
      <c r="I123" s="135"/>
      <c r="J123" s="134"/>
      <c r="K123" s="135" t="s">
        <v>171</v>
      </c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6">
        <f>'SO 04 06 - VZDUCHOTECHNIKA'!J32</f>
        <v>0</v>
      </c>
      <c r="AH123" s="134"/>
      <c r="AI123" s="134"/>
      <c r="AJ123" s="134"/>
      <c r="AK123" s="134"/>
      <c r="AL123" s="134"/>
      <c r="AM123" s="134"/>
      <c r="AN123" s="136">
        <f>SUM(AG123,AT123)</f>
        <v>0</v>
      </c>
      <c r="AO123" s="134"/>
      <c r="AP123" s="134"/>
      <c r="AQ123" s="137" t="s">
        <v>98</v>
      </c>
      <c r="AR123" s="73"/>
      <c r="AS123" s="138">
        <v>0</v>
      </c>
      <c r="AT123" s="139">
        <f>ROUND(SUM(AV123:AW123),2)</f>
        <v>0</v>
      </c>
      <c r="AU123" s="140">
        <f>'SO 04 06 - VZDUCHOTECHNIKA'!P123</f>
        <v>0</v>
      </c>
      <c r="AV123" s="139">
        <f>'SO 04 06 - VZDUCHOTECHNIKA'!J35</f>
        <v>0</v>
      </c>
      <c r="AW123" s="139">
        <f>'SO 04 06 - VZDUCHOTECHNIKA'!J36</f>
        <v>0</v>
      </c>
      <c r="AX123" s="139">
        <f>'SO 04 06 - VZDUCHOTECHNIKA'!J37</f>
        <v>0</v>
      </c>
      <c r="AY123" s="139">
        <f>'SO 04 06 - VZDUCHOTECHNIKA'!J38</f>
        <v>0</v>
      </c>
      <c r="AZ123" s="139">
        <f>'SO 04 06 - VZDUCHOTECHNIKA'!F35</f>
        <v>0</v>
      </c>
      <c r="BA123" s="139">
        <f>'SO 04 06 - VZDUCHOTECHNIKA'!F36</f>
        <v>0</v>
      </c>
      <c r="BB123" s="139">
        <f>'SO 04 06 - VZDUCHOTECHNIKA'!F37</f>
        <v>0</v>
      </c>
      <c r="BC123" s="139">
        <f>'SO 04 06 - VZDUCHOTECHNIKA'!F38</f>
        <v>0</v>
      </c>
      <c r="BD123" s="141">
        <f>'SO 04 06 - VZDUCHOTECHNIKA'!F39</f>
        <v>0</v>
      </c>
      <c r="BE123" s="4"/>
      <c r="BT123" s="142" t="s">
        <v>91</v>
      </c>
      <c r="BV123" s="142" t="s">
        <v>83</v>
      </c>
      <c r="BW123" s="142" t="s">
        <v>172</v>
      </c>
      <c r="BX123" s="142" t="s">
        <v>97</v>
      </c>
      <c r="CL123" s="142" t="s">
        <v>1</v>
      </c>
    </row>
    <row r="124" s="4" customFormat="1" ht="23.25" customHeight="1">
      <c r="A124" s="120" t="s">
        <v>85</v>
      </c>
      <c r="B124" s="71"/>
      <c r="C124" s="134"/>
      <c r="D124" s="134"/>
      <c r="E124" s="135" t="s">
        <v>173</v>
      </c>
      <c r="F124" s="135"/>
      <c r="G124" s="135"/>
      <c r="H124" s="135"/>
      <c r="I124" s="135"/>
      <c r="J124" s="134"/>
      <c r="K124" s="135" t="s">
        <v>174</v>
      </c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6">
        <f>'SO 04 07 - ZDRAVOTNĚ TECH...'!J32</f>
        <v>0</v>
      </c>
      <c r="AH124" s="134"/>
      <c r="AI124" s="134"/>
      <c r="AJ124" s="134"/>
      <c r="AK124" s="134"/>
      <c r="AL124" s="134"/>
      <c r="AM124" s="134"/>
      <c r="AN124" s="136">
        <f>SUM(AG124,AT124)</f>
        <v>0</v>
      </c>
      <c r="AO124" s="134"/>
      <c r="AP124" s="134"/>
      <c r="AQ124" s="137" t="s">
        <v>98</v>
      </c>
      <c r="AR124" s="73"/>
      <c r="AS124" s="138">
        <v>0</v>
      </c>
      <c r="AT124" s="139">
        <f>ROUND(SUM(AV124:AW124),2)</f>
        <v>0</v>
      </c>
      <c r="AU124" s="140">
        <f>'SO 04 07 - ZDRAVOTNĚ TECH...'!P131</f>
        <v>0</v>
      </c>
      <c r="AV124" s="139">
        <f>'SO 04 07 - ZDRAVOTNĚ TECH...'!J35</f>
        <v>0</v>
      </c>
      <c r="AW124" s="139">
        <f>'SO 04 07 - ZDRAVOTNĚ TECH...'!J36</f>
        <v>0</v>
      </c>
      <c r="AX124" s="139">
        <f>'SO 04 07 - ZDRAVOTNĚ TECH...'!J37</f>
        <v>0</v>
      </c>
      <c r="AY124" s="139">
        <f>'SO 04 07 - ZDRAVOTNĚ TECH...'!J38</f>
        <v>0</v>
      </c>
      <c r="AZ124" s="139">
        <f>'SO 04 07 - ZDRAVOTNĚ TECH...'!F35</f>
        <v>0</v>
      </c>
      <c r="BA124" s="139">
        <f>'SO 04 07 - ZDRAVOTNĚ TECH...'!F36</f>
        <v>0</v>
      </c>
      <c r="BB124" s="139">
        <f>'SO 04 07 - ZDRAVOTNĚ TECH...'!F37</f>
        <v>0</v>
      </c>
      <c r="BC124" s="139">
        <f>'SO 04 07 - ZDRAVOTNĚ TECH...'!F38</f>
        <v>0</v>
      </c>
      <c r="BD124" s="141">
        <f>'SO 04 07 - ZDRAVOTNĚ TECH...'!F39</f>
        <v>0</v>
      </c>
      <c r="BE124" s="4"/>
      <c r="BT124" s="142" t="s">
        <v>91</v>
      </c>
      <c r="BV124" s="142" t="s">
        <v>83</v>
      </c>
      <c r="BW124" s="142" t="s">
        <v>175</v>
      </c>
      <c r="BX124" s="142" t="s">
        <v>97</v>
      </c>
      <c r="CL124" s="142" t="s">
        <v>1</v>
      </c>
    </row>
    <row r="125" s="7" customFormat="1" ht="24.75" customHeight="1">
      <c r="A125" s="7"/>
      <c r="B125" s="121"/>
      <c r="C125" s="122"/>
      <c r="D125" s="123" t="s">
        <v>176</v>
      </c>
      <c r="E125" s="123"/>
      <c r="F125" s="123"/>
      <c r="G125" s="123"/>
      <c r="H125" s="123"/>
      <c r="I125" s="124"/>
      <c r="J125" s="123" t="s">
        <v>177</v>
      </c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33">
        <f>ROUND(AG126+SUM(AG127:AG129)+AG145+SUM(AG153:AG155),2)</f>
        <v>0</v>
      </c>
      <c r="AH125" s="124"/>
      <c r="AI125" s="124"/>
      <c r="AJ125" s="124"/>
      <c r="AK125" s="124"/>
      <c r="AL125" s="124"/>
      <c r="AM125" s="124"/>
      <c r="AN125" s="125">
        <f>SUM(AG125,AT125)</f>
        <v>0</v>
      </c>
      <c r="AO125" s="124"/>
      <c r="AP125" s="124"/>
      <c r="AQ125" s="126" t="s">
        <v>88</v>
      </c>
      <c r="AR125" s="127"/>
      <c r="AS125" s="128">
        <f>ROUND(AS126+SUM(AS127:AS129)+AS145+SUM(AS153:AS155),2)</f>
        <v>0</v>
      </c>
      <c r="AT125" s="129">
        <f>ROUND(SUM(AV125:AW125),2)</f>
        <v>0</v>
      </c>
      <c r="AU125" s="130">
        <f>ROUND(AU126+SUM(AU127:AU129)+AU145+SUM(AU153:AU155),5)</f>
        <v>0</v>
      </c>
      <c r="AV125" s="129">
        <f>ROUND(AZ125*L29,2)</f>
        <v>0</v>
      </c>
      <c r="AW125" s="129">
        <f>ROUND(BA125*L30,2)</f>
        <v>0</v>
      </c>
      <c r="AX125" s="129">
        <f>ROUND(BB125*L29,2)</f>
        <v>0</v>
      </c>
      <c r="AY125" s="129">
        <f>ROUND(BC125*L30,2)</f>
        <v>0</v>
      </c>
      <c r="AZ125" s="129">
        <f>ROUND(AZ126+SUM(AZ127:AZ129)+AZ145+SUM(AZ153:AZ155),2)</f>
        <v>0</v>
      </c>
      <c r="BA125" s="129">
        <f>ROUND(BA126+SUM(BA127:BA129)+BA145+SUM(BA153:BA155),2)</f>
        <v>0</v>
      </c>
      <c r="BB125" s="129">
        <f>ROUND(BB126+SUM(BB127:BB129)+BB145+SUM(BB153:BB155),2)</f>
        <v>0</v>
      </c>
      <c r="BC125" s="129">
        <f>ROUND(BC126+SUM(BC127:BC129)+BC145+SUM(BC153:BC155),2)</f>
        <v>0</v>
      </c>
      <c r="BD125" s="131">
        <f>ROUND(BD126+SUM(BD127:BD129)+BD145+SUM(BD153:BD155),2)</f>
        <v>0</v>
      </c>
      <c r="BE125" s="7"/>
      <c r="BS125" s="132" t="s">
        <v>80</v>
      </c>
      <c r="BT125" s="132" t="s">
        <v>89</v>
      </c>
      <c r="BV125" s="132" t="s">
        <v>83</v>
      </c>
      <c r="BW125" s="132" t="s">
        <v>178</v>
      </c>
      <c r="BX125" s="132" t="s">
        <v>5</v>
      </c>
      <c r="CL125" s="132" t="s">
        <v>1</v>
      </c>
      <c r="CM125" s="132" t="s">
        <v>91</v>
      </c>
    </row>
    <row r="126" s="4" customFormat="1" ht="23.25" customHeight="1">
      <c r="A126" s="120" t="s">
        <v>85</v>
      </c>
      <c r="B126" s="71"/>
      <c r="C126" s="134"/>
      <c r="D126" s="134"/>
      <c r="E126" s="135" t="s">
        <v>176</v>
      </c>
      <c r="F126" s="135"/>
      <c r="G126" s="135"/>
      <c r="H126" s="135"/>
      <c r="I126" s="135"/>
      <c r="J126" s="134"/>
      <c r="K126" s="135" t="s">
        <v>177</v>
      </c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6">
        <f>'SO 05 - REKONSTRUKCE A DO...'!J30</f>
        <v>0</v>
      </c>
      <c r="AH126" s="134"/>
      <c r="AI126" s="134"/>
      <c r="AJ126" s="134"/>
      <c r="AK126" s="134"/>
      <c r="AL126" s="134"/>
      <c r="AM126" s="134"/>
      <c r="AN126" s="136">
        <f>SUM(AG126,AT126)</f>
        <v>0</v>
      </c>
      <c r="AO126" s="134"/>
      <c r="AP126" s="134"/>
      <c r="AQ126" s="137" t="s">
        <v>98</v>
      </c>
      <c r="AR126" s="73"/>
      <c r="AS126" s="138">
        <v>0</v>
      </c>
      <c r="AT126" s="139">
        <f>ROUND(SUM(AV126:AW126),2)</f>
        <v>0</v>
      </c>
      <c r="AU126" s="140">
        <f>'SO 05 - REKONSTRUKCE A DO...'!P141</f>
        <v>0</v>
      </c>
      <c r="AV126" s="139">
        <f>'SO 05 - REKONSTRUKCE A DO...'!J33</f>
        <v>0</v>
      </c>
      <c r="AW126" s="139">
        <f>'SO 05 - REKONSTRUKCE A DO...'!J34</f>
        <v>0</v>
      </c>
      <c r="AX126" s="139">
        <f>'SO 05 - REKONSTRUKCE A DO...'!J35</f>
        <v>0</v>
      </c>
      <c r="AY126" s="139">
        <f>'SO 05 - REKONSTRUKCE A DO...'!J36</f>
        <v>0</v>
      </c>
      <c r="AZ126" s="139">
        <f>'SO 05 - REKONSTRUKCE A DO...'!F33</f>
        <v>0</v>
      </c>
      <c r="BA126" s="139">
        <f>'SO 05 - REKONSTRUKCE A DO...'!F34</f>
        <v>0</v>
      </c>
      <c r="BB126" s="139">
        <f>'SO 05 - REKONSTRUKCE A DO...'!F35</f>
        <v>0</v>
      </c>
      <c r="BC126" s="139">
        <f>'SO 05 - REKONSTRUKCE A DO...'!F36</f>
        <v>0</v>
      </c>
      <c r="BD126" s="141">
        <f>'SO 05 - REKONSTRUKCE A DO...'!F37</f>
        <v>0</v>
      </c>
      <c r="BE126" s="4"/>
      <c r="BT126" s="142" t="s">
        <v>91</v>
      </c>
      <c r="BU126" s="142" t="s">
        <v>99</v>
      </c>
      <c r="BV126" s="142" t="s">
        <v>83</v>
      </c>
      <c r="BW126" s="142" t="s">
        <v>178</v>
      </c>
      <c r="BX126" s="142" t="s">
        <v>5</v>
      </c>
      <c r="CL126" s="142" t="s">
        <v>1</v>
      </c>
      <c r="CM126" s="142" t="s">
        <v>91</v>
      </c>
    </row>
    <row r="127" s="4" customFormat="1" ht="23.25" customHeight="1">
      <c r="A127" s="120" t="s">
        <v>85</v>
      </c>
      <c r="B127" s="71"/>
      <c r="C127" s="134"/>
      <c r="D127" s="134"/>
      <c r="E127" s="135" t="s">
        <v>179</v>
      </c>
      <c r="F127" s="135"/>
      <c r="G127" s="135"/>
      <c r="H127" s="135"/>
      <c r="I127" s="135"/>
      <c r="J127" s="134"/>
      <c r="K127" s="135" t="s">
        <v>101</v>
      </c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6">
        <f>'SO 05 01 - KLIMATIZACE'!J32</f>
        <v>0</v>
      </c>
      <c r="AH127" s="134"/>
      <c r="AI127" s="134"/>
      <c r="AJ127" s="134"/>
      <c r="AK127" s="134"/>
      <c r="AL127" s="134"/>
      <c r="AM127" s="134"/>
      <c r="AN127" s="136">
        <f>SUM(AG127,AT127)</f>
        <v>0</v>
      </c>
      <c r="AO127" s="134"/>
      <c r="AP127" s="134"/>
      <c r="AQ127" s="137" t="s">
        <v>98</v>
      </c>
      <c r="AR127" s="73"/>
      <c r="AS127" s="138">
        <v>0</v>
      </c>
      <c r="AT127" s="139">
        <f>ROUND(SUM(AV127:AW127),2)</f>
        <v>0</v>
      </c>
      <c r="AU127" s="140">
        <f>'SO 05 01 - KLIMATIZACE'!P121</f>
        <v>0</v>
      </c>
      <c r="AV127" s="139">
        <f>'SO 05 01 - KLIMATIZACE'!J35</f>
        <v>0</v>
      </c>
      <c r="AW127" s="139">
        <f>'SO 05 01 - KLIMATIZACE'!J36</f>
        <v>0</v>
      </c>
      <c r="AX127" s="139">
        <f>'SO 05 01 - KLIMATIZACE'!J37</f>
        <v>0</v>
      </c>
      <c r="AY127" s="139">
        <f>'SO 05 01 - KLIMATIZACE'!J38</f>
        <v>0</v>
      </c>
      <c r="AZ127" s="139">
        <f>'SO 05 01 - KLIMATIZACE'!F35</f>
        <v>0</v>
      </c>
      <c r="BA127" s="139">
        <f>'SO 05 01 - KLIMATIZACE'!F36</f>
        <v>0</v>
      </c>
      <c r="BB127" s="139">
        <f>'SO 05 01 - KLIMATIZACE'!F37</f>
        <v>0</v>
      </c>
      <c r="BC127" s="139">
        <f>'SO 05 01 - KLIMATIZACE'!F38</f>
        <v>0</v>
      </c>
      <c r="BD127" s="141">
        <f>'SO 05 01 - KLIMATIZACE'!F39</f>
        <v>0</v>
      </c>
      <c r="BE127" s="4"/>
      <c r="BT127" s="142" t="s">
        <v>91</v>
      </c>
      <c r="BV127" s="142" t="s">
        <v>83</v>
      </c>
      <c r="BW127" s="142" t="s">
        <v>180</v>
      </c>
      <c r="BX127" s="142" t="s">
        <v>178</v>
      </c>
      <c r="CL127" s="142" t="s">
        <v>1</v>
      </c>
    </row>
    <row r="128" s="4" customFormat="1" ht="23.25" customHeight="1">
      <c r="A128" s="120" t="s">
        <v>85</v>
      </c>
      <c r="B128" s="71"/>
      <c r="C128" s="134"/>
      <c r="D128" s="134"/>
      <c r="E128" s="135" t="s">
        <v>181</v>
      </c>
      <c r="F128" s="135"/>
      <c r="G128" s="135"/>
      <c r="H128" s="135"/>
      <c r="I128" s="135"/>
      <c r="J128" s="134"/>
      <c r="K128" s="135" t="s">
        <v>104</v>
      </c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6">
        <f>'SO 05 02 - MaR'!J32</f>
        <v>0</v>
      </c>
      <c r="AH128" s="134"/>
      <c r="AI128" s="134"/>
      <c r="AJ128" s="134"/>
      <c r="AK128" s="134"/>
      <c r="AL128" s="134"/>
      <c r="AM128" s="134"/>
      <c r="AN128" s="136">
        <f>SUM(AG128,AT128)</f>
        <v>0</v>
      </c>
      <c r="AO128" s="134"/>
      <c r="AP128" s="134"/>
      <c r="AQ128" s="137" t="s">
        <v>98</v>
      </c>
      <c r="AR128" s="73"/>
      <c r="AS128" s="138">
        <v>0</v>
      </c>
      <c r="AT128" s="139">
        <f>ROUND(SUM(AV128:AW128),2)</f>
        <v>0</v>
      </c>
      <c r="AU128" s="140">
        <f>'SO 05 02 - MaR'!P122</f>
        <v>0</v>
      </c>
      <c r="AV128" s="139">
        <f>'SO 05 02 - MaR'!J35</f>
        <v>0</v>
      </c>
      <c r="AW128" s="139">
        <f>'SO 05 02 - MaR'!J36</f>
        <v>0</v>
      </c>
      <c r="AX128" s="139">
        <f>'SO 05 02 - MaR'!J37</f>
        <v>0</v>
      </c>
      <c r="AY128" s="139">
        <f>'SO 05 02 - MaR'!J38</f>
        <v>0</v>
      </c>
      <c r="AZ128" s="139">
        <f>'SO 05 02 - MaR'!F35</f>
        <v>0</v>
      </c>
      <c r="BA128" s="139">
        <f>'SO 05 02 - MaR'!F36</f>
        <v>0</v>
      </c>
      <c r="BB128" s="139">
        <f>'SO 05 02 - MaR'!F37</f>
        <v>0</v>
      </c>
      <c r="BC128" s="139">
        <f>'SO 05 02 - MaR'!F38</f>
        <v>0</v>
      </c>
      <c r="BD128" s="141">
        <f>'SO 05 02 - MaR'!F39</f>
        <v>0</v>
      </c>
      <c r="BE128" s="4"/>
      <c r="BT128" s="142" t="s">
        <v>91</v>
      </c>
      <c r="BV128" s="142" t="s">
        <v>83</v>
      </c>
      <c r="BW128" s="142" t="s">
        <v>182</v>
      </c>
      <c r="BX128" s="142" t="s">
        <v>178</v>
      </c>
      <c r="CL128" s="142" t="s">
        <v>1</v>
      </c>
    </row>
    <row r="129" s="4" customFormat="1" ht="23.25" customHeight="1">
      <c r="A129" s="4"/>
      <c r="B129" s="71"/>
      <c r="C129" s="134"/>
      <c r="D129" s="134"/>
      <c r="E129" s="135" t="s">
        <v>183</v>
      </c>
      <c r="F129" s="135"/>
      <c r="G129" s="135"/>
      <c r="H129" s="135"/>
      <c r="I129" s="135"/>
      <c r="J129" s="134"/>
      <c r="K129" s="135" t="s">
        <v>107</v>
      </c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43">
        <f>ROUND(SUM(AG130:AG144),2)</f>
        <v>0</v>
      </c>
      <c r="AH129" s="134"/>
      <c r="AI129" s="134"/>
      <c r="AJ129" s="134"/>
      <c r="AK129" s="134"/>
      <c r="AL129" s="134"/>
      <c r="AM129" s="134"/>
      <c r="AN129" s="136">
        <f>SUM(AG129,AT129)</f>
        <v>0</v>
      </c>
      <c r="AO129" s="134"/>
      <c r="AP129" s="134"/>
      <c r="AQ129" s="137" t="s">
        <v>98</v>
      </c>
      <c r="AR129" s="73"/>
      <c r="AS129" s="138">
        <f>ROUND(SUM(AS130:AS144),2)</f>
        <v>0</v>
      </c>
      <c r="AT129" s="139">
        <f>ROUND(SUM(AV129:AW129),2)</f>
        <v>0</v>
      </c>
      <c r="AU129" s="140">
        <f>ROUND(SUM(AU130:AU144),5)</f>
        <v>0</v>
      </c>
      <c r="AV129" s="139">
        <f>ROUND(AZ129*L29,2)</f>
        <v>0</v>
      </c>
      <c r="AW129" s="139">
        <f>ROUND(BA129*L30,2)</f>
        <v>0</v>
      </c>
      <c r="AX129" s="139">
        <f>ROUND(BB129*L29,2)</f>
        <v>0</v>
      </c>
      <c r="AY129" s="139">
        <f>ROUND(BC129*L30,2)</f>
        <v>0</v>
      </c>
      <c r="AZ129" s="139">
        <f>ROUND(SUM(AZ130:AZ144),2)</f>
        <v>0</v>
      </c>
      <c r="BA129" s="139">
        <f>ROUND(SUM(BA130:BA144),2)</f>
        <v>0</v>
      </c>
      <c r="BB129" s="139">
        <f>ROUND(SUM(BB130:BB144),2)</f>
        <v>0</v>
      </c>
      <c r="BC129" s="139">
        <f>ROUND(SUM(BC130:BC144),2)</f>
        <v>0</v>
      </c>
      <c r="BD129" s="141">
        <f>ROUND(SUM(BD130:BD144),2)</f>
        <v>0</v>
      </c>
      <c r="BE129" s="4"/>
      <c r="BS129" s="142" t="s">
        <v>80</v>
      </c>
      <c r="BT129" s="142" t="s">
        <v>91</v>
      </c>
      <c r="BU129" s="142" t="s">
        <v>82</v>
      </c>
      <c r="BV129" s="142" t="s">
        <v>83</v>
      </c>
      <c r="BW129" s="142" t="s">
        <v>184</v>
      </c>
      <c r="BX129" s="142" t="s">
        <v>178</v>
      </c>
      <c r="CL129" s="142" t="s">
        <v>1</v>
      </c>
    </row>
    <row r="130" s="4" customFormat="1" ht="16.5" customHeight="1">
      <c r="A130" s="120" t="s">
        <v>85</v>
      </c>
      <c r="B130" s="71"/>
      <c r="C130" s="134"/>
      <c r="D130" s="134"/>
      <c r="E130" s="134"/>
      <c r="F130" s="135" t="s">
        <v>109</v>
      </c>
      <c r="G130" s="135"/>
      <c r="H130" s="135"/>
      <c r="I130" s="135"/>
      <c r="J130" s="135"/>
      <c r="K130" s="134"/>
      <c r="L130" s="135" t="s">
        <v>110</v>
      </c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6">
        <f>'LPS - Uzemnění a hromosvod_01'!J34</f>
        <v>0</v>
      </c>
      <c r="AH130" s="134"/>
      <c r="AI130" s="134"/>
      <c r="AJ130" s="134"/>
      <c r="AK130" s="134"/>
      <c r="AL130" s="134"/>
      <c r="AM130" s="134"/>
      <c r="AN130" s="136">
        <f>SUM(AG130,AT130)</f>
        <v>0</v>
      </c>
      <c r="AO130" s="134"/>
      <c r="AP130" s="134"/>
      <c r="AQ130" s="137" t="s">
        <v>98</v>
      </c>
      <c r="AR130" s="73"/>
      <c r="AS130" s="138">
        <v>0</v>
      </c>
      <c r="AT130" s="139">
        <f>ROUND(SUM(AV130:AW130),2)</f>
        <v>0</v>
      </c>
      <c r="AU130" s="140">
        <f>'LPS - Uzemnění a hromosvod_01'!P126</f>
        <v>0</v>
      </c>
      <c r="AV130" s="139">
        <f>'LPS - Uzemnění a hromosvod_01'!J37</f>
        <v>0</v>
      </c>
      <c r="AW130" s="139">
        <f>'LPS - Uzemnění a hromosvod_01'!J38</f>
        <v>0</v>
      </c>
      <c r="AX130" s="139">
        <f>'LPS - Uzemnění a hromosvod_01'!J39</f>
        <v>0</v>
      </c>
      <c r="AY130" s="139">
        <f>'LPS - Uzemnění a hromosvod_01'!J40</f>
        <v>0</v>
      </c>
      <c r="AZ130" s="139">
        <f>'LPS - Uzemnění a hromosvod_01'!F37</f>
        <v>0</v>
      </c>
      <c r="BA130" s="139">
        <f>'LPS - Uzemnění a hromosvod_01'!F38</f>
        <v>0</v>
      </c>
      <c r="BB130" s="139">
        <f>'LPS - Uzemnění a hromosvod_01'!F39</f>
        <v>0</v>
      </c>
      <c r="BC130" s="139">
        <f>'LPS - Uzemnění a hromosvod_01'!F40</f>
        <v>0</v>
      </c>
      <c r="BD130" s="141">
        <f>'LPS - Uzemnění a hromosvod_01'!F41</f>
        <v>0</v>
      </c>
      <c r="BE130" s="4"/>
      <c r="BT130" s="142" t="s">
        <v>111</v>
      </c>
      <c r="BV130" s="142" t="s">
        <v>83</v>
      </c>
      <c r="BW130" s="142" t="s">
        <v>185</v>
      </c>
      <c r="BX130" s="142" t="s">
        <v>184</v>
      </c>
      <c r="CL130" s="142" t="s">
        <v>1</v>
      </c>
    </row>
    <row r="131" s="4" customFormat="1" ht="16.5" customHeight="1">
      <c r="A131" s="120" t="s">
        <v>85</v>
      </c>
      <c r="B131" s="71"/>
      <c r="C131" s="134"/>
      <c r="D131" s="134"/>
      <c r="E131" s="134"/>
      <c r="F131" s="135" t="s">
        <v>113</v>
      </c>
      <c r="G131" s="135"/>
      <c r="H131" s="135"/>
      <c r="I131" s="135"/>
      <c r="J131" s="135"/>
      <c r="K131" s="134"/>
      <c r="L131" s="135" t="s">
        <v>114</v>
      </c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6">
        <f>'KT - Kabelové trasy_02'!J34</f>
        <v>0</v>
      </c>
      <c r="AH131" s="134"/>
      <c r="AI131" s="134"/>
      <c r="AJ131" s="134"/>
      <c r="AK131" s="134"/>
      <c r="AL131" s="134"/>
      <c r="AM131" s="134"/>
      <c r="AN131" s="136">
        <f>SUM(AG131,AT131)</f>
        <v>0</v>
      </c>
      <c r="AO131" s="134"/>
      <c r="AP131" s="134"/>
      <c r="AQ131" s="137" t="s">
        <v>98</v>
      </c>
      <c r="AR131" s="73"/>
      <c r="AS131" s="138">
        <v>0</v>
      </c>
      <c r="AT131" s="139">
        <f>ROUND(SUM(AV131:AW131),2)</f>
        <v>0</v>
      </c>
      <c r="AU131" s="140">
        <f>'KT - Kabelové trasy_02'!P128</f>
        <v>0</v>
      </c>
      <c r="AV131" s="139">
        <f>'KT - Kabelové trasy_02'!J37</f>
        <v>0</v>
      </c>
      <c r="AW131" s="139">
        <f>'KT - Kabelové trasy_02'!J38</f>
        <v>0</v>
      </c>
      <c r="AX131" s="139">
        <f>'KT - Kabelové trasy_02'!J39</f>
        <v>0</v>
      </c>
      <c r="AY131" s="139">
        <f>'KT - Kabelové trasy_02'!J40</f>
        <v>0</v>
      </c>
      <c r="AZ131" s="139">
        <f>'KT - Kabelové trasy_02'!F37</f>
        <v>0</v>
      </c>
      <c r="BA131" s="139">
        <f>'KT - Kabelové trasy_02'!F38</f>
        <v>0</v>
      </c>
      <c r="BB131" s="139">
        <f>'KT - Kabelové trasy_02'!F39</f>
        <v>0</v>
      </c>
      <c r="BC131" s="139">
        <f>'KT - Kabelové trasy_02'!F40</f>
        <v>0</v>
      </c>
      <c r="BD131" s="141">
        <f>'KT - Kabelové trasy_02'!F41</f>
        <v>0</v>
      </c>
      <c r="BE131" s="4"/>
      <c r="BT131" s="142" t="s">
        <v>111</v>
      </c>
      <c r="BV131" s="142" t="s">
        <v>83</v>
      </c>
      <c r="BW131" s="142" t="s">
        <v>186</v>
      </c>
      <c r="BX131" s="142" t="s">
        <v>184</v>
      </c>
      <c r="CL131" s="142" t="s">
        <v>1</v>
      </c>
    </row>
    <row r="132" s="4" customFormat="1" ht="16.5" customHeight="1">
      <c r="A132" s="120" t="s">
        <v>85</v>
      </c>
      <c r="B132" s="71"/>
      <c r="C132" s="134"/>
      <c r="D132" s="134"/>
      <c r="E132" s="134"/>
      <c r="F132" s="135" t="s">
        <v>116</v>
      </c>
      <c r="G132" s="135"/>
      <c r="H132" s="135"/>
      <c r="I132" s="135"/>
      <c r="J132" s="135"/>
      <c r="K132" s="134"/>
      <c r="L132" s="135" t="s">
        <v>117</v>
      </c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6">
        <f>'SP - Silnoproudé instalace_01'!J34</f>
        <v>0</v>
      </c>
      <c r="AH132" s="134"/>
      <c r="AI132" s="134"/>
      <c r="AJ132" s="134"/>
      <c r="AK132" s="134"/>
      <c r="AL132" s="134"/>
      <c r="AM132" s="134"/>
      <c r="AN132" s="136">
        <f>SUM(AG132,AT132)</f>
        <v>0</v>
      </c>
      <c r="AO132" s="134"/>
      <c r="AP132" s="134"/>
      <c r="AQ132" s="137" t="s">
        <v>98</v>
      </c>
      <c r="AR132" s="73"/>
      <c r="AS132" s="138">
        <v>0</v>
      </c>
      <c r="AT132" s="139">
        <f>ROUND(SUM(AV132:AW132),2)</f>
        <v>0</v>
      </c>
      <c r="AU132" s="140">
        <f>'SP - Silnoproudé instalace_01'!P126</f>
        <v>0</v>
      </c>
      <c r="AV132" s="139">
        <f>'SP - Silnoproudé instalace_01'!J37</f>
        <v>0</v>
      </c>
      <c r="AW132" s="139">
        <f>'SP - Silnoproudé instalace_01'!J38</f>
        <v>0</v>
      </c>
      <c r="AX132" s="139">
        <f>'SP - Silnoproudé instalace_01'!J39</f>
        <v>0</v>
      </c>
      <c r="AY132" s="139">
        <f>'SP - Silnoproudé instalace_01'!J40</f>
        <v>0</v>
      </c>
      <c r="AZ132" s="139">
        <f>'SP - Silnoproudé instalace_01'!F37</f>
        <v>0</v>
      </c>
      <c r="BA132" s="139">
        <f>'SP - Silnoproudé instalace_01'!F38</f>
        <v>0</v>
      </c>
      <c r="BB132" s="139">
        <f>'SP - Silnoproudé instalace_01'!F39</f>
        <v>0</v>
      </c>
      <c r="BC132" s="139">
        <f>'SP - Silnoproudé instalace_01'!F40</f>
        <v>0</v>
      </c>
      <c r="BD132" s="141">
        <f>'SP - Silnoproudé instalace_01'!F41</f>
        <v>0</v>
      </c>
      <c r="BE132" s="4"/>
      <c r="BT132" s="142" t="s">
        <v>111</v>
      </c>
      <c r="BV132" s="142" t="s">
        <v>83</v>
      </c>
      <c r="BW132" s="142" t="s">
        <v>187</v>
      </c>
      <c r="BX132" s="142" t="s">
        <v>184</v>
      </c>
      <c r="CL132" s="142" t="s">
        <v>1</v>
      </c>
    </row>
    <row r="133" s="4" customFormat="1" ht="16.5" customHeight="1">
      <c r="A133" s="120" t="s">
        <v>85</v>
      </c>
      <c r="B133" s="71"/>
      <c r="C133" s="134"/>
      <c r="D133" s="134"/>
      <c r="E133" s="134"/>
      <c r="F133" s="135" t="s">
        <v>119</v>
      </c>
      <c r="G133" s="135"/>
      <c r="H133" s="135"/>
      <c r="I133" s="135"/>
      <c r="J133" s="135"/>
      <c r="K133" s="134"/>
      <c r="L133" s="135" t="s">
        <v>120</v>
      </c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6">
        <f>'SV - Svítidla_01'!J34</f>
        <v>0</v>
      </c>
      <c r="AH133" s="134"/>
      <c r="AI133" s="134"/>
      <c r="AJ133" s="134"/>
      <c r="AK133" s="134"/>
      <c r="AL133" s="134"/>
      <c r="AM133" s="134"/>
      <c r="AN133" s="136">
        <f>SUM(AG133,AT133)</f>
        <v>0</v>
      </c>
      <c r="AO133" s="134"/>
      <c r="AP133" s="134"/>
      <c r="AQ133" s="137" t="s">
        <v>98</v>
      </c>
      <c r="AR133" s="73"/>
      <c r="AS133" s="138">
        <v>0</v>
      </c>
      <c r="AT133" s="139">
        <f>ROUND(SUM(AV133:AW133),2)</f>
        <v>0</v>
      </c>
      <c r="AU133" s="140">
        <f>'SV - Svítidla_01'!P126</f>
        <v>0</v>
      </c>
      <c r="AV133" s="139">
        <f>'SV - Svítidla_01'!J37</f>
        <v>0</v>
      </c>
      <c r="AW133" s="139">
        <f>'SV - Svítidla_01'!J38</f>
        <v>0</v>
      </c>
      <c r="AX133" s="139">
        <f>'SV - Svítidla_01'!J39</f>
        <v>0</v>
      </c>
      <c r="AY133" s="139">
        <f>'SV - Svítidla_01'!J40</f>
        <v>0</v>
      </c>
      <c r="AZ133" s="139">
        <f>'SV - Svítidla_01'!F37</f>
        <v>0</v>
      </c>
      <c r="BA133" s="139">
        <f>'SV - Svítidla_01'!F38</f>
        <v>0</v>
      </c>
      <c r="BB133" s="139">
        <f>'SV - Svítidla_01'!F39</f>
        <v>0</v>
      </c>
      <c r="BC133" s="139">
        <f>'SV - Svítidla_01'!F40</f>
        <v>0</v>
      </c>
      <c r="BD133" s="141">
        <f>'SV - Svítidla_01'!F41</f>
        <v>0</v>
      </c>
      <c r="BE133" s="4"/>
      <c r="BT133" s="142" t="s">
        <v>111</v>
      </c>
      <c r="BV133" s="142" t="s">
        <v>83</v>
      </c>
      <c r="BW133" s="142" t="s">
        <v>188</v>
      </c>
      <c r="BX133" s="142" t="s">
        <v>184</v>
      </c>
      <c r="CL133" s="142" t="s">
        <v>1</v>
      </c>
    </row>
    <row r="134" s="4" customFormat="1" ht="16.5" customHeight="1">
      <c r="A134" s="120" t="s">
        <v>85</v>
      </c>
      <c r="B134" s="71"/>
      <c r="C134" s="134"/>
      <c r="D134" s="134"/>
      <c r="E134" s="134"/>
      <c r="F134" s="135" t="s">
        <v>189</v>
      </c>
      <c r="G134" s="135"/>
      <c r="H134" s="135"/>
      <c r="I134" s="135"/>
      <c r="J134" s="135"/>
      <c r="K134" s="134"/>
      <c r="L134" s="135" t="s">
        <v>190</v>
      </c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6">
        <f>'RH RE - Rozvaděč RH_RE'!J34</f>
        <v>0</v>
      </c>
      <c r="AH134" s="134"/>
      <c r="AI134" s="134"/>
      <c r="AJ134" s="134"/>
      <c r="AK134" s="134"/>
      <c r="AL134" s="134"/>
      <c r="AM134" s="134"/>
      <c r="AN134" s="136">
        <f>SUM(AG134,AT134)</f>
        <v>0</v>
      </c>
      <c r="AO134" s="134"/>
      <c r="AP134" s="134"/>
      <c r="AQ134" s="137" t="s">
        <v>98</v>
      </c>
      <c r="AR134" s="73"/>
      <c r="AS134" s="138">
        <v>0</v>
      </c>
      <c r="AT134" s="139">
        <f>ROUND(SUM(AV134:AW134),2)</f>
        <v>0</v>
      </c>
      <c r="AU134" s="140">
        <f>'RH RE - Rozvaděč RH_RE'!P126</f>
        <v>0</v>
      </c>
      <c r="AV134" s="139">
        <f>'RH RE - Rozvaděč RH_RE'!J37</f>
        <v>0</v>
      </c>
      <c r="AW134" s="139">
        <f>'RH RE - Rozvaděč RH_RE'!J38</f>
        <v>0</v>
      </c>
      <c r="AX134" s="139">
        <f>'RH RE - Rozvaděč RH_RE'!J39</f>
        <v>0</v>
      </c>
      <c r="AY134" s="139">
        <f>'RH RE - Rozvaděč RH_RE'!J40</f>
        <v>0</v>
      </c>
      <c r="AZ134" s="139">
        <f>'RH RE - Rozvaděč RH_RE'!F37</f>
        <v>0</v>
      </c>
      <c r="BA134" s="139">
        <f>'RH RE - Rozvaděč RH_RE'!F38</f>
        <v>0</v>
      </c>
      <c r="BB134" s="139">
        <f>'RH RE - Rozvaděč RH_RE'!F39</f>
        <v>0</v>
      </c>
      <c r="BC134" s="139">
        <f>'RH RE - Rozvaděč RH_RE'!F40</f>
        <v>0</v>
      </c>
      <c r="BD134" s="141">
        <f>'RH RE - Rozvaděč RH_RE'!F41</f>
        <v>0</v>
      </c>
      <c r="BE134" s="4"/>
      <c r="BT134" s="142" t="s">
        <v>111</v>
      </c>
      <c r="BV134" s="142" t="s">
        <v>83</v>
      </c>
      <c r="BW134" s="142" t="s">
        <v>191</v>
      </c>
      <c r="BX134" s="142" t="s">
        <v>184</v>
      </c>
      <c r="CL134" s="142" t="s">
        <v>1</v>
      </c>
    </row>
    <row r="135" s="4" customFormat="1" ht="16.5" customHeight="1">
      <c r="A135" s="120" t="s">
        <v>85</v>
      </c>
      <c r="B135" s="71"/>
      <c r="C135" s="134"/>
      <c r="D135" s="134"/>
      <c r="E135" s="134"/>
      <c r="F135" s="135" t="s">
        <v>192</v>
      </c>
      <c r="G135" s="135"/>
      <c r="H135" s="135"/>
      <c r="I135" s="135"/>
      <c r="J135" s="135"/>
      <c r="K135" s="134"/>
      <c r="L135" s="135" t="s">
        <v>193</v>
      </c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6">
        <f>'RM 01 - Rozvaděč RM01'!J34</f>
        <v>0</v>
      </c>
      <c r="AH135" s="134"/>
      <c r="AI135" s="134"/>
      <c r="AJ135" s="134"/>
      <c r="AK135" s="134"/>
      <c r="AL135" s="134"/>
      <c r="AM135" s="134"/>
      <c r="AN135" s="136">
        <f>SUM(AG135,AT135)</f>
        <v>0</v>
      </c>
      <c r="AO135" s="134"/>
      <c r="AP135" s="134"/>
      <c r="AQ135" s="137" t="s">
        <v>98</v>
      </c>
      <c r="AR135" s="73"/>
      <c r="AS135" s="138">
        <v>0</v>
      </c>
      <c r="AT135" s="139">
        <f>ROUND(SUM(AV135:AW135),2)</f>
        <v>0</v>
      </c>
      <c r="AU135" s="140">
        <f>'RM 01 - Rozvaděč RM01'!P126</f>
        <v>0</v>
      </c>
      <c r="AV135" s="139">
        <f>'RM 01 - Rozvaděč RM01'!J37</f>
        <v>0</v>
      </c>
      <c r="AW135" s="139">
        <f>'RM 01 - Rozvaděč RM01'!J38</f>
        <v>0</v>
      </c>
      <c r="AX135" s="139">
        <f>'RM 01 - Rozvaděč RM01'!J39</f>
        <v>0</v>
      </c>
      <c r="AY135" s="139">
        <f>'RM 01 - Rozvaděč RM01'!J40</f>
        <v>0</v>
      </c>
      <c r="AZ135" s="139">
        <f>'RM 01 - Rozvaděč RM01'!F37</f>
        <v>0</v>
      </c>
      <c r="BA135" s="139">
        <f>'RM 01 - Rozvaděč RM01'!F38</f>
        <v>0</v>
      </c>
      <c r="BB135" s="139">
        <f>'RM 01 - Rozvaděč RM01'!F39</f>
        <v>0</v>
      </c>
      <c r="BC135" s="139">
        <f>'RM 01 - Rozvaděč RM01'!F40</f>
        <v>0</v>
      </c>
      <c r="BD135" s="141">
        <f>'RM 01 - Rozvaděč RM01'!F41</f>
        <v>0</v>
      </c>
      <c r="BE135" s="4"/>
      <c r="BT135" s="142" t="s">
        <v>111</v>
      </c>
      <c r="BV135" s="142" t="s">
        <v>83</v>
      </c>
      <c r="BW135" s="142" t="s">
        <v>194</v>
      </c>
      <c r="BX135" s="142" t="s">
        <v>184</v>
      </c>
      <c r="CL135" s="142" t="s">
        <v>1</v>
      </c>
    </row>
    <row r="136" s="4" customFormat="1" ht="16.5" customHeight="1">
      <c r="A136" s="120" t="s">
        <v>85</v>
      </c>
      <c r="B136" s="71"/>
      <c r="C136" s="134"/>
      <c r="D136" s="134"/>
      <c r="E136" s="134"/>
      <c r="F136" s="135" t="s">
        <v>195</v>
      </c>
      <c r="G136" s="135"/>
      <c r="H136" s="135"/>
      <c r="I136" s="135"/>
      <c r="J136" s="135"/>
      <c r="K136" s="134"/>
      <c r="L136" s="135" t="s">
        <v>196</v>
      </c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6">
        <f>'RM 02 - Rozvaděč RM02'!J34</f>
        <v>0</v>
      </c>
      <c r="AH136" s="134"/>
      <c r="AI136" s="134"/>
      <c r="AJ136" s="134"/>
      <c r="AK136" s="134"/>
      <c r="AL136" s="134"/>
      <c r="AM136" s="134"/>
      <c r="AN136" s="136">
        <f>SUM(AG136,AT136)</f>
        <v>0</v>
      </c>
      <c r="AO136" s="134"/>
      <c r="AP136" s="134"/>
      <c r="AQ136" s="137" t="s">
        <v>98</v>
      </c>
      <c r="AR136" s="73"/>
      <c r="AS136" s="138">
        <v>0</v>
      </c>
      <c r="AT136" s="139">
        <f>ROUND(SUM(AV136:AW136),2)</f>
        <v>0</v>
      </c>
      <c r="AU136" s="140">
        <f>'RM 02 - Rozvaděč RM02'!P126</f>
        <v>0</v>
      </c>
      <c r="AV136" s="139">
        <f>'RM 02 - Rozvaděč RM02'!J37</f>
        <v>0</v>
      </c>
      <c r="AW136" s="139">
        <f>'RM 02 - Rozvaděč RM02'!J38</f>
        <v>0</v>
      </c>
      <c r="AX136" s="139">
        <f>'RM 02 - Rozvaděč RM02'!J39</f>
        <v>0</v>
      </c>
      <c r="AY136" s="139">
        <f>'RM 02 - Rozvaděč RM02'!J40</f>
        <v>0</v>
      </c>
      <c r="AZ136" s="139">
        <f>'RM 02 - Rozvaděč RM02'!F37</f>
        <v>0</v>
      </c>
      <c r="BA136" s="139">
        <f>'RM 02 - Rozvaděč RM02'!F38</f>
        <v>0</v>
      </c>
      <c r="BB136" s="139">
        <f>'RM 02 - Rozvaděč RM02'!F39</f>
        <v>0</v>
      </c>
      <c r="BC136" s="139">
        <f>'RM 02 - Rozvaděč RM02'!F40</f>
        <v>0</v>
      </c>
      <c r="BD136" s="141">
        <f>'RM 02 - Rozvaděč RM02'!F41</f>
        <v>0</v>
      </c>
      <c r="BE136" s="4"/>
      <c r="BT136" s="142" t="s">
        <v>111</v>
      </c>
      <c r="BV136" s="142" t="s">
        <v>83</v>
      </c>
      <c r="BW136" s="142" t="s">
        <v>197</v>
      </c>
      <c r="BX136" s="142" t="s">
        <v>184</v>
      </c>
      <c r="CL136" s="142" t="s">
        <v>1</v>
      </c>
    </row>
    <row r="137" s="4" customFormat="1" ht="16.5" customHeight="1">
      <c r="A137" s="120" t="s">
        <v>85</v>
      </c>
      <c r="B137" s="71"/>
      <c r="C137" s="134"/>
      <c r="D137" s="134"/>
      <c r="E137" s="134"/>
      <c r="F137" s="135" t="s">
        <v>198</v>
      </c>
      <c r="G137" s="135"/>
      <c r="H137" s="135"/>
      <c r="I137" s="135"/>
      <c r="J137" s="135"/>
      <c r="K137" s="134"/>
      <c r="L137" s="135" t="s">
        <v>199</v>
      </c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6">
        <f>'RM 11 - Rozvaděč RM11'!J34</f>
        <v>0</v>
      </c>
      <c r="AH137" s="134"/>
      <c r="AI137" s="134"/>
      <c r="AJ137" s="134"/>
      <c r="AK137" s="134"/>
      <c r="AL137" s="134"/>
      <c r="AM137" s="134"/>
      <c r="AN137" s="136">
        <f>SUM(AG137,AT137)</f>
        <v>0</v>
      </c>
      <c r="AO137" s="134"/>
      <c r="AP137" s="134"/>
      <c r="AQ137" s="137" t="s">
        <v>98</v>
      </c>
      <c r="AR137" s="73"/>
      <c r="AS137" s="138">
        <v>0</v>
      </c>
      <c r="AT137" s="139">
        <f>ROUND(SUM(AV137:AW137),2)</f>
        <v>0</v>
      </c>
      <c r="AU137" s="140">
        <f>'RM 11 - Rozvaděč RM11'!P126</f>
        <v>0</v>
      </c>
      <c r="AV137" s="139">
        <f>'RM 11 - Rozvaděč RM11'!J37</f>
        <v>0</v>
      </c>
      <c r="AW137" s="139">
        <f>'RM 11 - Rozvaděč RM11'!J38</f>
        <v>0</v>
      </c>
      <c r="AX137" s="139">
        <f>'RM 11 - Rozvaděč RM11'!J39</f>
        <v>0</v>
      </c>
      <c r="AY137" s="139">
        <f>'RM 11 - Rozvaděč RM11'!J40</f>
        <v>0</v>
      </c>
      <c r="AZ137" s="139">
        <f>'RM 11 - Rozvaděč RM11'!F37</f>
        <v>0</v>
      </c>
      <c r="BA137" s="139">
        <f>'RM 11 - Rozvaděč RM11'!F38</f>
        <v>0</v>
      </c>
      <c r="BB137" s="139">
        <f>'RM 11 - Rozvaděč RM11'!F39</f>
        <v>0</v>
      </c>
      <c r="BC137" s="139">
        <f>'RM 11 - Rozvaděč RM11'!F40</f>
        <v>0</v>
      </c>
      <c r="BD137" s="141">
        <f>'RM 11 - Rozvaděč RM11'!F41</f>
        <v>0</v>
      </c>
      <c r="BE137" s="4"/>
      <c r="BT137" s="142" t="s">
        <v>111</v>
      </c>
      <c r="BV137" s="142" t="s">
        <v>83</v>
      </c>
      <c r="BW137" s="142" t="s">
        <v>200</v>
      </c>
      <c r="BX137" s="142" t="s">
        <v>184</v>
      </c>
      <c r="CL137" s="142" t="s">
        <v>1</v>
      </c>
    </row>
    <row r="138" s="4" customFormat="1" ht="16.5" customHeight="1">
      <c r="A138" s="120" t="s">
        <v>85</v>
      </c>
      <c r="B138" s="71"/>
      <c r="C138" s="134"/>
      <c r="D138" s="134"/>
      <c r="E138" s="134"/>
      <c r="F138" s="135" t="s">
        <v>201</v>
      </c>
      <c r="G138" s="135"/>
      <c r="H138" s="135"/>
      <c r="I138" s="135"/>
      <c r="J138" s="135"/>
      <c r="K138" s="134"/>
      <c r="L138" s="135" t="s">
        <v>202</v>
      </c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6">
        <f>'RM 12 - Rozvaděč RM12'!J34</f>
        <v>0</v>
      </c>
      <c r="AH138" s="134"/>
      <c r="AI138" s="134"/>
      <c r="AJ138" s="134"/>
      <c r="AK138" s="134"/>
      <c r="AL138" s="134"/>
      <c r="AM138" s="134"/>
      <c r="AN138" s="136">
        <f>SUM(AG138,AT138)</f>
        <v>0</v>
      </c>
      <c r="AO138" s="134"/>
      <c r="AP138" s="134"/>
      <c r="AQ138" s="137" t="s">
        <v>98</v>
      </c>
      <c r="AR138" s="73"/>
      <c r="AS138" s="138">
        <v>0</v>
      </c>
      <c r="AT138" s="139">
        <f>ROUND(SUM(AV138:AW138),2)</f>
        <v>0</v>
      </c>
      <c r="AU138" s="140">
        <f>'RM 12 - Rozvaděč RM12'!P126</f>
        <v>0</v>
      </c>
      <c r="AV138" s="139">
        <f>'RM 12 - Rozvaděč RM12'!J37</f>
        <v>0</v>
      </c>
      <c r="AW138" s="139">
        <f>'RM 12 - Rozvaděč RM12'!J38</f>
        <v>0</v>
      </c>
      <c r="AX138" s="139">
        <f>'RM 12 - Rozvaděč RM12'!J39</f>
        <v>0</v>
      </c>
      <c r="AY138" s="139">
        <f>'RM 12 - Rozvaděč RM12'!J40</f>
        <v>0</v>
      </c>
      <c r="AZ138" s="139">
        <f>'RM 12 - Rozvaděč RM12'!F37</f>
        <v>0</v>
      </c>
      <c r="BA138" s="139">
        <f>'RM 12 - Rozvaděč RM12'!F38</f>
        <v>0</v>
      </c>
      <c r="BB138" s="139">
        <f>'RM 12 - Rozvaděč RM12'!F39</f>
        <v>0</v>
      </c>
      <c r="BC138" s="139">
        <f>'RM 12 - Rozvaděč RM12'!F40</f>
        <v>0</v>
      </c>
      <c r="BD138" s="141">
        <f>'RM 12 - Rozvaděč RM12'!F41</f>
        <v>0</v>
      </c>
      <c r="BE138" s="4"/>
      <c r="BT138" s="142" t="s">
        <v>111</v>
      </c>
      <c r="BV138" s="142" t="s">
        <v>83</v>
      </c>
      <c r="BW138" s="142" t="s">
        <v>203</v>
      </c>
      <c r="BX138" s="142" t="s">
        <v>184</v>
      </c>
      <c r="CL138" s="142" t="s">
        <v>1</v>
      </c>
    </row>
    <row r="139" s="4" customFormat="1" ht="16.5" customHeight="1">
      <c r="A139" s="120" t="s">
        <v>85</v>
      </c>
      <c r="B139" s="71"/>
      <c r="C139" s="134"/>
      <c r="D139" s="134"/>
      <c r="E139" s="134"/>
      <c r="F139" s="135" t="s">
        <v>204</v>
      </c>
      <c r="G139" s="135"/>
      <c r="H139" s="135"/>
      <c r="I139" s="135"/>
      <c r="J139" s="135"/>
      <c r="K139" s="134"/>
      <c r="L139" s="135" t="s">
        <v>205</v>
      </c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6">
        <f>'RM 21 - Rozvaděč RM21'!J34</f>
        <v>0</v>
      </c>
      <c r="AH139" s="134"/>
      <c r="AI139" s="134"/>
      <c r="AJ139" s="134"/>
      <c r="AK139" s="134"/>
      <c r="AL139" s="134"/>
      <c r="AM139" s="134"/>
      <c r="AN139" s="136">
        <f>SUM(AG139,AT139)</f>
        <v>0</v>
      </c>
      <c r="AO139" s="134"/>
      <c r="AP139" s="134"/>
      <c r="AQ139" s="137" t="s">
        <v>98</v>
      </c>
      <c r="AR139" s="73"/>
      <c r="AS139" s="138">
        <v>0</v>
      </c>
      <c r="AT139" s="139">
        <f>ROUND(SUM(AV139:AW139),2)</f>
        <v>0</v>
      </c>
      <c r="AU139" s="140">
        <f>'RM 21 - Rozvaděč RM21'!P126</f>
        <v>0</v>
      </c>
      <c r="AV139" s="139">
        <f>'RM 21 - Rozvaděč RM21'!J37</f>
        <v>0</v>
      </c>
      <c r="AW139" s="139">
        <f>'RM 21 - Rozvaděč RM21'!J38</f>
        <v>0</v>
      </c>
      <c r="AX139" s="139">
        <f>'RM 21 - Rozvaděč RM21'!J39</f>
        <v>0</v>
      </c>
      <c r="AY139" s="139">
        <f>'RM 21 - Rozvaděč RM21'!J40</f>
        <v>0</v>
      </c>
      <c r="AZ139" s="139">
        <f>'RM 21 - Rozvaděč RM21'!F37</f>
        <v>0</v>
      </c>
      <c r="BA139" s="139">
        <f>'RM 21 - Rozvaděč RM21'!F38</f>
        <v>0</v>
      </c>
      <c r="BB139" s="139">
        <f>'RM 21 - Rozvaděč RM21'!F39</f>
        <v>0</v>
      </c>
      <c r="BC139" s="139">
        <f>'RM 21 - Rozvaděč RM21'!F40</f>
        <v>0</v>
      </c>
      <c r="BD139" s="141">
        <f>'RM 21 - Rozvaděč RM21'!F41</f>
        <v>0</v>
      </c>
      <c r="BE139" s="4"/>
      <c r="BT139" s="142" t="s">
        <v>111</v>
      </c>
      <c r="BV139" s="142" t="s">
        <v>83</v>
      </c>
      <c r="BW139" s="142" t="s">
        <v>206</v>
      </c>
      <c r="BX139" s="142" t="s">
        <v>184</v>
      </c>
      <c r="CL139" s="142" t="s">
        <v>1</v>
      </c>
    </row>
    <row r="140" s="4" customFormat="1" ht="16.5" customHeight="1">
      <c r="A140" s="120" t="s">
        <v>85</v>
      </c>
      <c r="B140" s="71"/>
      <c r="C140" s="134"/>
      <c r="D140" s="134"/>
      <c r="E140" s="134"/>
      <c r="F140" s="135" t="s">
        <v>207</v>
      </c>
      <c r="G140" s="135"/>
      <c r="H140" s="135"/>
      <c r="I140" s="135"/>
      <c r="J140" s="135"/>
      <c r="K140" s="134"/>
      <c r="L140" s="135" t="s">
        <v>208</v>
      </c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6">
        <f>'RM 22 - Rozvaděč RM22'!J34</f>
        <v>0</v>
      </c>
      <c r="AH140" s="134"/>
      <c r="AI140" s="134"/>
      <c r="AJ140" s="134"/>
      <c r="AK140" s="134"/>
      <c r="AL140" s="134"/>
      <c r="AM140" s="134"/>
      <c r="AN140" s="136">
        <f>SUM(AG140,AT140)</f>
        <v>0</v>
      </c>
      <c r="AO140" s="134"/>
      <c r="AP140" s="134"/>
      <c r="AQ140" s="137" t="s">
        <v>98</v>
      </c>
      <c r="AR140" s="73"/>
      <c r="AS140" s="138">
        <v>0</v>
      </c>
      <c r="AT140" s="139">
        <f>ROUND(SUM(AV140:AW140),2)</f>
        <v>0</v>
      </c>
      <c r="AU140" s="140">
        <f>'RM 22 - Rozvaděč RM22'!P126</f>
        <v>0</v>
      </c>
      <c r="AV140" s="139">
        <f>'RM 22 - Rozvaděč RM22'!J37</f>
        <v>0</v>
      </c>
      <c r="AW140" s="139">
        <f>'RM 22 - Rozvaděč RM22'!J38</f>
        <v>0</v>
      </c>
      <c r="AX140" s="139">
        <f>'RM 22 - Rozvaděč RM22'!J39</f>
        <v>0</v>
      </c>
      <c r="AY140" s="139">
        <f>'RM 22 - Rozvaděč RM22'!J40</f>
        <v>0</v>
      </c>
      <c r="AZ140" s="139">
        <f>'RM 22 - Rozvaděč RM22'!F37</f>
        <v>0</v>
      </c>
      <c r="BA140" s="139">
        <f>'RM 22 - Rozvaděč RM22'!F38</f>
        <v>0</v>
      </c>
      <c r="BB140" s="139">
        <f>'RM 22 - Rozvaděč RM22'!F39</f>
        <v>0</v>
      </c>
      <c r="BC140" s="139">
        <f>'RM 22 - Rozvaděč RM22'!F40</f>
        <v>0</v>
      </c>
      <c r="BD140" s="141">
        <f>'RM 22 - Rozvaděč RM22'!F41</f>
        <v>0</v>
      </c>
      <c r="BE140" s="4"/>
      <c r="BT140" s="142" t="s">
        <v>111</v>
      </c>
      <c r="BV140" s="142" t="s">
        <v>83</v>
      </c>
      <c r="BW140" s="142" t="s">
        <v>209</v>
      </c>
      <c r="BX140" s="142" t="s">
        <v>184</v>
      </c>
      <c r="CL140" s="142" t="s">
        <v>1</v>
      </c>
    </row>
    <row r="141" s="4" customFormat="1" ht="16.5" customHeight="1">
      <c r="A141" s="120" t="s">
        <v>85</v>
      </c>
      <c r="B141" s="71"/>
      <c r="C141" s="134"/>
      <c r="D141" s="134"/>
      <c r="E141" s="134"/>
      <c r="F141" s="135" t="s">
        <v>210</v>
      </c>
      <c r="G141" s="135"/>
      <c r="H141" s="135"/>
      <c r="I141" s="135"/>
      <c r="J141" s="135"/>
      <c r="K141" s="134"/>
      <c r="L141" s="135" t="s">
        <v>211</v>
      </c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6">
        <f>'RP 224 - Rozvaděč RP224'!J34</f>
        <v>0</v>
      </c>
      <c r="AH141" s="134"/>
      <c r="AI141" s="134"/>
      <c r="AJ141" s="134"/>
      <c r="AK141" s="134"/>
      <c r="AL141" s="134"/>
      <c r="AM141" s="134"/>
      <c r="AN141" s="136">
        <f>SUM(AG141,AT141)</f>
        <v>0</v>
      </c>
      <c r="AO141" s="134"/>
      <c r="AP141" s="134"/>
      <c r="AQ141" s="137" t="s">
        <v>98</v>
      </c>
      <c r="AR141" s="73"/>
      <c r="AS141" s="138">
        <v>0</v>
      </c>
      <c r="AT141" s="139">
        <f>ROUND(SUM(AV141:AW141),2)</f>
        <v>0</v>
      </c>
      <c r="AU141" s="140">
        <f>'RP 224 - Rozvaděč RP224'!P126</f>
        <v>0</v>
      </c>
      <c r="AV141" s="139">
        <f>'RP 224 - Rozvaděč RP224'!J37</f>
        <v>0</v>
      </c>
      <c r="AW141" s="139">
        <f>'RP 224 - Rozvaděč RP224'!J38</f>
        <v>0</v>
      </c>
      <c r="AX141" s="139">
        <f>'RP 224 - Rozvaděč RP224'!J39</f>
        <v>0</v>
      </c>
      <c r="AY141" s="139">
        <f>'RP 224 - Rozvaděč RP224'!J40</f>
        <v>0</v>
      </c>
      <c r="AZ141" s="139">
        <f>'RP 224 - Rozvaděč RP224'!F37</f>
        <v>0</v>
      </c>
      <c r="BA141" s="139">
        <f>'RP 224 - Rozvaděč RP224'!F38</f>
        <v>0</v>
      </c>
      <c r="BB141" s="139">
        <f>'RP 224 - Rozvaděč RP224'!F39</f>
        <v>0</v>
      </c>
      <c r="BC141" s="139">
        <f>'RP 224 - Rozvaděč RP224'!F40</f>
        <v>0</v>
      </c>
      <c r="BD141" s="141">
        <f>'RP 224 - Rozvaděč RP224'!F41</f>
        <v>0</v>
      </c>
      <c r="BE141" s="4"/>
      <c r="BT141" s="142" t="s">
        <v>111</v>
      </c>
      <c r="BV141" s="142" t="s">
        <v>83</v>
      </c>
      <c r="BW141" s="142" t="s">
        <v>212</v>
      </c>
      <c r="BX141" s="142" t="s">
        <v>184</v>
      </c>
      <c r="CL141" s="142" t="s">
        <v>1</v>
      </c>
    </row>
    <row r="142" s="4" customFormat="1" ht="16.5" customHeight="1">
      <c r="A142" s="120" t="s">
        <v>85</v>
      </c>
      <c r="B142" s="71"/>
      <c r="C142" s="134"/>
      <c r="D142" s="134"/>
      <c r="E142" s="134"/>
      <c r="F142" s="135" t="s">
        <v>213</v>
      </c>
      <c r="G142" s="135"/>
      <c r="H142" s="135"/>
      <c r="I142" s="135"/>
      <c r="J142" s="135"/>
      <c r="K142" s="134"/>
      <c r="L142" s="135" t="s">
        <v>214</v>
      </c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6">
        <f>'RP 132 - Rozvaděč RP132'!J34</f>
        <v>0</v>
      </c>
      <c r="AH142" s="134"/>
      <c r="AI142" s="134"/>
      <c r="AJ142" s="134"/>
      <c r="AK142" s="134"/>
      <c r="AL142" s="134"/>
      <c r="AM142" s="134"/>
      <c r="AN142" s="136">
        <f>SUM(AG142,AT142)</f>
        <v>0</v>
      </c>
      <c r="AO142" s="134"/>
      <c r="AP142" s="134"/>
      <c r="AQ142" s="137" t="s">
        <v>98</v>
      </c>
      <c r="AR142" s="73"/>
      <c r="AS142" s="138">
        <v>0</v>
      </c>
      <c r="AT142" s="139">
        <f>ROUND(SUM(AV142:AW142),2)</f>
        <v>0</v>
      </c>
      <c r="AU142" s="140">
        <f>'RP 132 - Rozvaděč RP132'!P126</f>
        <v>0</v>
      </c>
      <c r="AV142" s="139">
        <f>'RP 132 - Rozvaděč RP132'!J37</f>
        <v>0</v>
      </c>
      <c r="AW142" s="139">
        <f>'RP 132 - Rozvaděč RP132'!J38</f>
        <v>0</v>
      </c>
      <c r="AX142" s="139">
        <f>'RP 132 - Rozvaděč RP132'!J39</f>
        <v>0</v>
      </c>
      <c r="AY142" s="139">
        <f>'RP 132 - Rozvaděč RP132'!J40</f>
        <v>0</v>
      </c>
      <c r="AZ142" s="139">
        <f>'RP 132 - Rozvaděč RP132'!F37</f>
        <v>0</v>
      </c>
      <c r="BA142" s="139">
        <f>'RP 132 - Rozvaděč RP132'!F38</f>
        <v>0</v>
      </c>
      <c r="BB142" s="139">
        <f>'RP 132 - Rozvaděč RP132'!F39</f>
        <v>0</v>
      </c>
      <c r="BC142" s="139">
        <f>'RP 132 - Rozvaděč RP132'!F40</f>
        <v>0</v>
      </c>
      <c r="BD142" s="141">
        <f>'RP 132 - Rozvaděč RP132'!F41</f>
        <v>0</v>
      </c>
      <c r="BE142" s="4"/>
      <c r="BT142" s="142" t="s">
        <v>111</v>
      </c>
      <c r="BV142" s="142" t="s">
        <v>83</v>
      </c>
      <c r="BW142" s="142" t="s">
        <v>215</v>
      </c>
      <c r="BX142" s="142" t="s">
        <v>184</v>
      </c>
      <c r="CL142" s="142" t="s">
        <v>1</v>
      </c>
    </row>
    <row r="143" s="4" customFormat="1" ht="16.5" customHeight="1">
      <c r="A143" s="120" t="s">
        <v>85</v>
      </c>
      <c r="B143" s="71"/>
      <c r="C143" s="134"/>
      <c r="D143" s="134"/>
      <c r="E143" s="134"/>
      <c r="F143" s="135" t="s">
        <v>216</v>
      </c>
      <c r="G143" s="135"/>
      <c r="H143" s="135"/>
      <c r="I143" s="135"/>
      <c r="J143" s="135"/>
      <c r="K143" s="134"/>
      <c r="L143" s="135" t="s">
        <v>217</v>
      </c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6">
        <f>'RP 133 - Rozvaděč RP133'!J34</f>
        <v>0</v>
      </c>
      <c r="AH143" s="134"/>
      <c r="AI143" s="134"/>
      <c r="AJ143" s="134"/>
      <c r="AK143" s="134"/>
      <c r="AL143" s="134"/>
      <c r="AM143" s="134"/>
      <c r="AN143" s="136">
        <f>SUM(AG143,AT143)</f>
        <v>0</v>
      </c>
      <c r="AO143" s="134"/>
      <c r="AP143" s="134"/>
      <c r="AQ143" s="137" t="s">
        <v>98</v>
      </c>
      <c r="AR143" s="73"/>
      <c r="AS143" s="138">
        <v>0</v>
      </c>
      <c r="AT143" s="139">
        <f>ROUND(SUM(AV143:AW143),2)</f>
        <v>0</v>
      </c>
      <c r="AU143" s="140">
        <f>'RP 133 - Rozvaděč RP133'!P126</f>
        <v>0</v>
      </c>
      <c r="AV143" s="139">
        <f>'RP 133 - Rozvaděč RP133'!J37</f>
        <v>0</v>
      </c>
      <c r="AW143" s="139">
        <f>'RP 133 - Rozvaděč RP133'!J38</f>
        <v>0</v>
      </c>
      <c r="AX143" s="139">
        <f>'RP 133 - Rozvaděč RP133'!J39</f>
        <v>0</v>
      </c>
      <c r="AY143" s="139">
        <f>'RP 133 - Rozvaděč RP133'!J40</f>
        <v>0</v>
      </c>
      <c r="AZ143" s="139">
        <f>'RP 133 - Rozvaděč RP133'!F37</f>
        <v>0</v>
      </c>
      <c r="BA143" s="139">
        <f>'RP 133 - Rozvaděč RP133'!F38</f>
        <v>0</v>
      </c>
      <c r="BB143" s="139">
        <f>'RP 133 - Rozvaděč RP133'!F39</f>
        <v>0</v>
      </c>
      <c r="BC143" s="139">
        <f>'RP 133 - Rozvaděč RP133'!F40</f>
        <v>0</v>
      </c>
      <c r="BD143" s="141">
        <f>'RP 133 - Rozvaděč RP133'!F41</f>
        <v>0</v>
      </c>
      <c r="BE143" s="4"/>
      <c r="BT143" s="142" t="s">
        <v>111</v>
      </c>
      <c r="BV143" s="142" t="s">
        <v>83</v>
      </c>
      <c r="BW143" s="142" t="s">
        <v>218</v>
      </c>
      <c r="BX143" s="142" t="s">
        <v>184</v>
      </c>
      <c r="CL143" s="142" t="s">
        <v>1</v>
      </c>
    </row>
    <row r="144" s="4" customFormat="1" ht="16.5" customHeight="1">
      <c r="A144" s="120" t="s">
        <v>85</v>
      </c>
      <c r="B144" s="71"/>
      <c r="C144" s="134"/>
      <c r="D144" s="134"/>
      <c r="E144" s="134"/>
      <c r="F144" s="135" t="s">
        <v>219</v>
      </c>
      <c r="G144" s="135"/>
      <c r="H144" s="135"/>
      <c r="I144" s="135"/>
      <c r="J144" s="135"/>
      <c r="K144" s="134"/>
      <c r="L144" s="135" t="s">
        <v>220</v>
      </c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6">
        <f>'RPx - Rozvaděč RPx'!J34</f>
        <v>0</v>
      </c>
      <c r="AH144" s="134"/>
      <c r="AI144" s="134"/>
      <c r="AJ144" s="134"/>
      <c r="AK144" s="134"/>
      <c r="AL144" s="134"/>
      <c r="AM144" s="134"/>
      <c r="AN144" s="136">
        <f>SUM(AG144,AT144)</f>
        <v>0</v>
      </c>
      <c r="AO144" s="134"/>
      <c r="AP144" s="134"/>
      <c r="AQ144" s="137" t="s">
        <v>98</v>
      </c>
      <c r="AR144" s="73"/>
      <c r="AS144" s="138">
        <v>0</v>
      </c>
      <c r="AT144" s="139">
        <f>ROUND(SUM(AV144:AW144),2)</f>
        <v>0</v>
      </c>
      <c r="AU144" s="140">
        <f>'RPx - Rozvaděč RPx'!P126</f>
        <v>0</v>
      </c>
      <c r="AV144" s="139">
        <f>'RPx - Rozvaděč RPx'!J37</f>
        <v>0</v>
      </c>
      <c r="AW144" s="139">
        <f>'RPx - Rozvaděč RPx'!J38</f>
        <v>0</v>
      </c>
      <c r="AX144" s="139">
        <f>'RPx - Rozvaděč RPx'!J39</f>
        <v>0</v>
      </c>
      <c r="AY144" s="139">
        <f>'RPx - Rozvaděč RPx'!J40</f>
        <v>0</v>
      </c>
      <c r="AZ144" s="139">
        <f>'RPx - Rozvaděč RPx'!F37</f>
        <v>0</v>
      </c>
      <c r="BA144" s="139">
        <f>'RPx - Rozvaděč RPx'!F38</f>
        <v>0</v>
      </c>
      <c r="BB144" s="139">
        <f>'RPx - Rozvaděč RPx'!F39</f>
        <v>0</v>
      </c>
      <c r="BC144" s="139">
        <f>'RPx - Rozvaděč RPx'!F40</f>
        <v>0</v>
      </c>
      <c r="BD144" s="141">
        <f>'RPx - Rozvaděč RPx'!F41</f>
        <v>0</v>
      </c>
      <c r="BE144" s="4"/>
      <c r="BT144" s="142" t="s">
        <v>111</v>
      </c>
      <c r="BV144" s="142" t="s">
        <v>83</v>
      </c>
      <c r="BW144" s="142" t="s">
        <v>221</v>
      </c>
      <c r="BX144" s="142" t="s">
        <v>184</v>
      </c>
      <c r="CL144" s="142" t="s">
        <v>1</v>
      </c>
    </row>
    <row r="145" s="4" customFormat="1" ht="23.25" customHeight="1">
      <c r="A145" s="4"/>
      <c r="B145" s="71"/>
      <c r="C145" s="134"/>
      <c r="D145" s="134"/>
      <c r="E145" s="135" t="s">
        <v>222</v>
      </c>
      <c r="F145" s="135"/>
      <c r="G145" s="135"/>
      <c r="H145" s="135"/>
      <c r="I145" s="135"/>
      <c r="J145" s="134"/>
      <c r="K145" s="135" t="s">
        <v>144</v>
      </c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43">
        <f>ROUND(SUM(AG146:AG152),2)</f>
        <v>0</v>
      </c>
      <c r="AH145" s="134"/>
      <c r="AI145" s="134"/>
      <c r="AJ145" s="134"/>
      <c r="AK145" s="134"/>
      <c r="AL145" s="134"/>
      <c r="AM145" s="134"/>
      <c r="AN145" s="136">
        <f>SUM(AG145,AT145)</f>
        <v>0</v>
      </c>
      <c r="AO145" s="134"/>
      <c r="AP145" s="134"/>
      <c r="AQ145" s="137" t="s">
        <v>98</v>
      </c>
      <c r="AR145" s="73"/>
      <c r="AS145" s="138">
        <f>ROUND(SUM(AS146:AS152),2)</f>
        <v>0</v>
      </c>
      <c r="AT145" s="139">
        <f>ROUND(SUM(AV145:AW145),2)</f>
        <v>0</v>
      </c>
      <c r="AU145" s="140">
        <f>ROUND(SUM(AU146:AU152),5)</f>
        <v>0</v>
      </c>
      <c r="AV145" s="139">
        <f>ROUND(AZ145*L29,2)</f>
        <v>0</v>
      </c>
      <c r="AW145" s="139">
        <f>ROUND(BA145*L30,2)</f>
        <v>0</v>
      </c>
      <c r="AX145" s="139">
        <f>ROUND(BB145*L29,2)</f>
        <v>0</v>
      </c>
      <c r="AY145" s="139">
        <f>ROUND(BC145*L30,2)</f>
        <v>0</v>
      </c>
      <c r="AZ145" s="139">
        <f>ROUND(SUM(AZ146:AZ152),2)</f>
        <v>0</v>
      </c>
      <c r="BA145" s="139">
        <f>ROUND(SUM(BA146:BA152),2)</f>
        <v>0</v>
      </c>
      <c r="BB145" s="139">
        <f>ROUND(SUM(BB146:BB152),2)</f>
        <v>0</v>
      </c>
      <c r="BC145" s="139">
        <f>ROUND(SUM(BC146:BC152),2)</f>
        <v>0</v>
      </c>
      <c r="BD145" s="141">
        <f>ROUND(SUM(BD146:BD152),2)</f>
        <v>0</v>
      </c>
      <c r="BE145" s="4"/>
      <c r="BS145" s="142" t="s">
        <v>80</v>
      </c>
      <c r="BT145" s="142" t="s">
        <v>91</v>
      </c>
      <c r="BU145" s="142" t="s">
        <v>82</v>
      </c>
      <c r="BV145" s="142" t="s">
        <v>83</v>
      </c>
      <c r="BW145" s="142" t="s">
        <v>223</v>
      </c>
      <c r="BX145" s="142" t="s">
        <v>178</v>
      </c>
      <c r="CL145" s="142" t="s">
        <v>1</v>
      </c>
    </row>
    <row r="146" s="4" customFormat="1" ht="16.5" customHeight="1">
      <c r="A146" s="120" t="s">
        <v>85</v>
      </c>
      <c r="B146" s="71"/>
      <c r="C146" s="134"/>
      <c r="D146" s="134"/>
      <c r="E146" s="134"/>
      <c r="F146" s="135" t="s">
        <v>113</v>
      </c>
      <c r="G146" s="135"/>
      <c r="H146" s="135"/>
      <c r="I146" s="135"/>
      <c r="J146" s="135"/>
      <c r="K146" s="134"/>
      <c r="L146" s="135" t="s">
        <v>114</v>
      </c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6">
        <f>'KT - Kabelové trasy_03'!J34</f>
        <v>0</v>
      </c>
      <c r="AH146" s="134"/>
      <c r="AI146" s="134"/>
      <c r="AJ146" s="134"/>
      <c r="AK146" s="134"/>
      <c r="AL146" s="134"/>
      <c r="AM146" s="134"/>
      <c r="AN146" s="136">
        <f>SUM(AG146,AT146)</f>
        <v>0</v>
      </c>
      <c r="AO146" s="134"/>
      <c r="AP146" s="134"/>
      <c r="AQ146" s="137" t="s">
        <v>98</v>
      </c>
      <c r="AR146" s="73"/>
      <c r="AS146" s="138">
        <v>0</v>
      </c>
      <c r="AT146" s="139">
        <f>ROUND(SUM(AV146:AW146),2)</f>
        <v>0</v>
      </c>
      <c r="AU146" s="140">
        <f>'KT - Kabelové trasy_03'!P127</f>
        <v>0</v>
      </c>
      <c r="AV146" s="139">
        <f>'KT - Kabelové trasy_03'!J37</f>
        <v>0</v>
      </c>
      <c r="AW146" s="139">
        <f>'KT - Kabelové trasy_03'!J38</f>
        <v>0</v>
      </c>
      <c r="AX146" s="139">
        <f>'KT - Kabelové trasy_03'!J39</f>
        <v>0</v>
      </c>
      <c r="AY146" s="139">
        <f>'KT - Kabelové trasy_03'!J40</f>
        <v>0</v>
      </c>
      <c r="AZ146" s="139">
        <f>'KT - Kabelové trasy_03'!F37</f>
        <v>0</v>
      </c>
      <c r="BA146" s="139">
        <f>'KT - Kabelové trasy_03'!F38</f>
        <v>0</v>
      </c>
      <c r="BB146" s="139">
        <f>'KT - Kabelové trasy_03'!F39</f>
        <v>0</v>
      </c>
      <c r="BC146" s="139">
        <f>'KT - Kabelové trasy_03'!F40</f>
        <v>0</v>
      </c>
      <c r="BD146" s="141">
        <f>'KT - Kabelové trasy_03'!F41</f>
        <v>0</v>
      </c>
      <c r="BE146" s="4"/>
      <c r="BT146" s="142" t="s">
        <v>111</v>
      </c>
      <c r="BV146" s="142" t="s">
        <v>83</v>
      </c>
      <c r="BW146" s="142" t="s">
        <v>224</v>
      </c>
      <c r="BX146" s="142" t="s">
        <v>223</v>
      </c>
      <c r="CL146" s="142" t="s">
        <v>1</v>
      </c>
    </row>
    <row r="147" s="4" customFormat="1" ht="16.5" customHeight="1">
      <c r="A147" s="120" t="s">
        <v>85</v>
      </c>
      <c r="B147" s="71"/>
      <c r="C147" s="134"/>
      <c r="D147" s="134"/>
      <c r="E147" s="134"/>
      <c r="F147" s="135" t="s">
        <v>147</v>
      </c>
      <c r="G147" s="135"/>
      <c r="H147" s="135"/>
      <c r="I147" s="135"/>
      <c r="J147" s="135"/>
      <c r="K147" s="134"/>
      <c r="L147" s="135" t="s">
        <v>148</v>
      </c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6">
        <f>'SK - Strukturovaná kabeláž_01'!J34</f>
        <v>0</v>
      </c>
      <c r="AH147" s="134"/>
      <c r="AI147" s="134"/>
      <c r="AJ147" s="134"/>
      <c r="AK147" s="134"/>
      <c r="AL147" s="134"/>
      <c r="AM147" s="134"/>
      <c r="AN147" s="136">
        <f>SUM(AG147,AT147)</f>
        <v>0</v>
      </c>
      <c r="AO147" s="134"/>
      <c r="AP147" s="134"/>
      <c r="AQ147" s="137" t="s">
        <v>98</v>
      </c>
      <c r="AR147" s="73"/>
      <c r="AS147" s="138">
        <v>0</v>
      </c>
      <c r="AT147" s="139">
        <f>ROUND(SUM(AV147:AW147),2)</f>
        <v>0</v>
      </c>
      <c r="AU147" s="140">
        <f>'SK - Strukturovaná kabeláž_01'!P129</f>
        <v>0</v>
      </c>
      <c r="AV147" s="139">
        <f>'SK - Strukturovaná kabeláž_01'!J37</f>
        <v>0</v>
      </c>
      <c r="AW147" s="139">
        <f>'SK - Strukturovaná kabeláž_01'!J38</f>
        <v>0</v>
      </c>
      <c r="AX147" s="139">
        <f>'SK - Strukturovaná kabeláž_01'!J39</f>
        <v>0</v>
      </c>
      <c r="AY147" s="139">
        <f>'SK - Strukturovaná kabeláž_01'!J40</f>
        <v>0</v>
      </c>
      <c r="AZ147" s="139">
        <f>'SK - Strukturovaná kabeláž_01'!F37</f>
        <v>0</v>
      </c>
      <c r="BA147" s="139">
        <f>'SK - Strukturovaná kabeláž_01'!F38</f>
        <v>0</v>
      </c>
      <c r="BB147" s="139">
        <f>'SK - Strukturovaná kabeláž_01'!F39</f>
        <v>0</v>
      </c>
      <c r="BC147" s="139">
        <f>'SK - Strukturovaná kabeláž_01'!F40</f>
        <v>0</v>
      </c>
      <c r="BD147" s="141">
        <f>'SK - Strukturovaná kabeláž_01'!F41</f>
        <v>0</v>
      </c>
      <c r="BE147" s="4"/>
      <c r="BT147" s="142" t="s">
        <v>111</v>
      </c>
      <c r="BV147" s="142" t="s">
        <v>83</v>
      </c>
      <c r="BW147" s="142" t="s">
        <v>225</v>
      </c>
      <c r="BX147" s="142" t="s">
        <v>223</v>
      </c>
      <c r="CL147" s="142" t="s">
        <v>1</v>
      </c>
    </row>
    <row r="148" s="4" customFormat="1" ht="23.25" customHeight="1">
      <c r="A148" s="120" t="s">
        <v>85</v>
      </c>
      <c r="B148" s="71"/>
      <c r="C148" s="134"/>
      <c r="D148" s="134"/>
      <c r="E148" s="134"/>
      <c r="F148" s="135" t="s">
        <v>150</v>
      </c>
      <c r="G148" s="135"/>
      <c r="H148" s="135"/>
      <c r="I148" s="135"/>
      <c r="J148" s="135"/>
      <c r="K148" s="134"/>
      <c r="L148" s="135" t="s">
        <v>151</v>
      </c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6">
        <f>'PZTS - Poplachový zabezpe..._01'!J34</f>
        <v>0</v>
      </c>
      <c r="AH148" s="134"/>
      <c r="AI148" s="134"/>
      <c r="AJ148" s="134"/>
      <c r="AK148" s="134"/>
      <c r="AL148" s="134"/>
      <c r="AM148" s="134"/>
      <c r="AN148" s="136">
        <f>SUM(AG148,AT148)</f>
        <v>0</v>
      </c>
      <c r="AO148" s="134"/>
      <c r="AP148" s="134"/>
      <c r="AQ148" s="137" t="s">
        <v>98</v>
      </c>
      <c r="AR148" s="73"/>
      <c r="AS148" s="138">
        <v>0</v>
      </c>
      <c r="AT148" s="139">
        <f>ROUND(SUM(AV148:AW148),2)</f>
        <v>0</v>
      </c>
      <c r="AU148" s="140">
        <f>'PZTS - Poplachový zabezpe..._01'!P127</f>
        <v>0</v>
      </c>
      <c r="AV148" s="139">
        <f>'PZTS - Poplachový zabezpe..._01'!J37</f>
        <v>0</v>
      </c>
      <c r="AW148" s="139">
        <f>'PZTS - Poplachový zabezpe..._01'!J38</f>
        <v>0</v>
      </c>
      <c r="AX148" s="139">
        <f>'PZTS - Poplachový zabezpe..._01'!J39</f>
        <v>0</v>
      </c>
      <c r="AY148" s="139">
        <f>'PZTS - Poplachový zabezpe..._01'!J40</f>
        <v>0</v>
      </c>
      <c r="AZ148" s="139">
        <f>'PZTS - Poplachový zabezpe..._01'!F37</f>
        <v>0</v>
      </c>
      <c r="BA148" s="139">
        <f>'PZTS - Poplachový zabezpe..._01'!F38</f>
        <v>0</v>
      </c>
      <c r="BB148" s="139">
        <f>'PZTS - Poplachový zabezpe..._01'!F39</f>
        <v>0</v>
      </c>
      <c r="BC148" s="139">
        <f>'PZTS - Poplachový zabezpe..._01'!F40</f>
        <v>0</v>
      </c>
      <c r="BD148" s="141">
        <f>'PZTS - Poplachový zabezpe..._01'!F41</f>
        <v>0</v>
      </c>
      <c r="BE148" s="4"/>
      <c r="BT148" s="142" t="s">
        <v>111</v>
      </c>
      <c r="BV148" s="142" t="s">
        <v>83</v>
      </c>
      <c r="BW148" s="142" t="s">
        <v>226</v>
      </c>
      <c r="BX148" s="142" t="s">
        <v>223</v>
      </c>
      <c r="CL148" s="142" t="s">
        <v>1</v>
      </c>
    </row>
    <row r="149" s="4" customFormat="1" ht="16.5" customHeight="1">
      <c r="A149" s="120" t="s">
        <v>85</v>
      </c>
      <c r="B149" s="71"/>
      <c r="C149" s="134"/>
      <c r="D149" s="134"/>
      <c r="E149" s="134"/>
      <c r="F149" s="135" t="s">
        <v>88</v>
      </c>
      <c r="G149" s="135"/>
      <c r="H149" s="135"/>
      <c r="I149" s="135"/>
      <c r="J149" s="135"/>
      <c r="K149" s="134"/>
      <c r="L149" s="135" t="s">
        <v>156</v>
      </c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6">
        <f>'STA - Společná televizní ..._01'!J34</f>
        <v>0</v>
      </c>
      <c r="AH149" s="134"/>
      <c r="AI149" s="134"/>
      <c r="AJ149" s="134"/>
      <c r="AK149" s="134"/>
      <c r="AL149" s="134"/>
      <c r="AM149" s="134"/>
      <c r="AN149" s="136">
        <f>SUM(AG149,AT149)</f>
        <v>0</v>
      </c>
      <c r="AO149" s="134"/>
      <c r="AP149" s="134"/>
      <c r="AQ149" s="137" t="s">
        <v>98</v>
      </c>
      <c r="AR149" s="73"/>
      <c r="AS149" s="138">
        <v>0</v>
      </c>
      <c r="AT149" s="139">
        <f>ROUND(SUM(AV149:AW149),2)</f>
        <v>0</v>
      </c>
      <c r="AU149" s="140">
        <f>'STA - Společná televizní ..._01'!P126</f>
        <v>0</v>
      </c>
      <c r="AV149" s="139">
        <f>'STA - Společná televizní ..._01'!J37</f>
        <v>0</v>
      </c>
      <c r="AW149" s="139">
        <f>'STA - Společná televizní ..._01'!J38</f>
        <v>0</v>
      </c>
      <c r="AX149" s="139">
        <f>'STA - Společná televizní ..._01'!J39</f>
        <v>0</v>
      </c>
      <c r="AY149" s="139">
        <f>'STA - Společná televizní ..._01'!J40</f>
        <v>0</v>
      </c>
      <c r="AZ149" s="139">
        <f>'STA - Společná televizní ..._01'!F37</f>
        <v>0</v>
      </c>
      <c r="BA149" s="139">
        <f>'STA - Společná televizní ..._01'!F38</f>
        <v>0</v>
      </c>
      <c r="BB149" s="139">
        <f>'STA - Společná televizní ..._01'!F39</f>
        <v>0</v>
      </c>
      <c r="BC149" s="139">
        <f>'STA - Společná televizní ..._01'!F40</f>
        <v>0</v>
      </c>
      <c r="BD149" s="141">
        <f>'STA - Společná televizní ..._01'!F41</f>
        <v>0</v>
      </c>
      <c r="BE149" s="4"/>
      <c r="BT149" s="142" t="s">
        <v>111</v>
      </c>
      <c r="BV149" s="142" t="s">
        <v>83</v>
      </c>
      <c r="BW149" s="142" t="s">
        <v>227</v>
      </c>
      <c r="BX149" s="142" t="s">
        <v>223</v>
      </c>
      <c r="CL149" s="142" t="s">
        <v>1</v>
      </c>
    </row>
    <row r="150" s="4" customFormat="1" ht="16.5" customHeight="1">
      <c r="A150" s="120" t="s">
        <v>85</v>
      </c>
      <c r="B150" s="71"/>
      <c r="C150" s="134"/>
      <c r="D150" s="134"/>
      <c r="E150" s="134"/>
      <c r="F150" s="135" t="s">
        <v>158</v>
      </c>
      <c r="G150" s="135"/>
      <c r="H150" s="135"/>
      <c r="I150" s="135"/>
      <c r="J150" s="135"/>
      <c r="K150" s="134"/>
      <c r="L150" s="135" t="s">
        <v>159</v>
      </c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6">
        <f>'MR - Místní (školní) rozhlas_01'!J34</f>
        <v>0</v>
      </c>
      <c r="AH150" s="134"/>
      <c r="AI150" s="134"/>
      <c r="AJ150" s="134"/>
      <c r="AK150" s="134"/>
      <c r="AL150" s="134"/>
      <c r="AM150" s="134"/>
      <c r="AN150" s="136">
        <f>SUM(AG150,AT150)</f>
        <v>0</v>
      </c>
      <c r="AO150" s="134"/>
      <c r="AP150" s="134"/>
      <c r="AQ150" s="137" t="s">
        <v>98</v>
      </c>
      <c r="AR150" s="73"/>
      <c r="AS150" s="138">
        <v>0</v>
      </c>
      <c r="AT150" s="139">
        <f>ROUND(SUM(AV150:AW150),2)</f>
        <v>0</v>
      </c>
      <c r="AU150" s="140">
        <f>'MR - Místní (školní) rozhlas_01'!P126</f>
        <v>0</v>
      </c>
      <c r="AV150" s="139">
        <f>'MR - Místní (školní) rozhlas_01'!J37</f>
        <v>0</v>
      </c>
      <c r="AW150" s="139">
        <f>'MR - Místní (školní) rozhlas_01'!J38</f>
        <v>0</v>
      </c>
      <c r="AX150" s="139">
        <f>'MR - Místní (školní) rozhlas_01'!J39</f>
        <v>0</v>
      </c>
      <c r="AY150" s="139">
        <f>'MR - Místní (školní) rozhlas_01'!J40</f>
        <v>0</v>
      </c>
      <c r="AZ150" s="139">
        <f>'MR - Místní (školní) rozhlas_01'!F37</f>
        <v>0</v>
      </c>
      <c r="BA150" s="139">
        <f>'MR - Místní (školní) rozhlas_01'!F38</f>
        <v>0</v>
      </c>
      <c r="BB150" s="139">
        <f>'MR - Místní (školní) rozhlas_01'!F39</f>
        <v>0</v>
      </c>
      <c r="BC150" s="139">
        <f>'MR - Místní (školní) rozhlas_01'!F40</f>
        <v>0</v>
      </c>
      <c r="BD150" s="141">
        <f>'MR - Místní (školní) rozhlas_01'!F41</f>
        <v>0</v>
      </c>
      <c r="BE150" s="4"/>
      <c r="BT150" s="142" t="s">
        <v>111</v>
      </c>
      <c r="BV150" s="142" t="s">
        <v>83</v>
      </c>
      <c r="BW150" s="142" t="s">
        <v>228</v>
      </c>
      <c r="BX150" s="142" t="s">
        <v>223</v>
      </c>
      <c r="CL150" s="142" t="s">
        <v>1</v>
      </c>
    </row>
    <row r="151" s="4" customFormat="1" ht="16.5" customHeight="1">
      <c r="A151" s="120" t="s">
        <v>85</v>
      </c>
      <c r="B151" s="71"/>
      <c r="C151" s="134"/>
      <c r="D151" s="134"/>
      <c r="E151" s="134"/>
      <c r="F151" s="135" t="s">
        <v>161</v>
      </c>
      <c r="G151" s="135"/>
      <c r="H151" s="135"/>
      <c r="I151" s="135"/>
      <c r="J151" s="135"/>
      <c r="K151" s="134"/>
      <c r="L151" s="135" t="s">
        <v>162</v>
      </c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6">
        <f>'JC - Jednotný čas_01'!J34</f>
        <v>0</v>
      </c>
      <c r="AH151" s="134"/>
      <c r="AI151" s="134"/>
      <c r="AJ151" s="134"/>
      <c r="AK151" s="134"/>
      <c r="AL151" s="134"/>
      <c r="AM151" s="134"/>
      <c r="AN151" s="136">
        <f>SUM(AG151,AT151)</f>
        <v>0</v>
      </c>
      <c r="AO151" s="134"/>
      <c r="AP151" s="134"/>
      <c r="AQ151" s="137" t="s">
        <v>98</v>
      </c>
      <c r="AR151" s="73"/>
      <c r="AS151" s="138">
        <v>0</v>
      </c>
      <c r="AT151" s="139">
        <f>ROUND(SUM(AV151:AW151),2)</f>
        <v>0</v>
      </c>
      <c r="AU151" s="140">
        <f>'JC - Jednotný čas_01'!P126</f>
        <v>0</v>
      </c>
      <c r="AV151" s="139">
        <f>'JC - Jednotný čas_01'!J37</f>
        <v>0</v>
      </c>
      <c r="AW151" s="139">
        <f>'JC - Jednotný čas_01'!J38</f>
        <v>0</v>
      </c>
      <c r="AX151" s="139">
        <f>'JC - Jednotný čas_01'!J39</f>
        <v>0</v>
      </c>
      <c r="AY151" s="139">
        <f>'JC - Jednotný čas_01'!J40</f>
        <v>0</v>
      </c>
      <c r="AZ151" s="139">
        <f>'JC - Jednotný čas_01'!F37</f>
        <v>0</v>
      </c>
      <c r="BA151" s="139">
        <f>'JC - Jednotný čas_01'!F38</f>
        <v>0</v>
      </c>
      <c r="BB151" s="139">
        <f>'JC - Jednotný čas_01'!F39</f>
        <v>0</v>
      </c>
      <c r="BC151" s="139">
        <f>'JC - Jednotný čas_01'!F40</f>
        <v>0</v>
      </c>
      <c r="BD151" s="141">
        <f>'JC - Jednotný čas_01'!F41</f>
        <v>0</v>
      </c>
      <c r="BE151" s="4"/>
      <c r="BT151" s="142" t="s">
        <v>111</v>
      </c>
      <c r="BV151" s="142" t="s">
        <v>83</v>
      </c>
      <c r="BW151" s="142" t="s">
        <v>229</v>
      </c>
      <c r="BX151" s="142" t="s">
        <v>223</v>
      </c>
      <c r="CL151" s="142" t="s">
        <v>1</v>
      </c>
    </row>
    <row r="152" s="4" customFormat="1" ht="16.5" customHeight="1">
      <c r="A152" s="120" t="s">
        <v>85</v>
      </c>
      <c r="B152" s="71"/>
      <c r="C152" s="134"/>
      <c r="D152" s="134"/>
      <c r="E152" s="134"/>
      <c r="F152" s="135" t="s">
        <v>164</v>
      </c>
      <c r="G152" s="135"/>
      <c r="H152" s="135"/>
      <c r="I152" s="135"/>
      <c r="J152" s="135"/>
      <c r="K152" s="134"/>
      <c r="L152" s="135" t="s">
        <v>165</v>
      </c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6">
        <f>'AV - Audio video technika_01'!J34</f>
        <v>0</v>
      </c>
      <c r="AH152" s="134"/>
      <c r="AI152" s="134"/>
      <c r="AJ152" s="134"/>
      <c r="AK152" s="134"/>
      <c r="AL152" s="134"/>
      <c r="AM152" s="134"/>
      <c r="AN152" s="136">
        <f>SUM(AG152,AT152)</f>
        <v>0</v>
      </c>
      <c r="AO152" s="134"/>
      <c r="AP152" s="134"/>
      <c r="AQ152" s="137" t="s">
        <v>98</v>
      </c>
      <c r="AR152" s="73"/>
      <c r="AS152" s="138">
        <v>0</v>
      </c>
      <c r="AT152" s="139">
        <f>ROUND(SUM(AV152:AW152),2)</f>
        <v>0</v>
      </c>
      <c r="AU152" s="140">
        <f>'AV - Audio video technika_01'!P126</f>
        <v>0</v>
      </c>
      <c r="AV152" s="139">
        <f>'AV - Audio video technika_01'!J37</f>
        <v>0</v>
      </c>
      <c r="AW152" s="139">
        <f>'AV - Audio video technika_01'!J38</f>
        <v>0</v>
      </c>
      <c r="AX152" s="139">
        <f>'AV - Audio video technika_01'!J39</f>
        <v>0</v>
      </c>
      <c r="AY152" s="139">
        <f>'AV - Audio video technika_01'!J40</f>
        <v>0</v>
      </c>
      <c r="AZ152" s="139">
        <f>'AV - Audio video technika_01'!F37</f>
        <v>0</v>
      </c>
      <c r="BA152" s="139">
        <f>'AV - Audio video technika_01'!F38</f>
        <v>0</v>
      </c>
      <c r="BB152" s="139">
        <f>'AV - Audio video technika_01'!F39</f>
        <v>0</v>
      </c>
      <c r="BC152" s="139">
        <f>'AV - Audio video technika_01'!F40</f>
        <v>0</v>
      </c>
      <c r="BD152" s="141">
        <f>'AV - Audio video technika_01'!F41</f>
        <v>0</v>
      </c>
      <c r="BE152" s="4"/>
      <c r="BT152" s="142" t="s">
        <v>111</v>
      </c>
      <c r="BV152" s="142" t="s">
        <v>83</v>
      </c>
      <c r="BW152" s="142" t="s">
        <v>230</v>
      </c>
      <c r="BX152" s="142" t="s">
        <v>223</v>
      </c>
      <c r="CL152" s="142" t="s">
        <v>1</v>
      </c>
    </row>
    <row r="153" s="4" customFormat="1" ht="23.25" customHeight="1">
      <c r="A153" s="120" t="s">
        <v>85</v>
      </c>
      <c r="B153" s="71"/>
      <c r="C153" s="134"/>
      <c r="D153" s="134"/>
      <c r="E153" s="135" t="s">
        <v>231</v>
      </c>
      <c r="F153" s="135"/>
      <c r="G153" s="135"/>
      <c r="H153" s="135"/>
      <c r="I153" s="135"/>
      <c r="J153" s="134"/>
      <c r="K153" s="135" t="s">
        <v>168</v>
      </c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6">
        <f>'SO 05 05 - VYTÁPĚNÍ'!J32</f>
        <v>0</v>
      </c>
      <c r="AH153" s="134"/>
      <c r="AI153" s="134"/>
      <c r="AJ153" s="134"/>
      <c r="AK153" s="134"/>
      <c r="AL153" s="134"/>
      <c r="AM153" s="134"/>
      <c r="AN153" s="136">
        <f>SUM(AG153,AT153)</f>
        <v>0</v>
      </c>
      <c r="AO153" s="134"/>
      <c r="AP153" s="134"/>
      <c r="AQ153" s="137" t="s">
        <v>98</v>
      </c>
      <c r="AR153" s="73"/>
      <c r="AS153" s="138">
        <v>0</v>
      </c>
      <c r="AT153" s="139">
        <f>ROUND(SUM(AV153:AW153),2)</f>
        <v>0</v>
      </c>
      <c r="AU153" s="140">
        <f>'SO 05 05 - VYTÁPĚNÍ'!P133</f>
        <v>0</v>
      </c>
      <c r="AV153" s="139">
        <f>'SO 05 05 - VYTÁPĚNÍ'!J35</f>
        <v>0</v>
      </c>
      <c r="AW153" s="139">
        <f>'SO 05 05 - VYTÁPĚNÍ'!J36</f>
        <v>0</v>
      </c>
      <c r="AX153" s="139">
        <f>'SO 05 05 - VYTÁPĚNÍ'!J37</f>
        <v>0</v>
      </c>
      <c r="AY153" s="139">
        <f>'SO 05 05 - VYTÁPĚNÍ'!J38</f>
        <v>0</v>
      </c>
      <c r="AZ153" s="139">
        <f>'SO 05 05 - VYTÁPĚNÍ'!F35</f>
        <v>0</v>
      </c>
      <c r="BA153" s="139">
        <f>'SO 05 05 - VYTÁPĚNÍ'!F36</f>
        <v>0</v>
      </c>
      <c r="BB153" s="139">
        <f>'SO 05 05 - VYTÁPĚNÍ'!F37</f>
        <v>0</v>
      </c>
      <c r="BC153" s="139">
        <f>'SO 05 05 - VYTÁPĚNÍ'!F38</f>
        <v>0</v>
      </c>
      <c r="BD153" s="141">
        <f>'SO 05 05 - VYTÁPĚNÍ'!F39</f>
        <v>0</v>
      </c>
      <c r="BE153" s="4"/>
      <c r="BT153" s="142" t="s">
        <v>91</v>
      </c>
      <c r="BV153" s="142" t="s">
        <v>83</v>
      </c>
      <c r="BW153" s="142" t="s">
        <v>232</v>
      </c>
      <c r="BX153" s="142" t="s">
        <v>178</v>
      </c>
      <c r="CL153" s="142" t="s">
        <v>1</v>
      </c>
    </row>
    <row r="154" s="4" customFormat="1" ht="23.25" customHeight="1">
      <c r="A154" s="120" t="s">
        <v>85</v>
      </c>
      <c r="B154" s="71"/>
      <c r="C154" s="134"/>
      <c r="D154" s="134"/>
      <c r="E154" s="135" t="s">
        <v>233</v>
      </c>
      <c r="F154" s="135"/>
      <c r="G154" s="135"/>
      <c r="H154" s="135"/>
      <c r="I154" s="135"/>
      <c r="J154" s="134"/>
      <c r="K154" s="135" t="s">
        <v>171</v>
      </c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6">
        <f>'SO 05 06 - VZDUCHOTECHNIKA'!J32</f>
        <v>0</v>
      </c>
      <c r="AH154" s="134"/>
      <c r="AI154" s="134"/>
      <c r="AJ154" s="134"/>
      <c r="AK154" s="134"/>
      <c r="AL154" s="134"/>
      <c r="AM154" s="134"/>
      <c r="AN154" s="136">
        <f>SUM(AG154,AT154)</f>
        <v>0</v>
      </c>
      <c r="AO154" s="134"/>
      <c r="AP154" s="134"/>
      <c r="AQ154" s="137" t="s">
        <v>98</v>
      </c>
      <c r="AR154" s="73"/>
      <c r="AS154" s="138">
        <v>0</v>
      </c>
      <c r="AT154" s="139">
        <f>ROUND(SUM(AV154:AW154),2)</f>
        <v>0</v>
      </c>
      <c r="AU154" s="140">
        <f>'SO 05 06 - VZDUCHOTECHNIKA'!P123</f>
        <v>0</v>
      </c>
      <c r="AV154" s="139">
        <f>'SO 05 06 - VZDUCHOTECHNIKA'!J35</f>
        <v>0</v>
      </c>
      <c r="AW154" s="139">
        <f>'SO 05 06 - VZDUCHOTECHNIKA'!J36</f>
        <v>0</v>
      </c>
      <c r="AX154" s="139">
        <f>'SO 05 06 - VZDUCHOTECHNIKA'!J37</f>
        <v>0</v>
      </c>
      <c r="AY154" s="139">
        <f>'SO 05 06 - VZDUCHOTECHNIKA'!J38</f>
        <v>0</v>
      </c>
      <c r="AZ154" s="139">
        <f>'SO 05 06 - VZDUCHOTECHNIKA'!F35</f>
        <v>0</v>
      </c>
      <c r="BA154" s="139">
        <f>'SO 05 06 - VZDUCHOTECHNIKA'!F36</f>
        <v>0</v>
      </c>
      <c r="BB154" s="139">
        <f>'SO 05 06 - VZDUCHOTECHNIKA'!F37</f>
        <v>0</v>
      </c>
      <c r="BC154" s="139">
        <f>'SO 05 06 - VZDUCHOTECHNIKA'!F38</f>
        <v>0</v>
      </c>
      <c r="BD154" s="141">
        <f>'SO 05 06 - VZDUCHOTECHNIKA'!F39</f>
        <v>0</v>
      </c>
      <c r="BE154" s="4"/>
      <c r="BT154" s="142" t="s">
        <v>91</v>
      </c>
      <c r="BV154" s="142" t="s">
        <v>83</v>
      </c>
      <c r="BW154" s="142" t="s">
        <v>234</v>
      </c>
      <c r="BX154" s="142" t="s">
        <v>178</v>
      </c>
      <c r="CL154" s="142" t="s">
        <v>1</v>
      </c>
    </row>
    <row r="155" s="4" customFormat="1" ht="23.25" customHeight="1">
      <c r="A155" s="120" t="s">
        <v>85</v>
      </c>
      <c r="B155" s="71"/>
      <c r="C155" s="134"/>
      <c r="D155" s="134"/>
      <c r="E155" s="135" t="s">
        <v>235</v>
      </c>
      <c r="F155" s="135"/>
      <c r="G155" s="135"/>
      <c r="H155" s="135"/>
      <c r="I155" s="135"/>
      <c r="J155" s="134"/>
      <c r="K155" s="135" t="s">
        <v>174</v>
      </c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6">
        <f>'SO 05 07 - ZDRAVOTNĚ TECH...'!J32</f>
        <v>0</v>
      </c>
      <c r="AH155" s="134"/>
      <c r="AI155" s="134"/>
      <c r="AJ155" s="134"/>
      <c r="AK155" s="134"/>
      <c r="AL155" s="134"/>
      <c r="AM155" s="134"/>
      <c r="AN155" s="136">
        <f>SUM(AG155,AT155)</f>
        <v>0</v>
      </c>
      <c r="AO155" s="134"/>
      <c r="AP155" s="134"/>
      <c r="AQ155" s="137" t="s">
        <v>98</v>
      </c>
      <c r="AR155" s="73"/>
      <c r="AS155" s="138">
        <v>0</v>
      </c>
      <c r="AT155" s="139">
        <f>ROUND(SUM(AV155:AW155),2)</f>
        <v>0</v>
      </c>
      <c r="AU155" s="140">
        <f>'SO 05 07 - ZDRAVOTNĚ TECH...'!P128</f>
        <v>0</v>
      </c>
      <c r="AV155" s="139">
        <f>'SO 05 07 - ZDRAVOTNĚ TECH...'!J35</f>
        <v>0</v>
      </c>
      <c r="AW155" s="139">
        <f>'SO 05 07 - ZDRAVOTNĚ TECH...'!J36</f>
        <v>0</v>
      </c>
      <c r="AX155" s="139">
        <f>'SO 05 07 - ZDRAVOTNĚ TECH...'!J37</f>
        <v>0</v>
      </c>
      <c r="AY155" s="139">
        <f>'SO 05 07 - ZDRAVOTNĚ TECH...'!J38</f>
        <v>0</v>
      </c>
      <c r="AZ155" s="139">
        <f>'SO 05 07 - ZDRAVOTNĚ TECH...'!F35</f>
        <v>0</v>
      </c>
      <c r="BA155" s="139">
        <f>'SO 05 07 - ZDRAVOTNĚ TECH...'!F36</f>
        <v>0</v>
      </c>
      <c r="BB155" s="139">
        <f>'SO 05 07 - ZDRAVOTNĚ TECH...'!F37</f>
        <v>0</v>
      </c>
      <c r="BC155" s="139">
        <f>'SO 05 07 - ZDRAVOTNĚ TECH...'!F38</f>
        <v>0</v>
      </c>
      <c r="BD155" s="141">
        <f>'SO 05 07 - ZDRAVOTNĚ TECH...'!F39</f>
        <v>0</v>
      </c>
      <c r="BE155" s="4"/>
      <c r="BT155" s="142" t="s">
        <v>91</v>
      </c>
      <c r="BV155" s="142" t="s">
        <v>83</v>
      </c>
      <c r="BW155" s="142" t="s">
        <v>236</v>
      </c>
      <c r="BX155" s="142" t="s">
        <v>178</v>
      </c>
      <c r="CL155" s="142" t="s">
        <v>1</v>
      </c>
    </row>
    <row r="156" s="7" customFormat="1" ht="16.5" customHeight="1">
      <c r="A156" s="7"/>
      <c r="B156" s="121"/>
      <c r="C156" s="122"/>
      <c r="D156" s="123" t="s">
        <v>237</v>
      </c>
      <c r="E156" s="123"/>
      <c r="F156" s="123"/>
      <c r="G156" s="123"/>
      <c r="H156" s="123"/>
      <c r="I156" s="124"/>
      <c r="J156" s="123" t="s">
        <v>238</v>
      </c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33">
        <f>ROUND(AG157+AG158+AG164+SUM(AG170:AG172),2)</f>
        <v>0</v>
      </c>
      <c r="AH156" s="124"/>
      <c r="AI156" s="124"/>
      <c r="AJ156" s="124"/>
      <c r="AK156" s="124"/>
      <c r="AL156" s="124"/>
      <c r="AM156" s="124"/>
      <c r="AN156" s="125">
        <f>SUM(AG156,AT156)</f>
        <v>0</v>
      </c>
      <c r="AO156" s="124"/>
      <c r="AP156" s="124"/>
      <c r="AQ156" s="126" t="s">
        <v>88</v>
      </c>
      <c r="AR156" s="127"/>
      <c r="AS156" s="128">
        <f>ROUND(AS157+AS158+AS164+SUM(AS170:AS172),2)</f>
        <v>0</v>
      </c>
      <c r="AT156" s="129">
        <f>ROUND(SUM(AV156:AW156),2)</f>
        <v>0</v>
      </c>
      <c r="AU156" s="130">
        <f>ROUND(AU157+AU158+AU164+SUM(AU170:AU172),5)</f>
        <v>0</v>
      </c>
      <c r="AV156" s="129">
        <f>ROUND(AZ156*L29,2)</f>
        <v>0</v>
      </c>
      <c r="AW156" s="129">
        <f>ROUND(BA156*L30,2)</f>
        <v>0</v>
      </c>
      <c r="AX156" s="129">
        <f>ROUND(BB156*L29,2)</f>
        <v>0</v>
      </c>
      <c r="AY156" s="129">
        <f>ROUND(BC156*L30,2)</f>
        <v>0</v>
      </c>
      <c r="AZ156" s="129">
        <f>ROUND(AZ157+AZ158+AZ164+SUM(AZ170:AZ172),2)</f>
        <v>0</v>
      </c>
      <c r="BA156" s="129">
        <f>ROUND(BA157+BA158+BA164+SUM(BA170:BA172),2)</f>
        <v>0</v>
      </c>
      <c r="BB156" s="129">
        <f>ROUND(BB157+BB158+BB164+SUM(BB170:BB172),2)</f>
        <v>0</v>
      </c>
      <c r="BC156" s="129">
        <f>ROUND(BC157+BC158+BC164+SUM(BC170:BC172),2)</f>
        <v>0</v>
      </c>
      <c r="BD156" s="131">
        <f>ROUND(BD157+BD158+BD164+SUM(BD170:BD172),2)</f>
        <v>0</v>
      </c>
      <c r="BE156" s="7"/>
      <c r="BS156" s="132" t="s">
        <v>80</v>
      </c>
      <c r="BT156" s="132" t="s">
        <v>89</v>
      </c>
      <c r="BV156" s="132" t="s">
        <v>83</v>
      </c>
      <c r="BW156" s="132" t="s">
        <v>239</v>
      </c>
      <c r="BX156" s="132" t="s">
        <v>5</v>
      </c>
      <c r="CL156" s="132" t="s">
        <v>1</v>
      </c>
      <c r="CM156" s="132" t="s">
        <v>91</v>
      </c>
    </row>
    <row r="157" s="4" customFormat="1" ht="16.5" customHeight="1">
      <c r="A157" s="120" t="s">
        <v>85</v>
      </c>
      <c r="B157" s="71"/>
      <c r="C157" s="134"/>
      <c r="D157" s="134"/>
      <c r="E157" s="135" t="s">
        <v>237</v>
      </c>
      <c r="F157" s="135"/>
      <c r="G157" s="135"/>
      <c r="H157" s="135"/>
      <c r="I157" s="135"/>
      <c r="J157" s="134"/>
      <c r="K157" s="135" t="s">
        <v>238</v>
      </c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6">
        <f>'SO 06 - TĚLOCVIČNA'!J30</f>
        <v>0</v>
      </c>
      <c r="AH157" s="134"/>
      <c r="AI157" s="134"/>
      <c r="AJ157" s="134"/>
      <c r="AK157" s="134"/>
      <c r="AL157" s="134"/>
      <c r="AM157" s="134"/>
      <c r="AN157" s="136">
        <f>SUM(AG157,AT157)</f>
        <v>0</v>
      </c>
      <c r="AO157" s="134"/>
      <c r="AP157" s="134"/>
      <c r="AQ157" s="137" t="s">
        <v>98</v>
      </c>
      <c r="AR157" s="73"/>
      <c r="AS157" s="138">
        <v>0</v>
      </c>
      <c r="AT157" s="139">
        <f>ROUND(SUM(AV157:AW157),2)</f>
        <v>0</v>
      </c>
      <c r="AU157" s="140">
        <f>'SO 06 - TĚLOCVIČNA'!P137</f>
        <v>0</v>
      </c>
      <c r="AV157" s="139">
        <f>'SO 06 - TĚLOCVIČNA'!J33</f>
        <v>0</v>
      </c>
      <c r="AW157" s="139">
        <f>'SO 06 - TĚLOCVIČNA'!J34</f>
        <v>0</v>
      </c>
      <c r="AX157" s="139">
        <f>'SO 06 - TĚLOCVIČNA'!J35</f>
        <v>0</v>
      </c>
      <c r="AY157" s="139">
        <f>'SO 06 - TĚLOCVIČNA'!J36</f>
        <v>0</v>
      </c>
      <c r="AZ157" s="139">
        <f>'SO 06 - TĚLOCVIČNA'!F33</f>
        <v>0</v>
      </c>
      <c r="BA157" s="139">
        <f>'SO 06 - TĚLOCVIČNA'!F34</f>
        <v>0</v>
      </c>
      <c r="BB157" s="139">
        <f>'SO 06 - TĚLOCVIČNA'!F35</f>
        <v>0</v>
      </c>
      <c r="BC157" s="139">
        <f>'SO 06 - TĚLOCVIČNA'!F36</f>
        <v>0</v>
      </c>
      <c r="BD157" s="141">
        <f>'SO 06 - TĚLOCVIČNA'!F37</f>
        <v>0</v>
      </c>
      <c r="BE157" s="4"/>
      <c r="BT157" s="142" t="s">
        <v>91</v>
      </c>
      <c r="BU157" s="142" t="s">
        <v>99</v>
      </c>
      <c r="BV157" s="142" t="s">
        <v>83</v>
      </c>
      <c r="BW157" s="142" t="s">
        <v>239</v>
      </c>
      <c r="BX157" s="142" t="s">
        <v>5</v>
      </c>
      <c r="CL157" s="142" t="s">
        <v>1</v>
      </c>
      <c r="CM157" s="142" t="s">
        <v>91</v>
      </c>
    </row>
    <row r="158" s="4" customFormat="1" ht="23.25" customHeight="1">
      <c r="A158" s="4"/>
      <c r="B158" s="71"/>
      <c r="C158" s="134"/>
      <c r="D158" s="134"/>
      <c r="E158" s="135" t="s">
        <v>240</v>
      </c>
      <c r="F158" s="135"/>
      <c r="G158" s="135"/>
      <c r="H158" s="135"/>
      <c r="I158" s="135"/>
      <c r="J158" s="134"/>
      <c r="K158" s="135" t="s">
        <v>107</v>
      </c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43">
        <f>ROUND(SUM(AG159:AG163),2)</f>
        <v>0</v>
      </c>
      <c r="AH158" s="134"/>
      <c r="AI158" s="134"/>
      <c r="AJ158" s="134"/>
      <c r="AK158" s="134"/>
      <c r="AL158" s="134"/>
      <c r="AM158" s="134"/>
      <c r="AN158" s="136">
        <f>SUM(AG158,AT158)</f>
        <v>0</v>
      </c>
      <c r="AO158" s="134"/>
      <c r="AP158" s="134"/>
      <c r="AQ158" s="137" t="s">
        <v>98</v>
      </c>
      <c r="AR158" s="73"/>
      <c r="AS158" s="138">
        <f>ROUND(SUM(AS159:AS163),2)</f>
        <v>0</v>
      </c>
      <c r="AT158" s="139">
        <f>ROUND(SUM(AV158:AW158),2)</f>
        <v>0</v>
      </c>
      <c r="AU158" s="140">
        <f>ROUND(SUM(AU159:AU163),5)</f>
        <v>0</v>
      </c>
      <c r="AV158" s="139">
        <f>ROUND(AZ158*L29,2)</f>
        <v>0</v>
      </c>
      <c r="AW158" s="139">
        <f>ROUND(BA158*L30,2)</f>
        <v>0</v>
      </c>
      <c r="AX158" s="139">
        <f>ROUND(BB158*L29,2)</f>
        <v>0</v>
      </c>
      <c r="AY158" s="139">
        <f>ROUND(BC158*L30,2)</f>
        <v>0</v>
      </c>
      <c r="AZ158" s="139">
        <f>ROUND(SUM(AZ159:AZ163),2)</f>
        <v>0</v>
      </c>
      <c r="BA158" s="139">
        <f>ROUND(SUM(BA159:BA163),2)</f>
        <v>0</v>
      </c>
      <c r="BB158" s="139">
        <f>ROUND(SUM(BB159:BB163),2)</f>
        <v>0</v>
      </c>
      <c r="BC158" s="139">
        <f>ROUND(SUM(BC159:BC163),2)</f>
        <v>0</v>
      </c>
      <c r="BD158" s="141">
        <f>ROUND(SUM(BD159:BD163),2)</f>
        <v>0</v>
      </c>
      <c r="BE158" s="4"/>
      <c r="BS158" s="142" t="s">
        <v>80</v>
      </c>
      <c r="BT158" s="142" t="s">
        <v>91</v>
      </c>
      <c r="BU158" s="142" t="s">
        <v>82</v>
      </c>
      <c r="BV158" s="142" t="s">
        <v>83</v>
      </c>
      <c r="BW158" s="142" t="s">
        <v>241</v>
      </c>
      <c r="BX158" s="142" t="s">
        <v>239</v>
      </c>
      <c r="CL158" s="142" t="s">
        <v>1</v>
      </c>
    </row>
    <row r="159" s="4" customFormat="1" ht="16.5" customHeight="1">
      <c r="A159" s="120" t="s">
        <v>85</v>
      </c>
      <c r="B159" s="71"/>
      <c r="C159" s="134"/>
      <c r="D159" s="134"/>
      <c r="E159" s="134"/>
      <c r="F159" s="135" t="s">
        <v>109</v>
      </c>
      <c r="G159" s="135"/>
      <c r="H159" s="135"/>
      <c r="I159" s="135"/>
      <c r="J159" s="135"/>
      <c r="K159" s="134"/>
      <c r="L159" s="135" t="s">
        <v>110</v>
      </c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6">
        <f>'LPS - Uzemnění a hromosvod_02'!J34</f>
        <v>0</v>
      </c>
      <c r="AH159" s="134"/>
      <c r="AI159" s="134"/>
      <c r="AJ159" s="134"/>
      <c r="AK159" s="134"/>
      <c r="AL159" s="134"/>
      <c r="AM159" s="134"/>
      <c r="AN159" s="136">
        <f>SUM(AG159,AT159)</f>
        <v>0</v>
      </c>
      <c r="AO159" s="134"/>
      <c r="AP159" s="134"/>
      <c r="AQ159" s="137" t="s">
        <v>98</v>
      </c>
      <c r="AR159" s="73"/>
      <c r="AS159" s="138">
        <v>0</v>
      </c>
      <c r="AT159" s="139">
        <f>ROUND(SUM(AV159:AW159),2)</f>
        <v>0</v>
      </c>
      <c r="AU159" s="140">
        <f>'LPS - Uzemnění a hromosvod_02'!P126</f>
        <v>0</v>
      </c>
      <c r="AV159" s="139">
        <f>'LPS - Uzemnění a hromosvod_02'!J37</f>
        <v>0</v>
      </c>
      <c r="AW159" s="139">
        <f>'LPS - Uzemnění a hromosvod_02'!J38</f>
        <v>0</v>
      </c>
      <c r="AX159" s="139">
        <f>'LPS - Uzemnění a hromosvod_02'!J39</f>
        <v>0</v>
      </c>
      <c r="AY159" s="139">
        <f>'LPS - Uzemnění a hromosvod_02'!J40</f>
        <v>0</v>
      </c>
      <c r="AZ159" s="139">
        <f>'LPS - Uzemnění a hromosvod_02'!F37</f>
        <v>0</v>
      </c>
      <c r="BA159" s="139">
        <f>'LPS - Uzemnění a hromosvod_02'!F38</f>
        <v>0</v>
      </c>
      <c r="BB159" s="139">
        <f>'LPS - Uzemnění a hromosvod_02'!F39</f>
        <v>0</v>
      </c>
      <c r="BC159" s="139">
        <f>'LPS - Uzemnění a hromosvod_02'!F40</f>
        <v>0</v>
      </c>
      <c r="BD159" s="141">
        <f>'LPS - Uzemnění a hromosvod_02'!F41</f>
        <v>0</v>
      </c>
      <c r="BE159" s="4"/>
      <c r="BT159" s="142" t="s">
        <v>111</v>
      </c>
      <c r="BV159" s="142" t="s">
        <v>83</v>
      </c>
      <c r="BW159" s="142" t="s">
        <v>242</v>
      </c>
      <c r="BX159" s="142" t="s">
        <v>241</v>
      </c>
      <c r="CL159" s="142" t="s">
        <v>1</v>
      </c>
    </row>
    <row r="160" s="4" customFormat="1" ht="16.5" customHeight="1">
      <c r="A160" s="120" t="s">
        <v>85</v>
      </c>
      <c r="B160" s="71"/>
      <c r="C160" s="134"/>
      <c r="D160" s="134"/>
      <c r="E160" s="134"/>
      <c r="F160" s="135" t="s">
        <v>113</v>
      </c>
      <c r="G160" s="135"/>
      <c r="H160" s="135"/>
      <c r="I160" s="135"/>
      <c r="J160" s="135"/>
      <c r="K160" s="134"/>
      <c r="L160" s="135" t="s">
        <v>114</v>
      </c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6">
        <f>'KT - Kabelové trasy_04'!J34</f>
        <v>0</v>
      </c>
      <c r="AH160" s="134"/>
      <c r="AI160" s="134"/>
      <c r="AJ160" s="134"/>
      <c r="AK160" s="134"/>
      <c r="AL160" s="134"/>
      <c r="AM160" s="134"/>
      <c r="AN160" s="136">
        <f>SUM(AG160,AT160)</f>
        <v>0</v>
      </c>
      <c r="AO160" s="134"/>
      <c r="AP160" s="134"/>
      <c r="AQ160" s="137" t="s">
        <v>98</v>
      </c>
      <c r="AR160" s="73"/>
      <c r="AS160" s="138">
        <v>0</v>
      </c>
      <c r="AT160" s="139">
        <f>ROUND(SUM(AV160:AW160),2)</f>
        <v>0</v>
      </c>
      <c r="AU160" s="140">
        <f>'KT - Kabelové trasy_04'!P128</f>
        <v>0</v>
      </c>
      <c r="AV160" s="139">
        <f>'KT - Kabelové trasy_04'!J37</f>
        <v>0</v>
      </c>
      <c r="AW160" s="139">
        <f>'KT - Kabelové trasy_04'!J38</f>
        <v>0</v>
      </c>
      <c r="AX160" s="139">
        <f>'KT - Kabelové trasy_04'!J39</f>
        <v>0</v>
      </c>
      <c r="AY160" s="139">
        <f>'KT - Kabelové trasy_04'!J40</f>
        <v>0</v>
      </c>
      <c r="AZ160" s="139">
        <f>'KT - Kabelové trasy_04'!F37</f>
        <v>0</v>
      </c>
      <c r="BA160" s="139">
        <f>'KT - Kabelové trasy_04'!F38</f>
        <v>0</v>
      </c>
      <c r="BB160" s="139">
        <f>'KT - Kabelové trasy_04'!F39</f>
        <v>0</v>
      </c>
      <c r="BC160" s="139">
        <f>'KT - Kabelové trasy_04'!F40</f>
        <v>0</v>
      </c>
      <c r="BD160" s="141">
        <f>'KT - Kabelové trasy_04'!F41</f>
        <v>0</v>
      </c>
      <c r="BE160" s="4"/>
      <c r="BT160" s="142" t="s">
        <v>111</v>
      </c>
      <c r="BV160" s="142" t="s">
        <v>83</v>
      </c>
      <c r="BW160" s="142" t="s">
        <v>243</v>
      </c>
      <c r="BX160" s="142" t="s">
        <v>241</v>
      </c>
      <c r="CL160" s="142" t="s">
        <v>1</v>
      </c>
    </row>
    <row r="161" s="4" customFormat="1" ht="16.5" customHeight="1">
      <c r="A161" s="120" t="s">
        <v>85</v>
      </c>
      <c r="B161" s="71"/>
      <c r="C161" s="134"/>
      <c r="D161" s="134"/>
      <c r="E161" s="134"/>
      <c r="F161" s="135" t="s">
        <v>116</v>
      </c>
      <c r="G161" s="135"/>
      <c r="H161" s="135"/>
      <c r="I161" s="135"/>
      <c r="J161" s="135"/>
      <c r="K161" s="134"/>
      <c r="L161" s="135" t="s">
        <v>117</v>
      </c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6">
        <f>'SP - Silnoproudé instalace_02'!J34</f>
        <v>0</v>
      </c>
      <c r="AH161" s="134"/>
      <c r="AI161" s="134"/>
      <c r="AJ161" s="134"/>
      <c r="AK161" s="134"/>
      <c r="AL161" s="134"/>
      <c r="AM161" s="134"/>
      <c r="AN161" s="136">
        <f>SUM(AG161,AT161)</f>
        <v>0</v>
      </c>
      <c r="AO161" s="134"/>
      <c r="AP161" s="134"/>
      <c r="AQ161" s="137" t="s">
        <v>98</v>
      </c>
      <c r="AR161" s="73"/>
      <c r="AS161" s="138">
        <v>0</v>
      </c>
      <c r="AT161" s="139">
        <f>ROUND(SUM(AV161:AW161),2)</f>
        <v>0</v>
      </c>
      <c r="AU161" s="140">
        <f>'SP - Silnoproudé instalace_02'!P126</f>
        <v>0</v>
      </c>
      <c r="AV161" s="139">
        <f>'SP - Silnoproudé instalace_02'!J37</f>
        <v>0</v>
      </c>
      <c r="AW161" s="139">
        <f>'SP - Silnoproudé instalace_02'!J38</f>
        <v>0</v>
      </c>
      <c r="AX161" s="139">
        <f>'SP - Silnoproudé instalace_02'!J39</f>
        <v>0</v>
      </c>
      <c r="AY161" s="139">
        <f>'SP - Silnoproudé instalace_02'!J40</f>
        <v>0</v>
      </c>
      <c r="AZ161" s="139">
        <f>'SP - Silnoproudé instalace_02'!F37</f>
        <v>0</v>
      </c>
      <c r="BA161" s="139">
        <f>'SP - Silnoproudé instalace_02'!F38</f>
        <v>0</v>
      </c>
      <c r="BB161" s="139">
        <f>'SP - Silnoproudé instalace_02'!F39</f>
        <v>0</v>
      </c>
      <c r="BC161" s="139">
        <f>'SP - Silnoproudé instalace_02'!F40</f>
        <v>0</v>
      </c>
      <c r="BD161" s="141">
        <f>'SP - Silnoproudé instalace_02'!F41</f>
        <v>0</v>
      </c>
      <c r="BE161" s="4"/>
      <c r="BT161" s="142" t="s">
        <v>111</v>
      </c>
      <c r="BV161" s="142" t="s">
        <v>83</v>
      </c>
      <c r="BW161" s="142" t="s">
        <v>244</v>
      </c>
      <c r="BX161" s="142" t="s">
        <v>241</v>
      </c>
      <c r="CL161" s="142" t="s">
        <v>1</v>
      </c>
    </row>
    <row r="162" s="4" customFormat="1" ht="16.5" customHeight="1">
      <c r="A162" s="120" t="s">
        <v>85</v>
      </c>
      <c r="B162" s="71"/>
      <c r="C162" s="134"/>
      <c r="D162" s="134"/>
      <c r="E162" s="134"/>
      <c r="F162" s="135" t="s">
        <v>119</v>
      </c>
      <c r="G162" s="135"/>
      <c r="H162" s="135"/>
      <c r="I162" s="135"/>
      <c r="J162" s="135"/>
      <c r="K162" s="134"/>
      <c r="L162" s="135" t="s">
        <v>120</v>
      </c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6">
        <f>'SV - Svítidla_02'!J34</f>
        <v>0</v>
      </c>
      <c r="AH162" s="134"/>
      <c r="AI162" s="134"/>
      <c r="AJ162" s="134"/>
      <c r="AK162" s="134"/>
      <c r="AL162" s="134"/>
      <c r="AM162" s="134"/>
      <c r="AN162" s="136">
        <f>SUM(AG162,AT162)</f>
        <v>0</v>
      </c>
      <c r="AO162" s="134"/>
      <c r="AP162" s="134"/>
      <c r="AQ162" s="137" t="s">
        <v>98</v>
      </c>
      <c r="AR162" s="73"/>
      <c r="AS162" s="138">
        <v>0</v>
      </c>
      <c r="AT162" s="139">
        <f>ROUND(SUM(AV162:AW162),2)</f>
        <v>0</v>
      </c>
      <c r="AU162" s="140">
        <f>'SV - Svítidla_02'!P126</f>
        <v>0</v>
      </c>
      <c r="AV162" s="139">
        <f>'SV - Svítidla_02'!J37</f>
        <v>0</v>
      </c>
      <c r="AW162" s="139">
        <f>'SV - Svítidla_02'!J38</f>
        <v>0</v>
      </c>
      <c r="AX162" s="139">
        <f>'SV - Svítidla_02'!J39</f>
        <v>0</v>
      </c>
      <c r="AY162" s="139">
        <f>'SV - Svítidla_02'!J40</f>
        <v>0</v>
      </c>
      <c r="AZ162" s="139">
        <f>'SV - Svítidla_02'!F37</f>
        <v>0</v>
      </c>
      <c r="BA162" s="139">
        <f>'SV - Svítidla_02'!F38</f>
        <v>0</v>
      </c>
      <c r="BB162" s="139">
        <f>'SV - Svítidla_02'!F39</f>
        <v>0</v>
      </c>
      <c r="BC162" s="139">
        <f>'SV - Svítidla_02'!F40</f>
        <v>0</v>
      </c>
      <c r="BD162" s="141">
        <f>'SV - Svítidla_02'!F41</f>
        <v>0</v>
      </c>
      <c r="BE162" s="4"/>
      <c r="BT162" s="142" t="s">
        <v>111</v>
      </c>
      <c r="BV162" s="142" t="s">
        <v>83</v>
      </c>
      <c r="BW162" s="142" t="s">
        <v>245</v>
      </c>
      <c r="BX162" s="142" t="s">
        <v>241</v>
      </c>
      <c r="CL162" s="142" t="s">
        <v>1</v>
      </c>
    </row>
    <row r="163" s="4" customFormat="1" ht="16.5" customHeight="1">
      <c r="A163" s="120" t="s">
        <v>85</v>
      </c>
      <c r="B163" s="71"/>
      <c r="C163" s="134"/>
      <c r="D163" s="134"/>
      <c r="E163" s="134"/>
      <c r="F163" s="135" t="s">
        <v>246</v>
      </c>
      <c r="G163" s="135"/>
      <c r="H163" s="135"/>
      <c r="I163" s="135"/>
      <c r="J163" s="135"/>
      <c r="K163" s="134"/>
      <c r="L163" s="135" t="s">
        <v>247</v>
      </c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6">
        <f>'RM 14 - Rozvaděč RM14'!J34</f>
        <v>0</v>
      </c>
      <c r="AH163" s="134"/>
      <c r="AI163" s="134"/>
      <c r="AJ163" s="134"/>
      <c r="AK163" s="134"/>
      <c r="AL163" s="134"/>
      <c r="AM163" s="134"/>
      <c r="AN163" s="136">
        <f>SUM(AG163,AT163)</f>
        <v>0</v>
      </c>
      <c r="AO163" s="134"/>
      <c r="AP163" s="134"/>
      <c r="AQ163" s="137" t="s">
        <v>98</v>
      </c>
      <c r="AR163" s="73"/>
      <c r="AS163" s="138">
        <v>0</v>
      </c>
      <c r="AT163" s="139">
        <f>ROUND(SUM(AV163:AW163),2)</f>
        <v>0</v>
      </c>
      <c r="AU163" s="140">
        <f>'RM 14 - Rozvaděč RM14'!P126</f>
        <v>0</v>
      </c>
      <c r="AV163" s="139">
        <f>'RM 14 - Rozvaděč RM14'!J37</f>
        <v>0</v>
      </c>
      <c r="AW163" s="139">
        <f>'RM 14 - Rozvaděč RM14'!J38</f>
        <v>0</v>
      </c>
      <c r="AX163" s="139">
        <f>'RM 14 - Rozvaděč RM14'!J39</f>
        <v>0</v>
      </c>
      <c r="AY163" s="139">
        <f>'RM 14 - Rozvaděč RM14'!J40</f>
        <v>0</v>
      </c>
      <c r="AZ163" s="139">
        <f>'RM 14 - Rozvaděč RM14'!F37</f>
        <v>0</v>
      </c>
      <c r="BA163" s="139">
        <f>'RM 14 - Rozvaděč RM14'!F38</f>
        <v>0</v>
      </c>
      <c r="BB163" s="139">
        <f>'RM 14 - Rozvaděč RM14'!F39</f>
        <v>0</v>
      </c>
      <c r="BC163" s="139">
        <f>'RM 14 - Rozvaděč RM14'!F40</f>
        <v>0</v>
      </c>
      <c r="BD163" s="141">
        <f>'RM 14 - Rozvaděč RM14'!F41</f>
        <v>0</v>
      </c>
      <c r="BE163" s="4"/>
      <c r="BT163" s="142" t="s">
        <v>111</v>
      </c>
      <c r="BV163" s="142" t="s">
        <v>83</v>
      </c>
      <c r="BW163" s="142" t="s">
        <v>248</v>
      </c>
      <c r="BX163" s="142" t="s">
        <v>241</v>
      </c>
      <c r="CL163" s="142" t="s">
        <v>1</v>
      </c>
    </row>
    <row r="164" s="4" customFormat="1" ht="23.25" customHeight="1">
      <c r="A164" s="4"/>
      <c r="B164" s="71"/>
      <c r="C164" s="134"/>
      <c r="D164" s="134"/>
      <c r="E164" s="135" t="s">
        <v>249</v>
      </c>
      <c r="F164" s="135"/>
      <c r="G164" s="135"/>
      <c r="H164" s="135"/>
      <c r="I164" s="135"/>
      <c r="J164" s="134"/>
      <c r="K164" s="135" t="s">
        <v>144</v>
      </c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43">
        <f>ROUND(SUM(AG165:AG169),2)</f>
        <v>0</v>
      </c>
      <c r="AH164" s="134"/>
      <c r="AI164" s="134"/>
      <c r="AJ164" s="134"/>
      <c r="AK164" s="134"/>
      <c r="AL164" s="134"/>
      <c r="AM164" s="134"/>
      <c r="AN164" s="136">
        <f>SUM(AG164,AT164)</f>
        <v>0</v>
      </c>
      <c r="AO164" s="134"/>
      <c r="AP164" s="134"/>
      <c r="AQ164" s="137" t="s">
        <v>98</v>
      </c>
      <c r="AR164" s="73"/>
      <c r="AS164" s="138">
        <f>ROUND(SUM(AS165:AS169),2)</f>
        <v>0</v>
      </c>
      <c r="AT164" s="139">
        <f>ROUND(SUM(AV164:AW164),2)</f>
        <v>0</v>
      </c>
      <c r="AU164" s="140">
        <f>ROUND(SUM(AU165:AU169),5)</f>
        <v>0</v>
      </c>
      <c r="AV164" s="139">
        <f>ROUND(AZ164*L29,2)</f>
        <v>0</v>
      </c>
      <c r="AW164" s="139">
        <f>ROUND(BA164*L30,2)</f>
        <v>0</v>
      </c>
      <c r="AX164" s="139">
        <f>ROUND(BB164*L29,2)</f>
        <v>0</v>
      </c>
      <c r="AY164" s="139">
        <f>ROUND(BC164*L30,2)</f>
        <v>0</v>
      </c>
      <c r="AZ164" s="139">
        <f>ROUND(SUM(AZ165:AZ169),2)</f>
        <v>0</v>
      </c>
      <c r="BA164" s="139">
        <f>ROUND(SUM(BA165:BA169),2)</f>
        <v>0</v>
      </c>
      <c r="BB164" s="139">
        <f>ROUND(SUM(BB165:BB169),2)</f>
        <v>0</v>
      </c>
      <c r="BC164" s="139">
        <f>ROUND(SUM(BC165:BC169),2)</f>
        <v>0</v>
      </c>
      <c r="BD164" s="141">
        <f>ROUND(SUM(BD165:BD169),2)</f>
        <v>0</v>
      </c>
      <c r="BE164" s="4"/>
      <c r="BS164" s="142" t="s">
        <v>80</v>
      </c>
      <c r="BT164" s="142" t="s">
        <v>91</v>
      </c>
      <c r="BU164" s="142" t="s">
        <v>82</v>
      </c>
      <c r="BV164" s="142" t="s">
        <v>83</v>
      </c>
      <c r="BW164" s="142" t="s">
        <v>250</v>
      </c>
      <c r="BX164" s="142" t="s">
        <v>239</v>
      </c>
      <c r="CL164" s="142" t="s">
        <v>1</v>
      </c>
    </row>
    <row r="165" s="4" customFormat="1" ht="16.5" customHeight="1">
      <c r="A165" s="120" t="s">
        <v>85</v>
      </c>
      <c r="B165" s="71"/>
      <c r="C165" s="134"/>
      <c r="D165" s="134"/>
      <c r="E165" s="134"/>
      <c r="F165" s="135" t="s">
        <v>113</v>
      </c>
      <c r="G165" s="135"/>
      <c r="H165" s="135"/>
      <c r="I165" s="135"/>
      <c r="J165" s="135"/>
      <c r="K165" s="134"/>
      <c r="L165" s="135" t="s">
        <v>114</v>
      </c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6">
        <f>'KT - Kabelové trasy_05'!J34</f>
        <v>0</v>
      </c>
      <c r="AH165" s="134"/>
      <c r="AI165" s="134"/>
      <c r="AJ165" s="134"/>
      <c r="AK165" s="134"/>
      <c r="AL165" s="134"/>
      <c r="AM165" s="134"/>
      <c r="AN165" s="136">
        <f>SUM(AG165,AT165)</f>
        <v>0</v>
      </c>
      <c r="AO165" s="134"/>
      <c r="AP165" s="134"/>
      <c r="AQ165" s="137" t="s">
        <v>98</v>
      </c>
      <c r="AR165" s="73"/>
      <c r="AS165" s="138">
        <v>0</v>
      </c>
      <c r="AT165" s="139">
        <f>ROUND(SUM(AV165:AW165),2)</f>
        <v>0</v>
      </c>
      <c r="AU165" s="140">
        <f>'KT - Kabelové trasy_05'!P127</f>
        <v>0</v>
      </c>
      <c r="AV165" s="139">
        <f>'KT - Kabelové trasy_05'!J37</f>
        <v>0</v>
      </c>
      <c r="AW165" s="139">
        <f>'KT - Kabelové trasy_05'!J38</f>
        <v>0</v>
      </c>
      <c r="AX165" s="139">
        <f>'KT - Kabelové trasy_05'!J39</f>
        <v>0</v>
      </c>
      <c r="AY165" s="139">
        <f>'KT - Kabelové trasy_05'!J40</f>
        <v>0</v>
      </c>
      <c r="AZ165" s="139">
        <f>'KT - Kabelové trasy_05'!F37</f>
        <v>0</v>
      </c>
      <c r="BA165" s="139">
        <f>'KT - Kabelové trasy_05'!F38</f>
        <v>0</v>
      </c>
      <c r="BB165" s="139">
        <f>'KT - Kabelové trasy_05'!F39</f>
        <v>0</v>
      </c>
      <c r="BC165" s="139">
        <f>'KT - Kabelové trasy_05'!F40</f>
        <v>0</v>
      </c>
      <c r="BD165" s="141">
        <f>'KT - Kabelové trasy_05'!F41</f>
        <v>0</v>
      </c>
      <c r="BE165" s="4"/>
      <c r="BT165" s="142" t="s">
        <v>111</v>
      </c>
      <c r="BV165" s="142" t="s">
        <v>83</v>
      </c>
      <c r="BW165" s="142" t="s">
        <v>251</v>
      </c>
      <c r="BX165" s="142" t="s">
        <v>250</v>
      </c>
      <c r="CL165" s="142" t="s">
        <v>1</v>
      </c>
    </row>
    <row r="166" s="4" customFormat="1" ht="16.5" customHeight="1">
      <c r="A166" s="120" t="s">
        <v>85</v>
      </c>
      <c r="B166" s="71"/>
      <c r="C166" s="134"/>
      <c r="D166" s="134"/>
      <c r="E166" s="134"/>
      <c r="F166" s="135" t="s">
        <v>147</v>
      </c>
      <c r="G166" s="135"/>
      <c r="H166" s="135"/>
      <c r="I166" s="135"/>
      <c r="J166" s="135"/>
      <c r="K166" s="134"/>
      <c r="L166" s="135" t="s">
        <v>148</v>
      </c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6">
        <f>'SK - Strukturovaná kabeláž_02'!J34</f>
        <v>0</v>
      </c>
      <c r="AH166" s="134"/>
      <c r="AI166" s="134"/>
      <c r="AJ166" s="134"/>
      <c r="AK166" s="134"/>
      <c r="AL166" s="134"/>
      <c r="AM166" s="134"/>
      <c r="AN166" s="136">
        <f>SUM(AG166,AT166)</f>
        <v>0</v>
      </c>
      <c r="AO166" s="134"/>
      <c r="AP166" s="134"/>
      <c r="AQ166" s="137" t="s">
        <v>98</v>
      </c>
      <c r="AR166" s="73"/>
      <c r="AS166" s="138">
        <v>0</v>
      </c>
      <c r="AT166" s="139">
        <f>ROUND(SUM(AV166:AW166),2)</f>
        <v>0</v>
      </c>
      <c r="AU166" s="140">
        <f>'SK - Strukturovaná kabeláž_02'!P127</f>
        <v>0</v>
      </c>
      <c r="AV166" s="139">
        <f>'SK - Strukturovaná kabeláž_02'!J37</f>
        <v>0</v>
      </c>
      <c r="AW166" s="139">
        <f>'SK - Strukturovaná kabeláž_02'!J38</f>
        <v>0</v>
      </c>
      <c r="AX166" s="139">
        <f>'SK - Strukturovaná kabeláž_02'!J39</f>
        <v>0</v>
      </c>
      <c r="AY166" s="139">
        <f>'SK - Strukturovaná kabeláž_02'!J40</f>
        <v>0</v>
      </c>
      <c r="AZ166" s="139">
        <f>'SK - Strukturovaná kabeláž_02'!F37</f>
        <v>0</v>
      </c>
      <c r="BA166" s="139">
        <f>'SK - Strukturovaná kabeláž_02'!F38</f>
        <v>0</v>
      </c>
      <c r="BB166" s="139">
        <f>'SK - Strukturovaná kabeláž_02'!F39</f>
        <v>0</v>
      </c>
      <c r="BC166" s="139">
        <f>'SK - Strukturovaná kabeláž_02'!F40</f>
        <v>0</v>
      </c>
      <c r="BD166" s="141">
        <f>'SK - Strukturovaná kabeláž_02'!F41</f>
        <v>0</v>
      </c>
      <c r="BE166" s="4"/>
      <c r="BT166" s="142" t="s">
        <v>111</v>
      </c>
      <c r="BV166" s="142" t="s">
        <v>83</v>
      </c>
      <c r="BW166" s="142" t="s">
        <v>252</v>
      </c>
      <c r="BX166" s="142" t="s">
        <v>250</v>
      </c>
      <c r="CL166" s="142" t="s">
        <v>1</v>
      </c>
    </row>
    <row r="167" s="4" customFormat="1" ht="16.5" customHeight="1">
      <c r="A167" s="120" t="s">
        <v>85</v>
      </c>
      <c r="B167" s="71"/>
      <c r="C167" s="134"/>
      <c r="D167" s="134"/>
      <c r="E167" s="134"/>
      <c r="F167" s="135" t="s">
        <v>158</v>
      </c>
      <c r="G167" s="135"/>
      <c r="H167" s="135"/>
      <c r="I167" s="135"/>
      <c r="J167" s="135"/>
      <c r="K167" s="134"/>
      <c r="L167" s="135" t="s">
        <v>159</v>
      </c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6">
        <f>'MR - Místní (školní) rozhlas_02'!J34</f>
        <v>0</v>
      </c>
      <c r="AH167" s="134"/>
      <c r="AI167" s="134"/>
      <c r="AJ167" s="134"/>
      <c r="AK167" s="134"/>
      <c r="AL167" s="134"/>
      <c r="AM167" s="134"/>
      <c r="AN167" s="136">
        <f>SUM(AG167,AT167)</f>
        <v>0</v>
      </c>
      <c r="AO167" s="134"/>
      <c r="AP167" s="134"/>
      <c r="AQ167" s="137" t="s">
        <v>98</v>
      </c>
      <c r="AR167" s="73"/>
      <c r="AS167" s="138">
        <v>0</v>
      </c>
      <c r="AT167" s="139">
        <f>ROUND(SUM(AV167:AW167),2)</f>
        <v>0</v>
      </c>
      <c r="AU167" s="140">
        <f>'MR - Místní (školní) rozhlas_02'!P126</f>
        <v>0</v>
      </c>
      <c r="AV167" s="139">
        <f>'MR - Místní (školní) rozhlas_02'!J37</f>
        <v>0</v>
      </c>
      <c r="AW167" s="139">
        <f>'MR - Místní (školní) rozhlas_02'!J38</f>
        <v>0</v>
      </c>
      <c r="AX167" s="139">
        <f>'MR - Místní (školní) rozhlas_02'!J39</f>
        <v>0</v>
      </c>
      <c r="AY167" s="139">
        <f>'MR - Místní (školní) rozhlas_02'!J40</f>
        <v>0</v>
      </c>
      <c r="AZ167" s="139">
        <f>'MR - Místní (školní) rozhlas_02'!F37</f>
        <v>0</v>
      </c>
      <c r="BA167" s="139">
        <f>'MR - Místní (školní) rozhlas_02'!F38</f>
        <v>0</v>
      </c>
      <c r="BB167" s="139">
        <f>'MR - Místní (školní) rozhlas_02'!F39</f>
        <v>0</v>
      </c>
      <c r="BC167" s="139">
        <f>'MR - Místní (školní) rozhlas_02'!F40</f>
        <v>0</v>
      </c>
      <c r="BD167" s="141">
        <f>'MR - Místní (školní) rozhlas_02'!F41</f>
        <v>0</v>
      </c>
      <c r="BE167" s="4"/>
      <c r="BT167" s="142" t="s">
        <v>111</v>
      </c>
      <c r="BV167" s="142" t="s">
        <v>83</v>
      </c>
      <c r="BW167" s="142" t="s">
        <v>253</v>
      </c>
      <c r="BX167" s="142" t="s">
        <v>250</v>
      </c>
      <c r="CL167" s="142" t="s">
        <v>1</v>
      </c>
    </row>
    <row r="168" s="4" customFormat="1" ht="16.5" customHeight="1">
      <c r="A168" s="120" t="s">
        <v>85</v>
      </c>
      <c r="B168" s="71"/>
      <c r="C168" s="134"/>
      <c r="D168" s="134"/>
      <c r="E168" s="134"/>
      <c r="F168" s="135" t="s">
        <v>161</v>
      </c>
      <c r="G168" s="135"/>
      <c r="H168" s="135"/>
      <c r="I168" s="135"/>
      <c r="J168" s="135"/>
      <c r="K168" s="134"/>
      <c r="L168" s="135" t="s">
        <v>162</v>
      </c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6">
        <f>'JC - Jednotný čas_02'!J34</f>
        <v>0</v>
      </c>
      <c r="AH168" s="134"/>
      <c r="AI168" s="134"/>
      <c r="AJ168" s="134"/>
      <c r="AK168" s="134"/>
      <c r="AL168" s="134"/>
      <c r="AM168" s="134"/>
      <c r="AN168" s="136">
        <f>SUM(AG168,AT168)</f>
        <v>0</v>
      </c>
      <c r="AO168" s="134"/>
      <c r="AP168" s="134"/>
      <c r="AQ168" s="137" t="s">
        <v>98</v>
      </c>
      <c r="AR168" s="73"/>
      <c r="AS168" s="138">
        <v>0</v>
      </c>
      <c r="AT168" s="139">
        <f>ROUND(SUM(AV168:AW168),2)</f>
        <v>0</v>
      </c>
      <c r="AU168" s="140">
        <f>'JC - Jednotný čas_02'!P126</f>
        <v>0</v>
      </c>
      <c r="AV168" s="139">
        <f>'JC - Jednotný čas_02'!J37</f>
        <v>0</v>
      </c>
      <c r="AW168" s="139">
        <f>'JC - Jednotný čas_02'!J38</f>
        <v>0</v>
      </c>
      <c r="AX168" s="139">
        <f>'JC - Jednotný čas_02'!J39</f>
        <v>0</v>
      </c>
      <c r="AY168" s="139">
        <f>'JC - Jednotný čas_02'!J40</f>
        <v>0</v>
      </c>
      <c r="AZ168" s="139">
        <f>'JC - Jednotný čas_02'!F37</f>
        <v>0</v>
      </c>
      <c r="BA168" s="139">
        <f>'JC - Jednotný čas_02'!F38</f>
        <v>0</v>
      </c>
      <c r="BB168" s="139">
        <f>'JC - Jednotný čas_02'!F39</f>
        <v>0</v>
      </c>
      <c r="BC168" s="139">
        <f>'JC - Jednotný čas_02'!F40</f>
        <v>0</v>
      </c>
      <c r="BD168" s="141">
        <f>'JC - Jednotný čas_02'!F41</f>
        <v>0</v>
      </c>
      <c r="BE168" s="4"/>
      <c r="BT168" s="142" t="s">
        <v>111</v>
      </c>
      <c r="BV168" s="142" t="s">
        <v>83</v>
      </c>
      <c r="BW168" s="142" t="s">
        <v>254</v>
      </c>
      <c r="BX168" s="142" t="s">
        <v>250</v>
      </c>
      <c r="CL168" s="142" t="s">
        <v>1</v>
      </c>
    </row>
    <row r="169" s="4" customFormat="1" ht="16.5" customHeight="1">
      <c r="A169" s="120" t="s">
        <v>85</v>
      </c>
      <c r="B169" s="71"/>
      <c r="C169" s="134"/>
      <c r="D169" s="134"/>
      <c r="E169" s="134"/>
      <c r="F169" s="135" t="s">
        <v>164</v>
      </c>
      <c r="G169" s="135"/>
      <c r="H169" s="135"/>
      <c r="I169" s="135"/>
      <c r="J169" s="135"/>
      <c r="K169" s="134"/>
      <c r="L169" s="135" t="s">
        <v>165</v>
      </c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6">
        <f>'AV - Audio video technika_02'!J34</f>
        <v>0</v>
      </c>
      <c r="AH169" s="134"/>
      <c r="AI169" s="134"/>
      <c r="AJ169" s="134"/>
      <c r="AK169" s="134"/>
      <c r="AL169" s="134"/>
      <c r="AM169" s="134"/>
      <c r="AN169" s="136">
        <f>SUM(AG169,AT169)</f>
        <v>0</v>
      </c>
      <c r="AO169" s="134"/>
      <c r="AP169" s="134"/>
      <c r="AQ169" s="137" t="s">
        <v>98</v>
      </c>
      <c r="AR169" s="73"/>
      <c r="AS169" s="138">
        <v>0</v>
      </c>
      <c r="AT169" s="139">
        <f>ROUND(SUM(AV169:AW169),2)</f>
        <v>0</v>
      </c>
      <c r="AU169" s="140">
        <f>'AV - Audio video technika_02'!P126</f>
        <v>0</v>
      </c>
      <c r="AV169" s="139">
        <f>'AV - Audio video technika_02'!J37</f>
        <v>0</v>
      </c>
      <c r="AW169" s="139">
        <f>'AV - Audio video technika_02'!J38</f>
        <v>0</v>
      </c>
      <c r="AX169" s="139">
        <f>'AV - Audio video technika_02'!J39</f>
        <v>0</v>
      </c>
      <c r="AY169" s="139">
        <f>'AV - Audio video technika_02'!J40</f>
        <v>0</v>
      </c>
      <c r="AZ169" s="139">
        <f>'AV - Audio video technika_02'!F37</f>
        <v>0</v>
      </c>
      <c r="BA169" s="139">
        <f>'AV - Audio video technika_02'!F38</f>
        <v>0</v>
      </c>
      <c r="BB169" s="139">
        <f>'AV - Audio video technika_02'!F39</f>
        <v>0</v>
      </c>
      <c r="BC169" s="139">
        <f>'AV - Audio video technika_02'!F40</f>
        <v>0</v>
      </c>
      <c r="BD169" s="141">
        <f>'AV - Audio video technika_02'!F41</f>
        <v>0</v>
      </c>
      <c r="BE169" s="4"/>
      <c r="BT169" s="142" t="s">
        <v>111</v>
      </c>
      <c r="BV169" s="142" t="s">
        <v>83</v>
      </c>
      <c r="BW169" s="142" t="s">
        <v>255</v>
      </c>
      <c r="BX169" s="142" t="s">
        <v>250</v>
      </c>
      <c r="CL169" s="142" t="s">
        <v>1</v>
      </c>
    </row>
    <row r="170" s="4" customFormat="1" ht="23.25" customHeight="1">
      <c r="A170" s="120" t="s">
        <v>85</v>
      </c>
      <c r="B170" s="71"/>
      <c r="C170" s="134"/>
      <c r="D170" s="134"/>
      <c r="E170" s="135" t="s">
        <v>256</v>
      </c>
      <c r="F170" s="135"/>
      <c r="G170" s="135"/>
      <c r="H170" s="135"/>
      <c r="I170" s="135"/>
      <c r="J170" s="134"/>
      <c r="K170" s="135" t="s">
        <v>168</v>
      </c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6">
        <f>'SO 06 03 - VYTÁPĚNÍ'!J32</f>
        <v>0</v>
      </c>
      <c r="AH170" s="134"/>
      <c r="AI170" s="134"/>
      <c r="AJ170" s="134"/>
      <c r="AK170" s="134"/>
      <c r="AL170" s="134"/>
      <c r="AM170" s="134"/>
      <c r="AN170" s="136">
        <f>SUM(AG170,AT170)</f>
        <v>0</v>
      </c>
      <c r="AO170" s="134"/>
      <c r="AP170" s="134"/>
      <c r="AQ170" s="137" t="s">
        <v>98</v>
      </c>
      <c r="AR170" s="73"/>
      <c r="AS170" s="138">
        <v>0</v>
      </c>
      <c r="AT170" s="139">
        <f>ROUND(SUM(AV170:AW170),2)</f>
        <v>0</v>
      </c>
      <c r="AU170" s="140">
        <f>'SO 06 03 - VYTÁPĚNÍ'!P122</f>
        <v>0</v>
      </c>
      <c r="AV170" s="139">
        <f>'SO 06 03 - VYTÁPĚNÍ'!J35</f>
        <v>0</v>
      </c>
      <c r="AW170" s="139">
        <f>'SO 06 03 - VYTÁPĚNÍ'!J36</f>
        <v>0</v>
      </c>
      <c r="AX170" s="139">
        <f>'SO 06 03 - VYTÁPĚNÍ'!J37</f>
        <v>0</v>
      </c>
      <c r="AY170" s="139">
        <f>'SO 06 03 - VYTÁPĚNÍ'!J38</f>
        <v>0</v>
      </c>
      <c r="AZ170" s="139">
        <f>'SO 06 03 - VYTÁPĚNÍ'!F35</f>
        <v>0</v>
      </c>
      <c r="BA170" s="139">
        <f>'SO 06 03 - VYTÁPĚNÍ'!F36</f>
        <v>0</v>
      </c>
      <c r="BB170" s="139">
        <f>'SO 06 03 - VYTÁPĚNÍ'!F37</f>
        <v>0</v>
      </c>
      <c r="BC170" s="139">
        <f>'SO 06 03 - VYTÁPĚNÍ'!F38</f>
        <v>0</v>
      </c>
      <c r="BD170" s="141">
        <f>'SO 06 03 - VYTÁPĚNÍ'!F39</f>
        <v>0</v>
      </c>
      <c r="BE170" s="4"/>
      <c r="BT170" s="142" t="s">
        <v>91</v>
      </c>
      <c r="BV170" s="142" t="s">
        <v>83</v>
      </c>
      <c r="BW170" s="142" t="s">
        <v>257</v>
      </c>
      <c r="BX170" s="142" t="s">
        <v>239</v>
      </c>
      <c r="CL170" s="142" t="s">
        <v>1</v>
      </c>
    </row>
    <row r="171" s="4" customFormat="1" ht="23.25" customHeight="1">
      <c r="A171" s="120" t="s">
        <v>85</v>
      </c>
      <c r="B171" s="71"/>
      <c r="C171" s="134"/>
      <c r="D171" s="134"/>
      <c r="E171" s="135" t="s">
        <v>258</v>
      </c>
      <c r="F171" s="135"/>
      <c r="G171" s="135"/>
      <c r="H171" s="135"/>
      <c r="I171" s="135"/>
      <c r="J171" s="134"/>
      <c r="K171" s="135" t="s">
        <v>171</v>
      </c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6">
        <f>'SO 06 04 - VZDUCHOTECHNIKA'!J32</f>
        <v>0</v>
      </c>
      <c r="AH171" s="134"/>
      <c r="AI171" s="134"/>
      <c r="AJ171" s="134"/>
      <c r="AK171" s="134"/>
      <c r="AL171" s="134"/>
      <c r="AM171" s="134"/>
      <c r="AN171" s="136">
        <f>SUM(AG171,AT171)</f>
        <v>0</v>
      </c>
      <c r="AO171" s="134"/>
      <c r="AP171" s="134"/>
      <c r="AQ171" s="137" t="s">
        <v>98</v>
      </c>
      <c r="AR171" s="73"/>
      <c r="AS171" s="138">
        <v>0</v>
      </c>
      <c r="AT171" s="139">
        <f>ROUND(SUM(AV171:AW171),2)</f>
        <v>0</v>
      </c>
      <c r="AU171" s="140">
        <f>'SO 06 04 - VZDUCHOTECHNIKA'!P122</f>
        <v>0</v>
      </c>
      <c r="AV171" s="139">
        <f>'SO 06 04 - VZDUCHOTECHNIKA'!J35</f>
        <v>0</v>
      </c>
      <c r="AW171" s="139">
        <f>'SO 06 04 - VZDUCHOTECHNIKA'!J36</f>
        <v>0</v>
      </c>
      <c r="AX171" s="139">
        <f>'SO 06 04 - VZDUCHOTECHNIKA'!J37</f>
        <v>0</v>
      </c>
      <c r="AY171" s="139">
        <f>'SO 06 04 - VZDUCHOTECHNIKA'!J38</f>
        <v>0</v>
      </c>
      <c r="AZ171" s="139">
        <f>'SO 06 04 - VZDUCHOTECHNIKA'!F35</f>
        <v>0</v>
      </c>
      <c r="BA171" s="139">
        <f>'SO 06 04 - VZDUCHOTECHNIKA'!F36</f>
        <v>0</v>
      </c>
      <c r="BB171" s="139">
        <f>'SO 06 04 - VZDUCHOTECHNIKA'!F37</f>
        <v>0</v>
      </c>
      <c r="BC171" s="139">
        <f>'SO 06 04 - VZDUCHOTECHNIKA'!F38</f>
        <v>0</v>
      </c>
      <c r="BD171" s="141">
        <f>'SO 06 04 - VZDUCHOTECHNIKA'!F39</f>
        <v>0</v>
      </c>
      <c r="BE171" s="4"/>
      <c r="BT171" s="142" t="s">
        <v>91</v>
      </c>
      <c r="BV171" s="142" t="s">
        <v>83</v>
      </c>
      <c r="BW171" s="142" t="s">
        <v>259</v>
      </c>
      <c r="BX171" s="142" t="s">
        <v>239</v>
      </c>
      <c r="CL171" s="142" t="s">
        <v>1</v>
      </c>
    </row>
    <row r="172" s="4" customFormat="1" ht="23.25" customHeight="1">
      <c r="A172" s="120" t="s">
        <v>85</v>
      </c>
      <c r="B172" s="71"/>
      <c r="C172" s="134"/>
      <c r="D172" s="134"/>
      <c r="E172" s="135" t="s">
        <v>260</v>
      </c>
      <c r="F172" s="135"/>
      <c r="G172" s="135"/>
      <c r="H172" s="135"/>
      <c r="I172" s="135"/>
      <c r="J172" s="134"/>
      <c r="K172" s="135" t="s">
        <v>174</v>
      </c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6">
        <f>'SO 06 05 - ZDRAVOTNĚ TECH...'!J32</f>
        <v>0</v>
      </c>
      <c r="AH172" s="134"/>
      <c r="AI172" s="134"/>
      <c r="AJ172" s="134"/>
      <c r="AK172" s="134"/>
      <c r="AL172" s="134"/>
      <c r="AM172" s="134"/>
      <c r="AN172" s="136">
        <f>SUM(AG172,AT172)</f>
        <v>0</v>
      </c>
      <c r="AO172" s="134"/>
      <c r="AP172" s="134"/>
      <c r="AQ172" s="137" t="s">
        <v>98</v>
      </c>
      <c r="AR172" s="73"/>
      <c r="AS172" s="138">
        <v>0</v>
      </c>
      <c r="AT172" s="139">
        <f>ROUND(SUM(AV172:AW172),2)</f>
        <v>0</v>
      </c>
      <c r="AU172" s="140">
        <f>'SO 06 05 - ZDRAVOTNĚ TECH...'!P127</f>
        <v>0</v>
      </c>
      <c r="AV172" s="139">
        <f>'SO 06 05 - ZDRAVOTNĚ TECH...'!J35</f>
        <v>0</v>
      </c>
      <c r="AW172" s="139">
        <f>'SO 06 05 - ZDRAVOTNĚ TECH...'!J36</f>
        <v>0</v>
      </c>
      <c r="AX172" s="139">
        <f>'SO 06 05 - ZDRAVOTNĚ TECH...'!J37</f>
        <v>0</v>
      </c>
      <c r="AY172" s="139">
        <f>'SO 06 05 - ZDRAVOTNĚ TECH...'!J38</f>
        <v>0</v>
      </c>
      <c r="AZ172" s="139">
        <f>'SO 06 05 - ZDRAVOTNĚ TECH...'!F35</f>
        <v>0</v>
      </c>
      <c r="BA172" s="139">
        <f>'SO 06 05 - ZDRAVOTNĚ TECH...'!F36</f>
        <v>0</v>
      </c>
      <c r="BB172" s="139">
        <f>'SO 06 05 - ZDRAVOTNĚ TECH...'!F37</f>
        <v>0</v>
      </c>
      <c r="BC172" s="139">
        <f>'SO 06 05 - ZDRAVOTNĚ TECH...'!F38</f>
        <v>0</v>
      </c>
      <c r="BD172" s="141">
        <f>'SO 06 05 - ZDRAVOTNĚ TECH...'!F39</f>
        <v>0</v>
      </c>
      <c r="BE172" s="4"/>
      <c r="BT172" s="142" t="s">
        <v>91</v>
      </c>
      <c r="BV172" s="142" t="s">
        <v>83</v>
      </c>
      <c r="BW172" s="142" t="s">
        <v>261</v>
      </c>
      <c r="BX172" s="142" t="s">
        <v>239</v>
      </c>
      <c r="CL172" s="142" t="s">
        <v>1</v>
      </c>
    </row>
    <row r="173" s="7" customFormat="1" ht="16.5" customHeight="1">
      <c r="A173" s="120" t="s">
        <v>85</v>
      </c>
      <c r="B173" s="121"/>
      <c r="C173" s="122"/>
      <c r="D173" s="123" t="s">
        <v>262</v>
      </c>
      <c r="E173" s="123"/>
      <c r="F173" s="123"/>
      <c r="G173" s="123"/>
      <c r="H173" s="123"/>
      <c r="I173" s="124"/>
      <c r="J173" s="123" t="s">
        <v>263</v>
      </c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5">
        <f>'SO 07 - ČTU A SADOVÉ ÚPRAVY'!J30</f>
        <v>0</v>
      </c>
      <c r="AH173" s="124"/>
      <c r="AI173" s="124"/>
      <c r="AJ173" s="124"/>
      <c r="AK173" s="124"/>
      <c r="AL173" s="124"/>
      <c r="AM173" s="124"/>
      <c r="AN173" s="125">
        <f>SUM(AG173,AT173)</f>
        <v>0</v>
      </c>
      <c r="AO173" s="124"/>
      <c r="AP173" s="124"/>
      <c r="AQ173" s="126" t="s">
        <v>88</v>
      </c>
      <c r="AR173" s="127"/>
      <c r="AS173" s="128">
        <v>0</v>
      </c>
      <c r="AT173" s="129">
        <f>ROUND(SUM(AV173:AW173),2)</f>
        <v>0</v>
      </c>
      <c r="AU173" s="130">
        <f>'SO 07 - ČTU A SADOVÉ ÚPRAVY'!P118</f>
        <v>0</v>
      </c>
      <c r="AV173" s="129">
        <f>'SO 07 - ČTU A SADOVÉ ÚPRAVY'!J33</f>
        <v>0</v>
      </c>
      <c r="AW173" s="129">
        <f>'SO 07 - ČTU A SADOVÉ ÚPRAVY'!J34</f>
        <v>0</v>
      </c>
      <c r="AX173" s="129">
        <f>'SO 07 - ČTU A SADOVÉ ÚPRAVY'!J35</f>
        <v>0</v>
      </c>
      <c r="AY173" s="129">
        <f>'SO 07 - ČTU A SADOVÉ ÚPRAVY'!J36</f>
        <v>0</v>
      </c>
      <c r="AZ173" s="129">
        <f>'SO 07 - ČTU A SADOVÉ ÚPRAVY'!F33</f>
        <v>0</v>
      </c>
      <c r="BA173" s="129">
        <f>'SO 07 - ČTU A SADOVÉ ÚPRAVY'!F34</f>
        <v>0</v>
      </c>
      <c r="BB173" s="129">
        <f>'SO 07 - ČTU A SADOVÉ ÚPRAVY'!F35</f>
        <v>0</v>
      </c>
      <c r="BC173" s="129">
        <f>'SO 07 - ČTU A SADOVÉ ÚPRAVY'!F36</f>
        <v>0</v>
      </c>
      <c r="BD173" s="131">
        <f>'SO 07 - ČTU A SADOVÉ ÚPRAVY'!F37</f>
        <v>0</v>
      </c>
      <c r="BE173" s="7"/>
      <c r="BT173" s="132" t="s">
        <v>89</v>
      </c>
      <c r="BV173" s="132" t="s">
        <v>83</v>
      </c>
      <c r="BW173" s="132" t="s">
        <v>264</v>
      </c>
      <c r="BX173" s="132" t="s">
        <v>5</v>
      </c>
      <c r="CL173" s="132" t="s">
        <v>1</v>
      </c>
      <c r="CM173" s="132" t="s">
        <v>91</v>
      </c>
    </row>
    <row r="174" s="7" customFormat="1" ht="16.5" customHeight="1">
      <c r="A174" s="7"/>
      <c r="B174" s="121"/>
      <c r="C174" s="122"/>
      <c r="D174" s="123" t="s">
        <v>265</v>
      </c>
      <c r="E174" s="123"/>
      <c r="F174" s="123"/>
      <c r="G174" s="123"/>
      <c r="H174" s="123"/>
      <c r="I174" s="124"/>
      <c r="J174" s="123" t="s">
        <v>266</v>
      </c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33">
        <f>ROUND(SUM(AG175:AG179),2)</f>
        <v>0</v>
      </c>
      <c r="AH174" s="124"/>
      <c r="AI174" s="124"/>
      <c r="AJ174" s="124"/>
      <c r="AK174" s="124"/>
      <c r="AL174" s="124"/>
      <c r="AM174" s="124"/>
      <c r="AN174" s="125">
        <f>SUM(AG174,AT174)</f>
        <v>0</v>
      </c>
      <c r="AO174" s="124"/>
      <c r="AP174" s="124"/>
      <c r="AQ174" s="126" t="s">
        <v>88</v>
      </c>
      <c r="AR174" s="127"/>
      <c r="AS174" s="128">
        <f>ROUND(SUM(AS175:AS179),2)</f>
        <v>0</v>
      </c>
      <c r="AT174" s="129">
        <f>ROUND(SUM(AV174:AW174),2)</f>
        <v>0</v>
      </c>
      <c r="AU174" s="130">
        <f>ROUND(SUM(AU175:AU179),5)</f>
        <v>0</v>
      </c>
      <c r="AV174" s="129">
        <f>ROUND(AZ174*L29,2)</f>
        <v>0</v>
      </c>
      <c r="AW174" s="129">
        <f>ROUND(BA174*L30,2)</f>
        <v>0</v>
      </c>
      <c r="AX174" s="129">
        <f>ROUND(BB174*L29,2)</f>
        <v>0</v>
      </c>
      <c r="AY174" s="129">
        <f>ROUND(BC174*L30,2)</f>
        <v>0</v>
      </c>
      <c r="AZ174" s="129">
        <f>ROUND(SUM(AZ175:AZ179),2)</f>
        <v>0</v>
      </c>
      <c r="BA174" s="129">
        <f>ROUND(SUM(BA175:BA179),2)</f>
        <v>0</v>
      </c>
      <c r="BB174" s="129">
        <f>ROUND(SUM(BB175:BB179),2)</f>
        <v>0</v>
      </c>
      <c r="BC174" s="129">
        <f>ROUND(SUM(BC175:BC179),2)</f>
        <v>0</v>
      </c>
      <c r="BD174" s="131">
        <f>ROUND(SUM(BD175:BD179),2)</f>
        <v>0</v>
      </c>
      <c r="BE174" s="7"/>
      <c r="BS174" s="132" t="s">
        <v>80</v>
      </c>
      <c r="BT174" s="132" t="s">
        <v>89</v>
      </c>
      <c r="BU174" s="132" t="s">
        <v>82</v>
      </c>
      <c r="BV174" s="132" t="s">
        <v>83</v>
      </c>
      <c r="BW174" s="132" t="s">
        <v>267</v>
      </c>
      <c r="BX174" s="132" t="s">
        <v>5</v>
      </c>
      <c r="CL174" s="132" t="s">
        <v>1</v>
      </c>
      <c r="CM174" s="132" t="s">
        <v>91</v>
      </c>
    </row>
    <row r="175" s="4" customFormat="1" ht="23.25" customHeight="1">
      <c r="A175" s="120" t="s">
        <v>85</v>
      </c>
      <c r="B175" s="71"/>
      <c r="C175" s="134"/>
      <c r="D175" s="134"/>
      <c r="E175" s="135" t="s">
        <v>268</v>
      </c>
      <c r="F175" s="135"/>
      <c r="G175" s="135"/>
      <c r="H175" s="135"/>
      <c r="I175" s="135"/>
      <c r="J175" s="134"/>
      <c r="K175" s="135" t="s">
        <v>110</v>
      </c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6">
        <f>'IO 01 LPS - Uzemnění a hr...'!J32</f>
        <v>0</v>
      </c>
      <c r="AH175" s="134"/>
      <c r="AI175" s="134"/>
      <c r="AJ175" s="134"/>
      <c r="AK175" s="134"/>
      <c r="AL175" s="134"/>
      <c r="AM175" s="134"/>
      <c r="AN175" s="136">
        <f>SUM(AG175,AT175)</f>
        <v>0</v>
      </c>
      <c r="AO175" s="134"/>
      <c r="AP175" s="134"/>
      <c r="AQ175" s="137" t="s">
        <v>98</v>
      </c>
      <c r="AR175" s="73"/>
      <c r="AS175" s="138">
        <v>0</v>
      </c>
      <c r="AT175" s="139">
        <f>ROUND(SUM(AV175:AW175),2)</f>
        <v>0</v>
      </c>
      <c r="AU175" s="140">
        <f>'IO 01 LPS - Uzemnění a hr...'!P122</f>
        <v>0</v>
      </c>
      <c r="AV175" s="139">
        <f>'IO 01 LPS - Uzemnění a hr...'!J35</f>
        <v>0</v>
      </c>
      <c r="AW175" s="139">
        <f>'IO 01 LPS - Uzemnění a hr...'!J36</f>
        <v>0</v>
      </c>
      <c r="AX175" s="139">
        <f>'IO 01 LPS - Uzemnění a hr...'!J37</f>
        <v>0</v>
      </c>
      <c r="AY175" s="139">
        <f>'IO 01 LPS - Uzemnění a hr...'!J38</f>
        <v>0</v>
      </c>
      <c r="AZ175" s="139">
        <f>'IO 01 LPS - Uzemnění a hr...'!F35</f>
        <v>0</v>
      </c>
      <c r="BA175" s="139">
        <f>'IO 01 LPS - Uzemnění a hr...'!F36</f>
        <v>0</v>
      </c>
      <c r="BB175" s="139">
        <f>'IO 01 LPS - Uzemnění a hr...'!F37</f>
        <v>0</v>
      </c>
      <c r="BC175" s="139">
        <f>'IO 01 LPS - Uzemnění a hr...'!F38</f>
        <v>0</v>
      </c>
      <c r="BD175" s="141">
        <f>'IO 01 LPS - Uzemnění a hr...'!F39</f>
        <v>0</v>
      </c>
      <c r="BE175" s="4"/>
      <c r="BT175" s="142" t="s">
        <v>91</v>
      </c>
      <c r="BV175" s="142" t="s">
        <v>83</v>
      </c>
      <c r="BW175" s="142" t="s">
        <v>269</v>
      </c>
      <c r="BX175" s="142" t="s">
        <v>267</v>
      </c>
      <c r="CL175" s="142" t="s">
        <v>1</v>
      </c>
    </row>
    <row r="176" s="4" customFormat="1" ht="23.25" customHeight="1">
      <c r="A176" s="120" t="s">
        <v>85</v>
      </c>
      <c r="B176" s="71"/>
      <c r="C176" s="134"/>
      <c r="D176" s="134"/>
      <c r="E176" s="135" t="s">
        <v>270</v>
      </c>
      <c r="F176" s="135"/>
      <c r="G176" s="135"/>
      <c r="H176" s="135"/>
      <c r="I176" s="135"/>
      <c r="J176" s="134"/>
      <c r="K176" s="135" t="s">
        <v>114</v>
      </c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6">
        <f>'IO 01 KT - Kabelové trasy'!J32</f>
        <v>0</v>
      </c>
      <c r="AH176" s="134"/>
      <c r="AI176" s="134"/>
      <c r="AJ176" s="134"/>
      <c r="AK176" s="134"/>
      <c r="AL176" s="134"/>
      <c r="AM176" s="134"/>
      <c r="AN176" s="136">
        <f>SUM(AG176,AT176)</f>
        <v>0</v>
      </c>
      <c r="AO176" s="134"/>
      <c r="AP176" s="134"/>
      <c r="AQ176" s="137" t="s">
        <v>98</v>
      </c>
      <c r="AR176" s="73"/>
      <c r="AS176" s="138">
        <v>0</v>
      </c>
      <c r="AT176" s="139">
        <f>ROUND(SUM(AV176:AW176),2)</f>
        <v>0</v>
      </c>
      <c r="AU176" s="140">
        <f>'IO 01 KT - Kabelové trasy'!P124</f>
        <v>0</v>
      </c>
      <c r="AV176" s="139">
        <f>'IO 01 KT - Kabelové trasy'!J35</f>
        <v>0</v>
      </c>
      <c r="AW176" s="139">
        <f>'IO 01 KT - Kabelové trasy'!J36</f>
        <v>0</v>
      </c>
      <c r="AX176" s="139">
        <f>'IO 01 KT - Kabelové trasy'!J37</f>
        <v>0</v>
      </c>
      <c r="AY176" s="139">
        <f>'IO 01 KT - Kabelové trasy'!J38</f>
        <v>0</v>
      </c>
      <c r="AZ176" s="139">
        <f>'IO 01 KT - Kabelové trasy'!F35</f>
        <v>0</v>
      </c>
      <c r="BA176" s="139">
        <f>'IO 01 KT - Kabelové trasy'!F36</f>
        <v>0</v>
      </c>
      <c r="BB176" s="139">
        <f>'IO 01 KT - Kabelové trasy'!F37</f>
        <v>0</v>
      </c>
      <c r="BC176" s="139">
        <f>'IO 01 KT - Kabelové trasy'!F38</f>
        <v>0</v>
      </c>
      <c r="BD176" s="141">
        <f>'IO 01 KT - Kabelové trasy'!F39</f>
        <v>0</v>
      </c>
      <c r="BE176" s="4"/>
      <c r="BT176" s="142" t="s">
        <v>91</v>
      </c>
      <c r="BV176" s="142" t="s">
        <v>83</v>
      </c>
      <c r="BW176" s="142" t="s">
        <v>271</v>
      </c>
      <c r="BX176" s="142" t="s">
        <v>267</v>
      </c>
      <c r="CL176" s="142" t="s">
        <v>1</v>
      </c>
    </row>
    <row r="177" s="4" customFormat="1" ht="23.25" customHeight="1">
      <c r="A177" s="120" t="s">
        <v>85</v>
      </c>
      <c r="B177" s="71"/>
      <c r="C177" s="134"/>
      <c r="D177" s="134"/>
      <c r="E177" s="135" t="s">
        <v>272</v>
      </c>
      <c r="F177" s="135"/>
      <c r="G177" s="135"/>
      <c r="H177" s="135"/>
      <c r="I177" s="135"/>
      <c r="J177" s="134"/>
      <c r="K177" s="135" t="s">
        <v>120</v>
      </c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6">
        <f>'IO 01 SV - Svítidla'!J32</f>
        <v>0</v>
      </c>
      <c r="AH177" s="134"/>
      <c r="AI177" s="134"/>
      <c r="AJ177" s="134"/>
      <c r="AK177" s="134"/>
      <c r="AL177" s="134"/>
      <c r="AM177" s="134"/>
      <c r="AN177" s="136">
        <f>SUM(AG177,AT177)</f>
        <v>0</v>
      </c>
      <c r="AO177" s="134"/>
      <c r="AP177" s="134"/>
      <c r="AQ177" s="137" t="s">
        <v>98</v>
      </c>
      <c r="AR177" s="73"/>
      <c r="AS177" s="138">
        <v>0</v>
      </c>
      <c r="AT177" s="139">
        <f>ROUND(SUM(AV177:AW177),2)</f>
        <v>0</v>
      </c>
      <c r="AU177" s="140">
        <f>'IO 01 SV - Svítidla'!P122</f>
        <v>0</v>
      </c>
      <c r="AV177" s="139">
        <f>'IO 01 SV - Svítidla'!J35</f>
        <v>0</v>
      </c>
      <c r="AW177" s="139">
        <f>'IO 01 SV - Svítidla'!J36</f>
        <v>0</v>
      </c>
      <c r="AX177" s="139">
        <f>'IO 01 SV - Svítidla'!J37</f>
        <v>0</v>
      </c>
      <c r="AY177" s="139">
        <f>'IO 01 SV - Svítidla'!J38</f>
        <v>0</v>
      </c>
      <c r="AZ177" s="139">
        <f>'IO 01 SV - Svítidla'!F35</f>
        <v>0</v>
      </c>
      <c r="BA177" s="139">
        <f>'IO 01 SV - Svítidla'!F36</f>
        <v>0</v>
      </c>
      <c r="BB177" s="139">
        <f>'IO 01 SV - Svítidla'!F37</f>
        <v>0</v>
      </c>
      <c r="BC177" s="139">
        <f>'IO 01 SV - Svítidla'!F38</f>
        <v>0</v>
      </c>
      <c r="BD177" s="141">
        <f>'IO 01 SV - Svítidla'!F39</f>
        <v>0</v>
      </c>
      <c r="BE177" s="4"/>
      <c r="BT177" s="142" t="s">
        <v>91</v>
      </c>
      <c r="BV177" s="142" t="s">
        <v>83</v>
      </c>
      <c r="BW177" s="142" t="s">
        <v>273</v>
      </c>
      <c r="BX177" s="142" t="s">
        <v>267</v>
      </c>
      <c r="CL177" s="142" t="s">
        <v>1</v>
      </c>
    </row>
    <row r="178" s="4" customFormat="1" ht="23.25" customHeight="1">
      <c r="A178" s="120" t="s">
        <v>85</v>
      </c>
      <c r="B178" s="71"/>
      <c r="C178" s="134"/>
      <c r="D178" s="134"/>
      <c r="E178" s="135" t="s">
        <v>274</v>
      </c>
      <c r="F178" s="135"/>
      <c r="G178" s="135"/>
      <c r="H178" s="135"/>
      <c r="I178" s="135"/>
      <c r="J178" s="134"/>
      <c r="K178" s="135" t="s">
        <v>275</v>
      </c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6">
        <f>'IO 02 VP - Vodovodní příp...'!J32</f>
        <v>0</v>
      </c>
      <c r="AH178" s="134"/>
      <c r="AI178" s="134"/>
      <c r="AJ178" s="134"/>
      <c r="AK178" s="134"/>
      <c r="AL178" s="134"/>
      <c r="AM178" s="134"/>
      <c r="AN178" s="136">
        <f>SUM(AG178,AT178)</f>
        <v>0</v>
      </c>
      <c r="AO178" s="134"/>
      <c r="AP178" s="134"/>
      <c r="AQ178" s="137" t="s">
        <v>98</v>
      </c>
      <c r="AR178" s="73"/>
      <c r="AS178" s="138">
        <v>0</v>
      </c>
      <c r="AT178" s="139">
        <f>ROUND(SUM(AV178:AW178),2)</f>
        <v>0</v>
      </c>
      <c r="AU178" s="140">
        <f>'IO 02 VP - Vodovodní příp...'!P126</f>
        <v>0</v>
      </c>
      <c r="AV178" s="139">
        <f>'IO 02 VP - Vodovodní příp...'!J35</f>
        <v>0</v>
      </c>
      <c r="AW178" s="139">
        <f>'IO 02 VP - Vodovodní příp...'!J36</f>
        <v>0</v>
      </c>
      <c r="AX178" s="139">
        <f>'IO 02 VP - Vodovodní příp...'!J37</f>
        <v>0</v>
      </c>
      <c r="AY178" s="139">
        <f>'IO 02 VP - Vodovodní příp...'!J38</f>
        <v>0</v>
      </c>
      <c r="AZ178" s="139">
        <f>'IO 02 VP - Vodovodní příp...'!F35</f>
        <v>0</v>
      </c>
      <c r="BA178" s="139">
        <f>'IO 02 VP - Vodovodní příp...'!F36</f>
        <v>0</v>
      </c>
      <c r="BB178" s="139">
        <f>'IO 02 VP - Vodovodní příp...'!F37</f>
        <v>0</v>
      </c>
      <c r="BC178" s="139">
        <f>'IO 02 VP - Vodovodní příp...'!F38</f>
        <v>0</v>
      </c>
      <c r="BD178" s="141">
        <f>'IO 02 VP - Vodovodní příp...'!F39</f>
        <v>0</v>
      </c>
      <c r="BE178" s="4"/>
      <c r="BT178" s="142" t="s">
        <v>91</v>
      </c>
      <c r="BV178" s="142" t="s">
        <v>83</v>
      </c>
      <c r="BW178" s="142" t="s">
        <v>276</v>
      </c>
      <c r="BX178" s="142" t="s">
        <v>267</v>
      </c>
      <c r="CL178" s="142" t="s">
        <v>1</v>
      </c>
    </row>
    <row r="179" s="4" customFormat="1" ht="23.25" customHeight="1">
      <c r="A179" s="120" t="s">
        <v>85</v>
      </c>
      <c r="B179" s="71"/>
      <c r="C179" s="134"/>
      <c r="D179" s="134"/>
      <c r="E179" s="135" t="s">
        <v>277</v>
      </c>
      <c r="F179" s="135"/>
      <c r="G179" s="135"/>
      <c r="H179" s="135"/>
      <c r="I179" s="135"/>
      <c r="J179" s="134"/>
      <c r="K179" s="135" t="s">
        <v>278</v>
      </c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6">
        <f>'IO 02 KP - Kanalizace deš...'!J32</f>
        <v>0</v>
      </c>
      <c r="AH179" s="134"/>
      <c r="AI179" s="134"/>
      <c r="AJ179" s="134"/>
      <c r="AK179" s="134"/>
      <c r="AL179" s="134"/>
      <c r="AM179" s="134"/>
      <c r="AN179" s="136">
        <f>SUM(AG179,AT179)</f>
        <v>0</v>
      </c>
      <c r="AO179" s="134"/>
      <c r="AP179" s="134"/>
      <c r="AQ179" s="137" t="s">
        <v>98</v>
      </c>
      <c r="AR179" s="73"/>
      <c r="AS179" s="138">
        <v>0</v>
      </c>
      <c r="AT179" s="139">
        <f>ROUND(SUM(AV179:AW179),2)</f>
        <v>0</v>
      </c>
      <c r="AU179" s="140">
        <f>'IO 02 KP - Kanalizace deš...'!P127</f>
        <v>0</v>
      </c>
      <c r="AV179" s="139">
        <f>'IO 02 KP - Kanalizace deš...'!J35</f>
        <v>0</v>
      </c>
      <c r="AW179" s="139">
        <f>'IO 02 KP - Kanalizace deš...'!J36</f>
        <v>0</v>
      </c>
      <c r="AX179" s="139">
        <f>'IO 02 KP - Kanalizace deš...'!J37</f>
        <v>0</v>
      </c>
      <c r="AY179" s="139">
        <f>'IO 02 KP - Kanalizace deš...'!J38</f>
        <v>0</v>
      </c>
      <c r="AZ179" s="139">
        <f>'IO 02 KP - Kanalizace deš...'!F35</f>
        <v>0</v>
      </c>
      <c r="BA179" s="139">
        <f>'IO 02 KP - Kanalizace deš...'!F36</f>
        <v>0</v>
      </c>
      <c r="BB179" s="139">
        <f>'IO 02 KP - Kanalizace deš...'!F37</f>
        <v>0</v>
      </c>
      <c r="BC179" s="139">
        <f>'IO 02 KP - Kanalizace deš...'!F38</f>
        <v>0</v>
      </c>
      <c r="BD179" s="141">
        <f>'IO 02 KP - Kanalizace deš...'!F39</f>
        <v>0</v>
      </c>
      <c r="BE179" s="4"/>
      <c r="BT179" s="142" t="s">
        <v>91</v>
      </c>
      <c r="BV179" s="142" t="s">
        <v>83</v>
      </c>
      <c r="BW179" s="142" t="s">
        <v>279</v>
      </c>
      <c r="BX179" s="142" t="s">
        <v>267</v>
      </c>
      <c r="CL179" s="142" t="s">
        <v>1</v>
      </c>
    </row>
    <row r="180" s="7" customFormat="1" ht="16.5" customHeight="1">
      <c r="A180" s="7"/>
      <c r="B180" s="121"/>
      <c r="C180" s="122"/>
      <c r="D180" s="123" t="s">
        <v>280</v>
      </c>
      <c r="E180" s="123"/>
      <c r="F180" s="123"/>
      <c r="G180" s="123"/>
      <c r="H180" s="123"/>
      <c r="I180" s="124"/>
      <c r="J180" s="123" t="s">
        <v>281</v>
      </c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33">
        <f>ROUND(SUM(AG181:AG182),2)</f>
        <v>0</v>
      </c>
      <c r="AH180" s="124"/>
      <c r="AI180" s="124"/>
      <c r="AJ180" s="124"/>
      <c r="AK180" s="124"/>
      <c r="AL180" s="124"/>
      <c r="AM180" s="124"/>
      <c r="AN180" s="125">
        <f>SUM(AG180,AT180)</f>
        <v>0</v>
      </c>
      <c r="AO180" s="124"/>
      <c r="AP180" s="124"/>
      <c r="AQ180" s="126" t="s">
        <v>88</v>
      </c>
      <c r="AR180" s="127"/>
      <c r="AS180" s="128">
        <f>ROUND(SUM(AS181:AS182),2)</f>
        <v>0</v>
      </c>
      <c r="AT180" s="129">
        <f>ROUND(SUM(AV180:AW180),2)</f>
        <v>0</v>
      </c>
      <c r="AU180" s="130">
        <f>ROUND(SUM(AU181:AU182),5)</f>
        <v>0</v>
      </c>
      <c r="AV180" s="129">
        <f>ROUND(AZ180*L29,2)</f>
        <v>0</v>
      </c>
      <c r="AW180" s="129">
        <f>ROUND(BA180*L30,2)</f>
        <v>0</v>
      </c>
      <c r="AX180" s="129">
        <f>ROUND(BB180*L29,2)</f>
        <v>0</v>
      </c>
      <c r="AY180" s="129">
        <f>ROUND(BC180*L30,2)</f>
        <v>0</v>
      </c>
      <c r="AZ180" s="129">
        <f>ROUND(SUM(AZ181:AZ182),2)</f>
        <v>0</v>
      </c>
      <c r="BA180" s="129">
        <f>ROUND(SUM(BA181:BA182),2)</f>
        <v>0</v>
      </c>
      <c r="BB180" s="129">
        <f>ROUND(SUM(BB181:BB182),2)</f>
        <v>0</v>
      </c>
      <c r="BC180" s="129">
        <f>ROUND(SUM(BC181:BC182),2)</f>
        <v>0</v>
      </c>
      <c r="BD180" s="131">
        <f>ROUND(SUM(BD181:BD182),2)</f>
        <v>0</v>
      </c>
      <c r="BE180" s="7"/>
      <c r="BS180" s="132" t="s">
        <v>80</v>
      </c>
      <c r="BT180" s="132" t="s">
        <v>89</v>
      </c>
      <c r="BU180" s="132" t="s">
        <v>82</v>
      </c>
      <c r="BV180" s="132" t="s">
        <v>83</v>
      </c>
      <c r="BW180" s="132" t="s">
        <v>282</v>
      </c>
      <c r="BX180" s="132" t="s">
        <v>5</v>
      </c>
      <c r="CL180" s="132" t="s">
        <v>1</v>
      </c>
      <c r="CM180" s="132" t="s">
        <v>91</v>
      </c>
    </row>
    <row r="181" s="4" customFormat="1" ht="16.5" customHeight="1">
      <c r="A181" s="120" t="s">
        <v>85</v>
      </c>
      <c r="B181" s="71"/>
      <c r="C181" s="134"/>
      <c r="D181" s="134"/>
      <c r="E181" s="135" t="s">
        <v>283</v>
      </c>
      <c r="F181" s="135"/>
      <c r="G181" s="135"/>
      <c r="H181" s="135"/>
      <c r="I181" s="135"/>
      <c r="J181" s="134"/>
      <c r="K181" s="135" t="s">
        <v>284</v>
      </c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6">
        <f>'PS 01 - FVE'!J32</f>
        <v>0</v>
      </c>
      <c r="AH181" s="134"/>
      <c r="AI181" s="134"/>
      <c r="AJ181" s="134"/>
      <c r="AK181" s="134"/>
      <c r="AL181" s="134"/>
      <c r="AM181" s="134"/>
      <c r="AN181" s="136">
        <f>SUM(AG181,AT181)</f>
        <v>0</v>
      </c>
      <c r="AO181" s="134"/>
      <c r="AP181" s="134"/>
      <c r="AQ181" s="137" t="s">
        <v>98</v>
      </c>
      <c r="AR181" s="73"/>
      <c r="AS181" s="138">
        <v>0</v>
      </c>
      <c r="AT181" s="139">
        <f>ROUND(SUM(AV181:AW181),2)</f>
        <v>0</v>
      </c>
      <c r="AU181" s="140">
        <f>'PS 01 - FVE'!P128</f>
        <v>0</v>
      </c>
      <c r="AV181" s="139">
        <f>'PS 01 - FVE'!J35</f>
        <v>0</v>
      </c>
      <c r="AW181" s="139">
        <f>'PS 01 - FVE'!J36</f>
        <v>0</v>
      </c>
      <c r="AX181" s="139">
        <f>'PS 01 - FVE'!J37</f>
        <v>0</v>
      </c>
      <c r="AY181" s="139">
        <f>'PS 01 - FVE'!J38</f>
        <v>0</v>
      </c>
      <c r="AZ181" s="139">
        <f>'PS 01 - FVE'!F35</f>
        <v>0</v>
      </c>
      <c r="BA181" s="139">
        <f>'PS 01 - FVE'!F36</f>
        <v>0</v>
      </c>
      <c r="BB181" s="139">
        <f>'PS 01 - FVE'!F37</f>
        <v>0</v>
      </c>
      <c r="BC181" s="139">
        <f>'PS 01 - FVE'!F38</f>
        <v>0</v>
      </c>
      <c r="BD181" s="141">
        <f>'PS 01 - FVE'!F39</f>
        <v>0</v>
      </c>
      <c r="BE181" s="4"/>
      <c r="BT181" s="142" t="s">
        <v>91</v>
      </c>
      <c r="BV181" s="142" t="s">
        <v>83</v>
      </c>
      <c r="BW181" s="142" t="s">
        <v>285</v>
      </c>
      <c r="BX181" s="142" t="s">
        <v>282</v>
      </c>
      <c r="CL181" s="142" t="s">
        <v>1</v>
      </c>
    </row>
    <row r="182" s="4" customFormat="1" ht="16.5" customHeight="1">
      <c r="A182" s="120" t="s">
        <v>85</v>
      </c>
      <c r="B182" s="71"/>
      <c r="C182" s="134"/>
      <c r="D182" s="134"/>
      <c r="E182" s="135" t="s">
        <v>286</v>
      </c>
      <c r="F182" s="135"/>
      <c r="G182" s="135"/>
      <c r="H182" s="135"/>
      <c r="I182" s="135"/>
      <c r="J182" s="134"/>
      <c r="K182" s="135" t="s">
        <v>287</v>
      </c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6">
        <f>'PS 02 - AZS'!J32</f>
        <v>0</v>
      </c>
      <c r="AH182" s="134"/>
      <c r="AI182" s="134"/>
      <c r="AJ182" s="134"/>
      <c r="AK182" s="134"/>
      <c r="AL182" s="134"/>
      <c r="AM182" s="134"/>
      <c r="AN182" s="136">
        <f>SUM(AG182,AT182)</f>
        <v>0</v>
      </c>
      <c r="AO182" s="134"/>
      <c r="AP182" s="134"/>
      <c r="AQ182" s="137" t="s">
        <v>98</v>
      </c>
      <c r="AR182" s="73"/>
      <c r="AS182" s="144">
        <v>0</v>
      </c>
      <c r="AT182" s="145">
        <f>ROUND(SUM(AV182:AW182),2)</f>
        <v>0</v>
      </c>
      <c r="AU182" s="146">
        <f>'PS 02 - AZS'!P124</f>
        <v>0</v>
      </c>
      <c r="AV182" s="145">
        <f>'PS 02 - AZS'!J35</f>
        <v>0</v>
      </c>
      <c r="AW182" s="145">
        <f>'PS 02 - AZS'!J36</f>
        <v>0</v>
      </c>
      <c r="AX182" s="145">
        <f>'PS 02 - AZS'!J37</f>
        <v>0</v>
      </c>
      <c r="AY182" s="145">
        <f>'PS 02 - AZS'!J38</f>
        <v>0</v>
      </c>
      <c r="AZ182" s="145">
        <f>'PS 02 - AZS'!F35</f>
        <v>0</v>
      </c>
      <c r="BA182" s="145">
        <f>'PS 02 - AZS'!F36</f>
        <v>0</v>
      </c>
      <c r="BB182" s="145">
        <f>'PS 02 - AZS'!F37</f>
        <v>0</v>
      </c>
      <c r="BC182" s="145">
        <f>'PS 02 - AZS'!F38</f>
        <v>0</v>
      </c>
      <c r="BD182" s="147">
        <f>'PS 02 - AZS'!F39</f>
        <v>0</v>
      </c>
      <c r="BE182" s="4"/>
      <c r="BT182" s="142" t="s">
        <v>91</v>
      </c>
      <c r="BV182" s="142" t="s">
        <v>83</v>
      </c>
      <c r="BW182" s="142" t="s">
        <v>288</v>
      </c>
      <c r="BX182" s="142" t="s">
        <v>282</v>
      </c>
      <c r="CL182" s="142" t="s">
        <v>1</v>
      </c>
    </row>
    <row r="183" s="2" customFormat="1" ht="30" customHeight="1">
      <c r="A183" s="39"/>
      <c r="B183" s="40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5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</row>
    <row r="184" s="2" customFormat="1" ht="6.96" customHeight="1">
      <c r="A184" s="39"/>
      <c r="B184" s="67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45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</row>
  </sheetData>
  <sheetProtection sheet="1" formatColumns="0" formatRows="0" objects="1" scenarios="1" spinCount="100000" saltValue="zpFlZQhJSfalPmO1x6zF03NnKZDThqlEuhHHFLYsChRZ89Bbu72BiTcaHSUGq35nl7QogRyN1vJ5HftGWTIzEA==" hashValue="wJVAEVccOYxpUFJx5lHTzjUC5vDFb8eVPNrpAZP3MbKhOQ//KTJz2zVcue8GYXhPhlkn5GnLdpnIoTtgfFXWaw==" algorithmName="SHA-512" password="CC35"/>
  <mergeCells count="39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1:AM101"/>
    <mergeCell ref="AN101:AP101"/>
    <mergeCell ref="AG102:AM102"/>
    <mergeCell ref="AN102:AP102"/>
    <mergeCell ref="AG103:AM103"/>
    <mergeCell ref="AN103:AP103"/>
    <mergeCell ref="AN104:AP104"/>
    <mergeCell ref="AG104:AM104"/>
    <mergeCell ref="AN105:AP105"/>
    <mergeCell ref="AG105:AM105"/>
    <mergeCell ref="AG106:AM106"/>
    <mergeCell ref="AN106:AP106"/>
    <mergeCell ref="AN107:AP107"/>
    <mergeCell ref="AG107:AM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N112:AP112"/>
    <mergeCell ref="AG112:AM112"/>
    <mergeCell ref="AN113:AP113"/>
    <mergeCell ref="AG113:AM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G120:AM120"/>
    <mergeCell ref="AN120:AP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G126:AM126"/>
    <mergeCell ref="AN126:AP126"/>
    <mergeCell ref="AN127:AP127"/>
    <mergeCell ref="AG127:AM127"/>
    <mergeCell ref="AN128:AP128"/>
    <mergeCell ref="AG128:AM128"/>
    <mergeCell ref="AN129:AP129"/>
    <mergeCell ref="AG129:AM129"/>
    <mergeCell ref="AG130:AM130"/>
    <mergeCell ref="AN130:AP130"/>
    <mergeCell ref="AG131:AM131"/>
    <mergeCell ref="AN131:AP131"/>
    <mergeCell ref="AG132:AM132"/>
    <mergeCell ref="AN132:AP132"/>
    <mergeCell ref="AG133:AM133"/>
    <mergeCell ref="AN133:AP133"/>
    <mergeCell ref="AG134:AM134"/>
    <mergeCell ref="AN134:AP134"/>
    <mergeCell ref="AG135:AM135"/>
    <mergeCell ref="AN135:AP135"/>
    <mergeCell ref="AN136:AP136"/>
    <mergeCell ref="AG136:AM136"/>
    <mergeCell ref="AN137:AP137"/>
    <mergeCell ref="AG137:AM137"/>
    <mergeCell ref="AG138:AM138"/>
    <mergeCell ref="AN138:AP138"/>
    <mergeCell ref="AG139:AM139"/>
    <mergeCell ref="AN139:AP139"/>
    <mergeCell ref="AG140:AM140"/>
    <mergeCell ref="AN140:AP140"/>
    <mergeCell ref="AG141:AM141"/>
    <mergeCell ref="AN141:AP141"/>
    <mergeCell ref="AG142:AM142"/>
    <mergeCell ref="AN142:AP142"/>
    <mergeCell ref="AN143:AP143"/>
    <mergeCell ref="AG143:AM143"/>
    <mergeCell ref="AG144:AM144"/>
    <mergeCell ref="AN144:AP144"/>
    <mergeCell ref="AN145:AP145"/>
    <mergeCell ref="AG145:AM145"/>
    <mergeCell ref="AN146:AP146"/>
    <mergeCell ref="AG146:AM146"/>
    <mergeCell ref="AN147:AP147"/>
    <mergeCell ref="AG147:AM147"/>
    <mergeCell ref="AN148:AP148"/>
    <mergeCell ref="AG148:AM148"/>
    <mergeCell ref="AN149:AP149"/>
    <mergeCell ref="AG149:AM149"/>
    <mergeCell ref="AG150:AM150"/>
    <mergeCell ref="AN150:AP150"/>
    <mergeCell ref="AG151:AM151"/>
    <mergeCell ref="AN151:AP151"/>
    <mergeCell ref="AN152:AP152"/>
    <mergeCell ref="AG152:AM152"/>
    <mergeCell ref="AN153:AP153"/>
    <mergeCell ref="AG153:AM153"/>
    <mergeCell ref="AN154:AP154"/>
    <mergeCell ref="AG154:AM154"/>
    <mergeCell ref="AN155:AP155"/>
    <mergeCell ref="AG155:AM155"/>
    <mergeCell ref="AN156:AP156"/>
    <mergeCell ref="AG156:AM156"/>
    <mergeCell ref="AG157:AM157"/>
    <mergeCell ref="AN157:AP157"/>
    <mergeCell ref="AN158:AP158"/>
    <mergeCell ref="AG158:AM158"/>
    <mergeCell ref="AN159:AP159"/>
    <mergeCell ref="AG159:AM159"/>
    <mergeCell ref="AN160:AP160"/>
    <mergeCell ref="AG160:AM160"/>
    <mergeCell ref="AG161:AM161"/>
    <mergeCell ref="AN161:AP161"/>
    <mergeCell ref="AN162:AP162"/>
    <mergeCell ref="AG162:AM162"/>
    <mergeCell ref="AG163:AM163"/>
    <mergeCell ref="AN163:AP163"/>
    <mergeCell ref="AG164:AM164"/>
    <mergeCell ref="AN164:AP164"/>
    <mergeCell ref="AG165:AM165"/>
    <mergeCell ref="AN165:AP165"/>
    <mergeCell ref="AG166:AM166"/>
    <mergeCell ref="AN166:AP166"/>
    <mergeCell ref="AN167:AP167"/>
    <mergeCell ref="AG167:AM167"/>
    <mergeCell ref="AG168:AM168"/>
    <mergeCell ref="AN168:AP168"/>
    <mergeCell ref="AN169:AP169"/>
    <mergeCell ref="AG169:AM169"/>
    <mergeCell ref="AN170:AP170"/>
    <mergeCell ref="AG170:AM170"/>
    <mergeCell ref="AN171:AP171"/>
    <mergeCell ref="AG171:AM171"/>
    <mergeCell ref="AG172:AM172"/>
    <mergeCell ref="AN172:AP172"/>
    <mergeCell ref="AN173:AP173"/>
    <mergeCell ref="AG173:AM173"/>
    <mergeCell ref="AN174:AP174"/>
    <mergeCell ref="AG174:AM174"/>
    <mergeCell ref="AN175:AP175"/>
    <mergeCell ref="AG175:AM175"/>
    <mergeCell ref="AN176:AP176"/>
    <mergeCell ref="AG176:AM176"/>
    <mergeCell ref="AN177:AP177"/>
    <mergeCell ref="AG177:AM177"/>
    <mergeCell ref="AN178:AP178"/>
    <mergeCell ref="AG178:AM178"/>
    <mergeCell ref="AN179:AP179"/>
    <mergeCell ref="AG179:AM179"/>
    <mergeCell ref="AN180:AP180"/>
    <mergeCell ref="AG180:AM180"/>
    <mergeCell ref="AN181:AP181"/>
    <mergeCell ref="AG181:AM181"/>
    <mergeCell ref="AN182:AP182"/>
    <mergeCell ref="AG182:AM182"/>
    <mergeCell ref="L85:AO85"/>
    <mergeCell ref="C92:G92"/>
    <mergeCell ref="I92:AF92"/>
    <mergeCell ref="D95:H95"/>
    <mergeCell ref="J95:AF95"/>
    <mergeCell ref="D96:H96"/>
    <mergeCell ref="J96:AF96"/>
    <mergeCell ref="J97:AF97"/>
    <mergeCell ref="D97:H97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F102:J102"/>
    <mergeCell ref="L102:AF102"/>
    <mergeCell ref="L103:AF103"/>
    <mergeCell ref="F103:J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G100:AM100"/>
    <mergeCell ref="AN100:AP100"/>
    <mergeCell ref="AG94:AM94"/>
    <mergeCell ref="AN94:AP94"/>
    <mergeCell ref="L104:AF104"/>
    <mergeCell ref="F104:J104"/>
    <mergeCell ref="F105:J105"/>
    <mergeCell ref="L105:AF105"/>
    <mergeCell ref="L106:AF106"/>
    <mergeCell ref="F106:J106"/>
    <mergeCell ref="L107:AF107"/>
    <mergeCell ref="F107:J107"/>
    <mergeCell ref="L108:AF108"/>
    <mergeCell ref="F108:J108"/>
    <mergeCell ref="F109:J109"/>
    <mergeCell ref="L109:AF109"/>
    <mergeCell ref="F110:J110"/>
    <mergeCell ref="L110:AF110"/>
    <mergeCell ref="L111:AF111"/>
    <mergeCell ref="F111:J111"/>
    <mergeCell ref="L112:AF112"/>
    <mergeCell ref="F112:J112"/>
    <mergeCell ref="K113:AF113"/>
    <mergeCell ref="E113:I113"/>
    <mergeCell ref="F114:J114"/>
    <mergeCell ref="L114:AF114"/>
    <mergeCell ref="L115:AF115"/>
    <mergeCell ref="F115:J115"/>
    <mergeCell ref="L116:AF116"/>
    <mergeCell ref="F116:J116"/>
    <mergeCell ref="F117:J117"/>
    <mergeCell ref="L117:AF117"/>
    <mergeCell ref="L118:AF118"/>
    <mergeCell ref="F118:J118"/>
    <mergeCell ref="L119:AF119"/>
    <mergeCell ref="F119:J119"/>
    <mergeCell ref="F120:J120"/>
    <mergeCell ref="L120:AF120"/>
    <mergeCell ref="L121:AF121"/>
    <mergeCell ref="F121:J121"/>
    <mergeCell ref="E122:I122"/>
    <mergeCell ref="K122:AF122"/>
    <mergeCell ref="E123:I123"/>
    <mergeCell ref="K123:AF123"/>
    <mergeCell ref="E124:I124"/>
    <mergeCell ref="K124:AF124"/>
    <mergeCell ref="J125:AF125"/>
    <mergeCell ref="D125:H125"/>
    <mergeCell ref="E126:I126"/>
    <mergeCell ref="K126:AF126"/>
    <mergeCell ref="E127:I127"/>
    <mergeCell ref="K127:AF127"/>
    <mergeCell ref="E128:I128"/>
    <mergeCell ref="K128:AF128"/>
    <mergeCell ref="E129:I129"/>
    <mergeCell ref="K129:AF129"/>
    <mergeCell ref="L130:AF130"/>
    <mergeCell ref="L131:AF131"/>
    <mergeCell ref="L132:AF132"/>
    <mergeCell ref="L133:AF133"/>
    <mergeCell ref="L134:AF134"/>
    <mergeCell ref="L135:AF135"/>
    <mergeCell ref="L136:AF136"/>
    <mergeCell ref="L137:AF137"/>
    <mergeCell ref="L138:AF138"/>
    <mergeCell ref="L139:AF139"/>
    <mergeCell ref="L140:AF140"/>
    <mergeCell ref="L141:AF141"/>
    <mergeCell ref="L142:AF142"/>
    <mergeCell ref="L143:AF143"/>
    <mergeCell ref="L144:AF144"/>
    <mergeCell ref="K145:AF145"/>
    <mergeCell ref="L146:AF146"/>
    <mergeCell ref="L147:AF147"/>
    <mergeCell ref="L148:AF148"/>
    <mergeCell ref="L149:AF149"/>
    <mergeCell ref="L150:AF150"/>
    <mergeCell ref="L151:AF151"/>
    <mergeCell ref="L152:AF152"/>
    <mergeCell ref="K153:AF153"/>
    <mergeCell ref="K154:AF154"/>
    <mergeCell ref="K155:AF155"/>
    <mergeCell ref="F130:J130"/>
    <mergeCell ref="F131:J131"/>
    <mergeCell ref="F132:J132"/>
    <mergeCell ref="F133:J133"/>
    <mergeCell ref="F134:J134"/>
    <mergeCell ref="F135:J135"/>
    <mergeCell ref="F136:J136"/>
    <mergeCell ref="F137:J137"/>
    <mergeCell ref="F138:J138"/>
    <mergeCell ref="F139:J139"/>
    <mergeCell ref="F140:J140"/>
    <mergeCell ref="F141:J141"/>
    <mergeCell ref="F142:J142"/>
    <mergeCell ref="F143:J143"/>
    <mergeCell ref="F144:J144"/>
    <mergeCell ref="E145:I145"/>
    <mergeCell ref="F146:J146"/>
    <mergeCell ref="F147:J147"/>
    <mergeCell ref="F148:J148"/>
    <mergeCell ref="F149:J149"/>
    <mergeCell ref="F150:J150"/>
    <mergeCell ref="F151:J151"/>
    <mergeCell ref="F152:J152"/>
    <mergeCell ref="E153:I153"/>
    <mergeCell ref="E154:I154"/>
    <mergeCell ref="E155:I155"/>
    <mergeCell ref="J156:AF156"/>
    <mergeCell ref="K157:AF157"/>
    <mergeCell ref="K158:AF158"/>
    <mergeCell ref="L159:AF159"/>
    <mergeCell ref="L160:AF160"/>
    <mergeCell ref="L161:AF161"/>
    <mergeCell ref="L162:AF162"/>
    <mergeCell ref="L163:AF163"/>
    <mergeCell ref="K164:AF164"/>
    <mergeCell ref="L165:AF165"/>
    <mergeCell ref="L166:AF166"/>
    <mergeCell ref="L167:AF167"/>
    <mergeCell ref="L168:AF168"/>
    <mergeCell ref="L169:AF169"/>
    <mergeCell ref="K170:AF170"/>
    <mergeCell ref="K171:AF171"/>
    <mergeCell ref="K172:AF172"/>
    <mergeCell ref="J173:AF173"/>
    <mergeCell ref="J174:AF174"/>
    <mergeCell ref="K175:AF175"/>
    <mergeCell ref="K176:AF176"/>
    <mergeCell ref="K177:AF177"/>
    <mergeCell ref="K178:AF178"/>
    <mergeCell ref="K179:AF179"/>
    <mergeCell ref="J180:AF180"/>
    <mergeCell ref="K181:AF181"/>
    <mergeCell ref="K182:AF182"/>
    <mergeCell ref="D156:H156"/>
    <mergeCell ref="E157:I157"/>
    <mergeCell ref="E158:I158"/>
    <mergeCell ref="F159:J159"/>
    <mergeCell ref="F160:J160"/>
    <mergeCell ref="F161:J161"/>
    <mergeCell ref="F162:J162"/>
    <mergeCell ref="F163:J163"/>
    <mergeCell ref="E164:I164"/>
    <mergeCell ref="F165:J165"/>
    <mergeCell ref="F166:J166"/>
    <mergeCell ref="F167:J167"/>
    <mergeCell ref="F168:J168"/>
    <mergeCell ref="F169:J169"/>
    <mergeCell ref="E170:I170"/>
    <mergeCell ref="E171:I171"/>
    <mergeCell ref="E172:I172"/>
    <mergeCell ref="D173:H173"/>
    <mergeCell ref="D174:H174"/>
    <mergeCell ref="E175:I175"/>
    <mergeCell ref="E176:I176"/>
    <mergeCell ref="E177:I177"/>
    <mergeCell ref="E178:I178"/>
    <mergeCell ref="E179:I179"/>
    <mergeCell ref="D180:H180"/>
    <mergeCell ref="E181:I181"/>
    <mergeCell ref="E182:I182"/>
  </mergeCells>
  <hyperlinks>
    <hyperlink ref="A95" location="'SO 01 - PŘÍPRAVA STAVENIŠ...'!C2" display="/"/>
    <hyperlink ref="A96" location="'SO 03 - KOMUNIKACE A ZPEV...'!C2" display="/"/>
    <hyperlink ref="A98" location="'SO 04 - NOVÁ BUDOVA'!C2" display="/"/>
    <hyperlink ref="A99" location="'SO 04 01 - KLIMATIZACE'!C2" display="/"/>
    <hyperlink ref="A100" location="'SO 04 02 - MaR'!C2" display="/"/>
    <hyperlink ref="A102" location="'LPS - Uzemnění a hromosvod'!C2" display="/"/>
    <hyperlink ref="A103" location="'KT - Kabelové trasy'!C2" display="/"/>
    <hyperlink ref="A104" location="'SP - Silnoproudé instalace'!C2" display="/"/>
    <hyperlink ref="A105" location="'SV - Svítidla'!C2" display="/"/>
    <hyperlink ref="A106" location="'RM13 - Rozvaděč RM13'!C2" display="/"/>
    <hyperlink ref="A107" location="'RM15 - Rozvaděč RM15'!C2" display="/"/>
    <hyperlink ref="A108" location="'RM31 - Rozvaděč RM31'!C2" display="/"/>
    <hyperlink ref="A109" location="'RM23 - Rozvaděč RM23'!C2" display="/"/>
    <hyperlink ref="A110" location="'RP117 - Rozvaděč RP117'!C2" display="/"/>
    <hyperlink ref="A111" location="'RP118 - Rozvaděč RP118'!C2" display="/"/>
    <hyperlink ref="A112" location="'RP202-204 - Rozvaděč RP20...'!C2" display="/"/>
    <hyperlink ref="A114" location="'KT - Kabelové trasy_01'!C2" display="/"/>
    <hyperlink ref="A115" location="'SK - Strukturovaná kabeláž'!C2" display="/"/>
    <hyperlink ref="A116" location="'PZTS - Poplachový zabezpe...'!C2" display="/"/>
    <hyperlink ref="A117" location="'DT - Domácí telefon'!C2" display="/"/>
    <hyperlink ref="A118" location="'STA - Společná televizní ...'!C2" display="/"/>
    <hyperlink ref="A119" location="'MR - Místní (školní) rozhlas'!C2" display="/"/>
    <hyperlink ref="A120" location="'JC - Jednotný čas'!C2" display="/"/>
    <hyperlink ref="A121" location="'AV - Audio video technika'!C2" display="/"/>
    <hyperlink ref="A122" location="'SO 04 05 - VYTÁPĚNÍ'!C2" display="/"/>
    <hyperlink ref="A123" location="'SO 04 06 - VZDUCHOTECHNIKA'!C2" display="/"/>
    <hyperlink ref="A124" location="'SO 04 07 - ZDRAVOTNĚ TECH...'!C2" display="/"/>
    <hyperlink ref="A126" location="'SO 05 - REKONSTRUKCE A DO...'!C2" display="/"/>
    <hyperlink ref="A127" location="'SO 05 01 - KLIMATIZACE'!C2" display="/"/>
    <hyperlink ref="A128" location="'SO 05 02 - MaR'!C2" display="/"/>
    <hyperlink ref="A130" location="'LPS - Uzemnění a hromosvod_01'!C2" display="/"/>
    <hyperlink ref="A131" location="'KT - Kabelové trasy_02'!C2" display="/"/>
    <hyperlink ref="A132" location="'SP - Silnoproudé instalace_01'!C2" display="/"/>
    <hyperlink ref="A133" location="'SV - Svítidla_01'!C2" display="/"/>
    <hyperlink ref="A134" location="'RH RE - Rozvaděč RH_RE'!C2" display="/"/>
    <hyperlink ref="A135" location="'RM 01 - Rozvaděč RM01'!C2" display="/"/>
    <hyperlink ref="A136" location="'RM 02 - Rozvaděč RM02'!C2" display="/"/>
    <hyperlink ref="A137" location="'RM 11 - Rozvaděč RM11'!C2" display="/"/>
    <hyperlink ref="A138" location="'RM 12 - Rozvaděč RM12'!C2" display="/"/>
    <hyperlink ref="A139" location="'RM 21 - Rozvaděč RM21'!C2" display="/"/>
    <hyperlink ref="A140" location="'RM 22 - Rozvaděč RM22'!C2" display="/"/>
    <hyperlink ref="A141" location="'RP 224 - Rozvaděč RP224'!C2" display="/"/>
    <hyperlink ref="A142" location="'RP 132 - Rozvaděč RP132'!C2" display="/"/>
    <hyperlink ref="A143" location="'RP 133 - Rozvaděč RP133'!C2" display="/"/>
    <hyperlink ref="A144" location="'RPx - Rozvaděč RPx'!C2" display="/"/>
    <hyperlink ref="A146" location="'KT - Kabelové trasy_03'!C2" display="/"/>
    <hyperlink ref="A147" location="'SK - Strukturovaná kabeláž_01'!C2" display="/"/>
    <hyperlink ref="A148" location="'PZTS - Poplachový zabezpe..._01'!C2" display="/"/>
    <hyperlink ref="A149" location="'STA - Společná televizní ..._01'!C2" display="/"/>
    <hyperlink ref="A150" location="'MR - Místní (školní) rozhlas_01'!C2" display="/"/>
    <hyperlink ref="A151" location="'JC - Jednotný čas_01'!C2" display="/"/>
    <hyperlink ref="A152" location="'AV - Audio video technika_01'!C2" display="/"/>
    <hyperlink ref="A153" location="'SO 05 05 - VYTÁPĚNÍ'!C2" display="/"/>
    <hyperlink ref="A154" location="'SO 05 06 - VZDUCHOTECHNIKA'!C2" display="/"/>
    <hyperlink ref="A155" location="'SO 05 07 - ZDRAVOTNĚ TECH...'!C2" display="/"/>
    <hyperlink ref="A157" location="'SO 06 - TĚLOCVIČNA'!C2" display="/"/>
    <hyperlink ref="A159" location="'LPS - Uzemnění a hromosvod_02'!C2" display="/"/>
    <hyperlink ref="A160" location="'KT - Kabelové trasy_04'!C2" display="/"/>
    <hyperlink ref="A161" location="'SP - Silnoproudé instalace_02'!C2" display="/"/>
    <hyperlink ref="A162" location="'SV - Svítidla_02'!C2" display="/"/>
    <hyperlink ref="A163" location="'RM 14 - Rozvaděč RM14'!C2" display="/"/>
    <hyperlink ref="A165" location="'KT - Kabelové trasy_05'!C2" display="/"/>
    <hyperlink ref="A166" location="'SK - Strukturovaná kabeláž_02'!C2" display="/"/>
    <hyperlink ref="A167" location="'MR - Místní (školní) rozhlas_02'!C2" display="/"/>
    <hyperlink ref="A168" location="'JC - Jednotný čas_02'!C2" display="/"/>
    <hyperlink ref="A169" location="'AV - Audio video technika_02'!C2" display="/"/>
    <hyperlink ref="A170" location="'SO 06 03 - VYTÁPĚNÍ'!C2" display="/"/>
    <hyperlink ref="A171" location="'SO 06 04 - VZDUCHOTECHNIKA'!C2" display="/"/>
    <hyperlink ref="A172" location="'SO 06 05 - ZDRAVOTNĚ TECH...'!C2" display="/"/>
    <hyperlink ref="A173" location="'SO 07 - ČTU A SADOVÉ ÚPRAVY'!C2" display="/"/>
    <hyperlink ref="A175" location="'IO 01 LPS - Uzemnění a hr...'!C2" display="/"/>
    <hyperlink ref="A176" location="'IO 01 KT - Kabelové trasy'!C2" display="/"/>
    <hyperlink ref="A177" location="'IO 01 SV - Svítidla'!C2" display="/"/>
    <hyperlink ref="A178" location="'IO 02 VP - Vodovodní příp...'!C2" display="/"/>
    <hyperlink ref="A179" location="'IO 02 KP - Kanalizace deš...'!C2" display="/"/>
    <hyperlink ref="A181" location="'PS 01 - FVE'!C2" display="/"/>
    <hyperlink ref="A182" location="'PS 02 - AZS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3476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ROUND((SUM(BE126:BE156)),  2)</f>
        <v>0</v>
      </c>
      <c r="G37" s="39"/>
      <c r="H37" s="39"/>
      <c r="I37" s="166">
        <v>0.20999999999999999</v>
      </c>
      <c r="J37" s="165">
        <f>ROUND(((SUM(BE126:BE156))*I37),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ROUND((SUM(BF126:BF156)),  2)</f>
        <v>0</v>
      </c>
      <c r="G38" s="39"/>
      <c r="H38" s="39"/>
      <c r="I38" s="166">
        <v>0.14999999999999999</v>
      </c>
      <c r="J38" s="165">
        <f>ROUND(((SUM(BF126:BF156))*I38),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ROUND((SUM(BG126:BG156)),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ROUND((SUM(BH126:BH156)),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ROUND((SUM(BI126:BI156)),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SV - Svítidla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3477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J154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SV - Svítidla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P127+P154</f>
        <v>0</v>
      </c>
      <c r="Q126" s="105"/>
      <c r="R126" s="209">
        <f>R127+R154</f>
        <v>0</v>
      </c>
      <c r="S126" s="105"/>
      <c r="T126" s="210">
        <f>T127+T154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BK127+BK154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3478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SUM(P128:P153)</f>
        <v>0</v>
      </c>
      <c r="Q127" s="220"/>
      <c r="R127" s="221">
        <f>SUM(R128:R153)</f>
        <v>0</v>
      </c>
      <c r="S127" s="220"/>
      <c r="T127" s="222">
        <f>SUM(T128:T153)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SUM(BK128:BK153)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3479</v>
      </c>
      <c r="F128" s="230" t="s">
        <v>3480</v>
      </c>
      <c r="G128" s="231" t="s">
        <v>515</v>
      </c>
      <c r="H128" s="232">
        <v>18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3481</v>
      </c>
      <c r="F129" s="230" t="s">
        <v>3482</v>
      </c>
      <c r="G129" s="231" t="s">
        <v>515</v>
      </c>
      <c r="H129" s="232">
        <v>18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3483</v>
      </c>
      <c r="F130" s="230" t="s">
        <v>3484</v>
      </c>
      <c r="G130" s="231" t="s">
        <v>3175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24.15" customHeight="1">
      <c r="A131" s="39"/>
      <c r="B131" s="40"/>
      <c r="C131" s="228" t="s">
        <v>341</v>
      </c>
      <c r="D131" s="228" t="s">
        <v>323</v>
      </c>
      <c r="E131" s="229" t="s">
        <v>3485</v>
      </c>
      <c r="F131" s="230" t="s">
        <v>3486</v>
      </c>
      <c r="G131" s="231" t="s">
        <v>3175</v>
      </c>
      <c r="H131" s="232">
        <v>32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24.15" customHeight="1">
      <c r="A132" s="39"/>
      <c r="B132" s="40"/>
      <c r="C132" s="228" t="s">
        <v>319</v>
      </c>
      <c r="D132" s="228" t="s">
        <v>323</v>
      </c>
      <c r="E132" s="229" t="s">
        <v>3487</v>
      </c>
      <c r="F132" s="230" t="s">
        <v>3488</v>
      </c>
      <c r="G132" s="231" t="s">
        <v>3175</v>
      </c>
      <c r="H132" s="232">
        <v>16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24.15" customHeight="1">
      <c r="A133" s="39"/>
      <c r="B133" s="40"/>
      <c r="C133" s="228" t="s">
        <v>350</v>
      </c>
      <c r="D133" s="228" t="s">
        <v>323</v>
      </c>
      <c r="E133" s="229" t="s">
        <v>3489</v>
      </c>
      <c r="F133" s="230" t="s">
        <v>3490</v>
      </c>
      <c r="G133" s="231" t="s">
        <v>3175</v>
      </c>
      <c r="H133" s="232">
        <v>10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24.15" customHeight="1">
      <c r="A134" s="39"/>
      <c r="B134" s="40"/>
      <c r="C134" s="228" t="s">
        <v>357</v>
      </c>
      <c r="D134" s="228" t="s">
        <v>323</v>
      </c>
      <c r="E134" s="229" t="s">
        <v>3491</v>
      </c>
      <c r="F134" s="230" t="s">
        <v>3492</v>
      </c>
      <c r="G134" s="231" t="s">
        <v>3175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24.15" customHeight="1">
      <c r="A135" s="39"/>
      <c r="B135" s="40"/>
      <c r="C135" s="228" t="s">
        <v>363</v>
      </c>
      <c r="D135" s="228" t="s">
        <v>323</v>
      </c>
      <c r="E135" s="229" t="s">
        <v>3493</v>
      </c>
      <c r="F135" s="230" t="s">
        <v>3494</v>
      </c>
      <c r="G135" s="231" t="s">
        <v>3175</v>
      </c>
      <c r="H135" s="232">
        <v>9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24.15" customHeight="1">
      <c r="A136" s="39"/>
      <c r="B136" s="40"/>
      <c r="C136" s="228" t="s">
        <v>368</v>
      </c>
      <c r="D136" s="228" t="s">
        <v>323</v>
      </c>
      <c r="E136" s="229" t="s">
        <v>3495</v>
      </c>
      <c r="F136" s="230" t="s">
        <v>3496</v>
      </c>
      <c r="G136" s="231" t="s">
        <v>3175</v>
      </c>
      <c r="H136" s="232">
        <v>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24.15" customHeight="1">
      <c r="A137" s="39"/>
      <c r="B137" s="40"/>
      <c r="C137" s="228" t="s">
        <v>373</v>
      </c>
      <c r="D137" s="228" t="s">
        <v>323</v>
      </c>
      <c r="E137" s="229" t="s">
        <v>3497</v>
      </c>
      <c r="F137" s="230" t="s">
        <v>3498</v>
      </c>
      <c r="G137" s="231" t="s">
        <v>3175</v>
      </c>
      <c r="H137" s="232">
        <v>13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33" customHeight="1">
      <c r="A138" s="39"/>
      <c r="B138" s="40"/>
      <c r="C138" s="228" t="s">
        <v>378</v>
      </c>
      <c r="D138" s="228" t="s">
        <v>323</v>
      </c>
      <c r="E138" s="229" t="s">
        <v>3499</v>
      </c>
      <c r="F138" s="230" t="s">
        <v>3500</v>
      </c>
      <c r="G138" s="231" t="s">
        <v>3175</v>
      </c>
      <c r="H138" s="232">
        <v>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24.15" customHeight="1">
      <c r="A139" s="39"/>
      <c r="B139" s="40"/>
      <c r="C139" s="228" t="s">
        <v>383</v>
      </c>
      <c r="D139" s="228" t="s">
        <v>323</v>
      </c>
      <c r="E139" s="229" t="s">
        <v>3501</v>
      </c>
      <c r="F139" s="230" t="s">
        <v>3502</v>
      </c>
      <c r="G139" s="231" t="s">
        <v>3175</v>
      </c>
      <c r="H139" s="232">
        <v>32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24.15" customHeight="1">
      <c r="A140" s="39"/>
      <c r="B140" s="40"/>
      <c r="C140" s="228" t="s">
        <v>388</v>
      </c>
      <c r="D140" s="228" t="s">
        <v>323</v>
      </c>
      <c r="E140" s="229" t="s">
        <v>3503</v>
      </c>
      <c r="F140" s="230" t="s">
        <v>3504</v>
      </c>
      <c r="G140" s="231" t="s">
        <v>3175</v>
      </c>
      <c r="H140" s="232">
        <v>9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33" customHeight="1">
      <c r="A141" s="39"/>
      <c r="B141" s="40"/>
      <c r="C141" s="228" t="s">
        <v>393</v>
      </c>
      <c r="D141" s="228" t="s">
        <v>323</v>
      </c>
      <c r="E141" s="229" t="s">
        <v>3505</v>
      </c>
      <c r="F141" s="230" t="s">
        <v>3506</v>
      </c>
      <c r="G141" s="231" t="s">
        <v>3175</v>
      </c>
      <c r="H141" s="232">
        <v>3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24.15" customHeight="1">
      <c r="A142" s="39"/>
      <c r="B142" s="40"/>
      <c r="C142" s="228" t="s">
        <v>8</v>
      </c>
      <c r="D142" s="228" t="s">
        <v>323</v>
      </c>
      <c r="E142" s="229" t="s">
        <v>3507</v>
      </c>
      <c r="F142" s="230" t="s">
        <v>3508</v>
      </c>
      <c r="G142" s="231" t="s">
        <v>3175</v>
      </c>
      <c r="H142" s="232">
        <v>2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2" customFormat="1" ht="24.15" customHeight="1">
      <c r="A143" s="39"/>
      <c r="B143" s="40"/>
      <c r="C143" s="228" t="s">
        <v>404</v>
      </c>
      <c r="D143" s="228" t="s">
        <v>323</v>
      </c>
      <c r="E143" s="229" t="s">
        <v>3509</v>
      </c>
      <c r="F143" s="230" t="s">
        <v>3510</v>
      </c>
      <c r="G143" s="231" t="s">
        <v>3175</v>
      </c>
      <c r="H143" s="232">
        <v>16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823</v>
      </c>
    </row>
    <row r="144" s="2" customFormat="1" ht="24.15" customHeight="1">
      <c r="A144" s="39"/>
      <c r="B144" s="40"/>
      <c r="C144" s="228" t="s">
        <v>409</v>
      </c>
      <c r="D144" s="228" t="s">
        <v>323</v>
      </c>
      <c r="E144" s="229" t="s">
        <v>3511</v>
      </c>
      <c r="F144" s="230" t="s">
        <v>3512</v>
      </c>
      <c r="G144" s="231" t="s">
        <v>3175</v>
      </c>
      <c r="H144" s="232">
        <v>5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832</v>
      </c>
    </row>
    <row r="145" s="2" customFormat="1" ht="24.15" customHeight="1">
      <c r="A145" s="39"/>
      <c r="B145" s="40"/>
      <c r="C145" s="228" t="s">
        <v>414</v>
      </c>
      <c r="D145" s="228" t="s">
        <v>323</v>
      </c>
      <c r="E145" s="229" t="s">
        <v>3513</v>
      </c>
      <c r="F145" s="230" t="s">
        <v>3514</v>
      </c>
      <c r="G145" s="231" t="s">
        <v>3175</v>
      </c>
      <c r="H145" s="232">
        <v>4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844</v>
      </c>
    </row>
    <row r="146" s="2" customFormat="1" ht="24.15" customHeight="1">
      <c r="A146" s="39"/>
      <c r="B146" s="40"/>
      <c r="C146" s="228" t="s">
        <v>421</v>
      </c>
      <c r="D146" s="228" t="s">
        <v>323</v>
      </c>
      <c r="E146" s="229" t="s">
        <v>3515</v>
      </c>
      <c r="F146" s="230" t="s">
        <v>3516</v>
      </c>
      <c r="G146" s="231" t="s">
        <v>3175</v>
      </c>
      <c r="H146" s="232">
        <v>16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862</v>
      </c>
    </row>
    <row r="147" s="2" customFormat="1" ht="24.15" customHeight="1">
      <c r="A147" s="39"/>
      <c r="B147" s="40"/>
      <c r="C147" s="228" t="s">
        <v>522</v>
      </c>
      <c r="D147" s="228" t="s">
        <v>323</v>
      </c>
      <c r="E147" s="229" t="s">
        <v>3517</v>
      </c>
      <c r="F147" s="230" t="s">
        <v>3518</v>
      </c>
      <c r="G147" s="231" t="s">
        <v>3175</v>
      </c>
      <c r="H147" s="232">
        <v>4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874</v>
      </c>
    </row>
    <row r="148" s="2" customFormat="1" ht="24.15" customHeight="1">
      <c r="A148" s="39"/>
      <c r="B148" s="40"/>
      <c r="C148" s="228" t="s">
        <v>7</v>
      </c>
      <c r="D148" s="228" t="s">
        <v>323</v>
      </c>
      <c r="E148" s="229" t="s">
        <v>3519</v>
      </c>
      <c r="F148" s="230" t="s">
        <v>3520</v>
      </c>
      <c r="G148" s="231" t="s">
        <v>3175</v>
      </c>
      <c r="H148" s="232">
        <v>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889</v>
      </c>
    </row>
    <row r="149" s="2" customFormat="1" ht="24.15" customHeight="1">
      <c r="A149" s="39"/>
      <c r="B149" s="40"/>
      <c r="C149" s="228" t="s">
        <v>531</v>
      </c>
      <c r="D149" s="228" t="s">
        <v>323</v>
      </c>
      <c r="E149" s="229" t="s">
        <v>3521</v>
      </c>
      <c r="F149" s="230" t="s">
        <v>3522</v>
      </c>
      <c r="G149" s="231" t="s">
        <v>3175</v>
      </c>
      <c r="H149" s="232">
        <v>23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907</v>
      </c>
    </row>
    <row r="150" s="2" customFormat="1" ht="24.15" customHeight="1">
      <c r="A150" s="39"/>
      <c r="B150" s="40"/>
      <c r="C150" s="228" t="s">
        <v>536</v>
      </c>
      <c r="D150" s="228" t="s">
        <v>323</v>
      </c>
      <c r="E150" s="229" t="s">
        <v>3523</v>
      </c>
      <c r="F150" s="230" t="s">
        <v>3524</v>
      </c>
      <c r="G150" s="231" t="s">
        <v>3175</v>
      </c>
      <c r="H150" s="232">
        <v>4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923</v>
      </c>
    </row>
    <row r="151" s="2" customFormat="1" ht="33" customHeight="1">
      <c r="A151" s="39"/>
      <c r="B151" s="40"/>
      <c r="C151" s="228" t="s">
        <v>541</v>
      </c>
      <c r="D151" s="228" t="s">
        <v>323</v>
      </c>
      <c r="E151" s="229" t="s">
        <v>3525</v>
      </c>
      <c r="F151" s="230" t="s">
        <v>3526</v>
      </c>
      <c r="G151" s="231" t="s">
        <v>3175</v>
      </c>
      <c r="H151" s="232">
        <v>2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933</v>
      </c>
    </row>
    <row r="152" s="2" customFormat="1" ht="24.15" customHeight="1">
      <c r="A152" s="39"/>
      <c r="B152" s="40"/>
      <c r="C152" s="228" t="s">
        <v>546</v>
      </c>
      <c r="D152" s="228" t="s">
        <v>323</v>
      </c>
      <c r="E152" s="229" t="s">
        <v>3527</v>
      </c>
      <c r="F152" s="230" t="s">
        <v>3528</v>
      </c>
      <c r="G152" s="231" t="s">
        <v>3175</v>
      </c>
      <c r="H152" s="232">
        <v>1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942</v>
      </c>
    </row>
    <row r="153" s="2" customFormat="1" ht="16.5" customHeight="1">
      <c r="A153" s="39"/>
      <c r="B153" s="40"/>
      <c r="C153" s="228" t="s">
        <v>550</v>
      </c>
      <c r="D153" s="228" t="s">
        <v>323</v>
      </c>
      <c r="E153" s="229" t="s">
        <v>3529</v>
      </c>
      <c r="F153" s="230" t="s">
        <v>3530</v>
      </c>
      <c r="G153" s="231" t="s">
        <v>3379</v>
      </c>
      <c r="H153" s="232">
        <v>1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956</v>
      </c>
    </row>
    <row r="154" s="12" customFormat="1" ht="25.92" customHeight="1">
      <c r="A154" s="12"/>
      <c r="B154" s="212"/>
      <c r="C154" s="213"/>
      <c r="D154" s="214" t="s">
        <v>80</v>
      </c>
      <c r="E154" s="215" t="s">
        <v>3247</v>
      </c>
      <c r="F154" s="215" t="s">
        <v>3248</v>
      </c>
      <c r="G154" s="213"/>
      <c r="H154" s="213"/>
      <c r="I154" s="216"/>
      <c r="J154" s="217">
        <f>BK154</f>
        <v>0</v>
      </c>
      <c r="K154" s="213"/>
      <c r="L154" s="218"/>
      <c r="M154" s="219"/>
      <c r="N154" s="220"/>
      <c r="O154" s="220"/>
      <c r="P154" s="221">
        <f>SUM(P155:P156)</f>
        <v>0</v>
      </c>
      <c r="Q154" s="220"/>
      <c r="R154" s="221">
        <f>SUM(R155:R156)</f>
        <v>0</v>
      </c>
      <c r="S154" s="220"/>
      <c r="T154" s="222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3" t="s">
        <v>89</v>
      </c>
      <c r="AT154" s="224" t="s">
        <v>80</v>
      </c>
      <c r="AU154" s="224" t="s">
        <v>81</v>
      </c>
      <c r="AY154" s="223" t="s">
        <v>320</v>
      </c>
      <c r="BK154" s="225">
        <f>SUM(BK155:BK156)</f>
        <v>0</v>
      </c>
    </row>
    <row r="155" s="2" customFormat="1" ht="16.5" customHeight="1">
      <c r="A155" s="39"/>
      <c r="B155" s="40"/>
      <c r="C155" s="228" t="s">
        <v>556</v>
      </c>
      <c r="D155" s="228" t="s">
        <v>323</v>
      </c>
      <c r="E155" s="229" t="s">
        <v>3249</v>
      </c>
      <c r="F155" s="230" t="s">
        <v>3250</v>
      </c>
      <c r="G155" s="231" t="s">
        <v>3251</v>
      </c>
      <c r="H155" s="232">
        <v>5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968</v>
      </c>
    </row>
    <row r="156" s="2" customFormat="1" ht="16.5" customHeight="1">
      <c r="A156" s="39"/>
      <c r="B156" s="40"/>
      <c r="C156" s="228" t="s">
        <v>561</v>
      </c>
      <c r="D156" s="228" t="s">
        <v>323</v>
      </c>
      <c r="E156" s="229" t="s">
        <v>3254</v>
      </c>
      <c r="F156" s="230" t="s">
        <v>3255</v>
      </c>
      <c r="G156" s="231" t="s">
        <v>3251</v>
      </c>
      <c r="H156" s="232">
        <v>8</v>
      </c>
      <c r="I156" s="233"/>
      <c r="J156" s="234">
        <f>ROUND(I156*H156,2)</f>
        <v>0</v>
      </c>
      <c r="K156" s="230" t="s">
        <v>1</v>
      </c>
      <c r="L156" s="45"/>
      <c r="M156" s="246" t="s">
        <v>1</v>
      </c>
      <c r="N156" s="247" t="s">
        <v>46</v>
      </c>
      <c r="O156" s="24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986</v>
      </c>
    </row>
    <row r="157" s="2" customFormat="1" ht="6.96" customHeight="1">
      <c r="A157" s="39"/>
      <c r="B157" s="67"/>
      <c r="C157" s="68"/>
      <c r="D157" s="68"/>
      <c r="E157" s="68"/>
      <c r="F157" s="68"/>
      <c r="G157" s="68"/>
      <c r="H157" s="68"/>
      <c r="I157" s="68"/>
      <c r="J157" s="68"/>
      <c r="K157" s="68"/>
      <c r="L157" s="45"/>
      <c r="M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</sheetData>
  <sheetProtection sheet="1" autoFilter="0" formatColumns="0" formatRows="0" objects="1" scenarios="1" spinCount="100000" saltValue="Z6+swniFgW84/snNDVbugA075ipZhTeaiKQ+oFMSkRm8q1O7cMd+J2ifWxoGckAvkIM0tYLIGEkx6+dX7BGFNw==" hashValue="JyVrr/KfWY+u2tT9s+wPhJ+xtbhdGrUWNQpAaKzuxm9lE0Jf+ABzMCCTBdaikZ+odiqE7zlICIPOf8BOtWb8kg==" algorithmName="SHA-512" password="CC35"/>
  <autoFilter ref="C125:K15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3531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ROUND((SUM(BE126:BE143)),  2)</f>
        <v>0</v>
      </c>
      <c r="G37" s="39"/>
      <c r="H37" s="39"/>
      <c r="I37" s="166">
        <v>0.20999999999999999</v>
      </c>
      <c r="J37" s="165">
        <f>ROUND(((SUM(BE126:BE143))*I37),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ROUND((SUM(BF126:BF143)),  2)</f>
        <v>0</v>
      </c>
      <c r="G38" s="39"/>
      <c r="H38" s="39"/>
      <c r="I38" s="166">
        <v>0.14999999999999999</v>
      </c>
      <c r="J38" s="165">
        <f>ROUND(((SUM(BF126:BF143))*I38),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RM13 - Rozvaděč RM13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RM13 - Rozvaděč RM13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P127+P142</f>
        <v>0</v>
      </c>
      <c r="Q126" s="105"/>
      <c r="R126" s="209">
        <f>R127+R142</f>
        <v>0</v>
      </c>
      <c r="S126" s="105"/>
      <c r="T126" s="210">
        <f>T127+T142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SUM(P128:P141)</f>
        <v>0</v>
      </c>
      <c r="Q127" s="220"/>
      <c r="R127" s="221">
        <f>SUM(R128:R141)</f>
        <v>0</v>
      </c>
      <c r="S127" s="220"/>
      <c r="T127" s="222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SUM(BK128:BK141)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3534</v>
      </c>
      <c r="F128" s="230" t="s">
        <v>3535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3538</v>
      </c>
      <c r="F130" s="230" t="s">
        <v>3539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3540</v>
      </c>
      <c r="F131" s="230" t="s">
        <v>3541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3542</v>
      </c>
      <c r="F132" s="230" t="s">
        <v>3543</v>
      </c>
      <c r="G132" s="231" t="s">
        <v>3175</v>
      </c>
      <c r="H132" s="232">
        <v>12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3544</v>
      </c>
      <c r="F133" s="230" t="s">
        <v>3545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3546</v>
      </c>
      <c r="F134" s="230" t="s">
        <v>3547</v>
      </c>
      <c r="G134" s="231" t="s">
        <v>3175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3548</v>
      </c>
      <c r="F135" s="230" t="s">
        <v>3549</v>
      </c>
      <c r="G135" s="231" t="s">
        <v>3175</v>
      </c>
      <c r="H135" s="232">
        <v>4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3550</v>
      </c>
      <c r="F136" s="230" t="s">
        <v>3551</v>
      </c>
      <c r="G136" s="231" t="s">
        <v>3175</v>
      </c>
      <c r="H136" s="232">
        <v>15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3552</v>
      </c>
      <c r="F137" s="230" t="s">
        <v>3553</v>
      </c>
      <c r="G137" s="231" t="s">
        <v>3175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3554</v>
      </c>
      <c r="F138" s="230" t="s">
        <v>3555</v>
      </c>
      <c r="G138" s="231" t="s">
        <v>3175</v>
      </c>
      <c r="H138" s="232">
        <v>40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3556</v>
      </c>
      <c r="F139" s="230" t="s">
        <v>3557</v>
      </c>
      <c r="G139" s="231" t="s">
        <v>3175</v>
      </c>
      <c r="H139" s="232">
        <v>21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3558</v>
      </c>
      <c r="F140" s="230" t="s">
        <v>3559</v>
      </c>
      <c r="G140" s="231" t="s">
        <v>3175</v>
      </c>
      <c r="H140" s="232">
        <v>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16.5" customHeight="1">
      <c r="A141" s="39"/>
      <c r="B141" s="40"/>
      <c r="C141" s="228" t="s">
        <v>393</v>
      </c>
      <c r="D141" s="228" t="s">
        <v>323</v>
      </c>
      <c r="E141" s="229" t="s">
        <v>3560</v>
      </c>
      <c r="F141" s="230" t="s">
        <v>3561</v>
      </c>
      <c r="G141" s="231" t="s">
        <v>3379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3247</v>
      </c>
      <c r="F142" s="215" t="s">
        <v>3248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P143</f>
        <v>0</v>
      </c>
      <c r="Q142" s="220"/>
      <c r="R142" s="221">
        <f>R143</f>
        <v>0</v>
      </c>
      <c r="S142" s="220"/>
      <c r="T142" s="222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320</v>
      </c>
      <c r="BK142" s="225">
        <f>BK143</f>
        <v>0</v>
      </c>
    </row>
    <row r="143" s="2" customFormat="1" ht="16.5" customHeight="1">
      <c r="A143" s="39"/>
      <c r="B143" s="40"/>
      <c r="C143" s="228" t="s">
        <v>8</v>
      </c>
      <c r="D143" s="228" t="s">
        <v>323</v>
      </c>
      <c r="E143" s="229" t="s">
        <v>3562</v>
      </c>
      <c r="F143" s="230" t="s">
        <v>3563</v>
      </c>
      <c r="G143" s="231" t="s">
        <v>3251</v>
      </c>
      <c r="H143" s="232">
        <v>7</v>
      </c>
      <c r="I143" s="233"/>
      <c r="J143" s="234">
        <f>ROUND(I143*H143,2)</f>
        <v>0</v>
      </c>
      <c r="K143" s="230" t="s">
        <v>1</v>
      </c>
      <c r="L143" s="45"/>
      <c r="M143" s="246" t="s">
        <v>1</v>
      </c>
      <c r="N143" s="247" t="s">
        <v>46</v>
      </c>
      <c r="O143" s="24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573</v>
      </c>
    </row>
    <row r="144" s="2" customFormat="1" ht="6.96" customHeight="1">
      <c r="A144" s="39"/>
      <c r="B144" s="67"/>
      <c r="C144" s="68"/>
      <c r="D144" s="68"/>
      <c r="E144" s="68"/>
      <c r="F144" s="68"/>
      <c r="G144" s="68"/>
      <c r="H144" s="68"/>
      <c r="I144" s="68"/>
      <c r="J144" s="68"/>
      <c r="K144" s="68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oYFU9LlGhoF1FD8gY++Ro6OKhkKq6NEje2BB/OHbNiHL9Si6iue40P4fblEBxoxr+e/17dyyo0c2HgInrM38IA==" hashValue="31CfZHXUEbA7jXG8XOrpa0kTBaR3PI0Mrr668fp0WqVHrnCe+VVoqktAMSIICcTVKWK6PhykUW60IhG386DsvQ==" algorithmName="SHA-512" password="CC35"/>
  <autoFilter ref="C125:K1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3564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ROUND((SUM(BE126:BE144)),  2)</f>
        <v>0</v>
      </c>
      <c r="G37" s="39"/>
      <c r="H37" s="39"/>
      <c r="I37" s="166">
        <v>0.20999999999999999</v>
      </c>
      <c r="J37" s="165">
        <f>ROUND(((SUM(BE126:BE144))*I37),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ROUND((SUM(BF126:BF144)),  2)</f>
        <v>0</v>
      </c>
      <c r="G38" s="39"/>
      <c r="H38" s="39"/>
      <c r="I38" s="166">
        <v>0.14999999999999999</v>
      </c>
      <c r="J38" s="165">
        <f>ROUND(((SUM(BF126:BF144))*I38),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RM15 - Rozvaděč RM15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RM15 - Rozvaděč RM15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P127+P143</f>
        <v>0</v>
      </c>
      <c r="Q126" s="105"/>
      <c r="R126" s="209">
        <f>R127+R143</f>
        <v>0</v>
      </c>
      <c r="S126" s="105"/>
      <c r="T126" s="210">
        <f>T127+T143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SUM(P128:P142)</f>
        <v>0</v>
      </c>
      <c r="Q127" s="220"/>
      <c r="R127" s="221">
        <f>SUM(R128:R142)</f>
        <v>0</v>
      </c>
      <c r="S127" s="220"/>
      <c r="T127" s="222">
        <f>SUM(T128:T142)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SUM(BK128:BK142)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3565</v>
      </c>
      <c r="F128" s="230" t="s">
        <v>3566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3538</v>
      </c>
      <c r="F130" s="230" t="s">
        <v>3539</v>
      </c>
      <c r="G130" s="231" t="s">
        <v>3175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3540</v>
      </c>
      <c r="F131" s="230" t="s">
        <v>3541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3567</v>
      </c>
      <c r="F132" s="230" t="s">
        <v>3568</v>
      </c>
      <c r="G132" s="231" t="s">
        <v>3175</v>
      </c>
      <c r="H132" s="232">
        <v>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3542</v>
      </c>
      <c r="F133" s="230" t="s">
        <v>3543</v>
      </c>
      <c r="G133" s="231" t="s">
        <v>3175</v>
      </c>
      <c r="H133" s="232">
        <v>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3546</v>
      </c>
      <c r="F134" s="230" t="s">
        <v>3547</v>
      </c>
      <c r="G134" s="231" t="s">
        <v>3175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3569</v>
      </c>
      <c r="F135" s="230" t="s">
        <v>3570</v>
      </c>
      <c r="G135" s="231" t="s">
        <v>3175</v>
      </c>
      <c r="H135" s="232">
        <v>3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3548</v>
      </c>
      <c r="F136" s="230" t="s">
        <v>3549</v>
      </c>
      <c r="G136" s="231" t="s">
        <v>3175</v>
      </c>
      <c r="H136" s="232">
        <v>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3550</v>
      </c>
      <c r="F137" s="230" t="s">
        <v>3551</v>
      </c>
      <c r="G137" s="231" t="s">
        <v>3175</v>
      </c>
      <c r="H137" s="232">
        <v>7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3554</v>
      </c>
      <c r="F138" s="230" t="s">
        <v>3555</v>
      </c>
      <c r="G138" s="231" t="s">
        <v>3175</v>
      </c>
      <c r="H138" s="232">
        <v>19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3556</v>
      </c>
      <c r="F139" s="230" t="s">
        <v>3557</v>
      </c>
      <c r="G139" s="231" t="s">
        <v>3175</v>
      </c>
      <c r="H139" s="232">
        <v>9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3558</v>
      </c>
      <c r="F140" s="230" t="s">
        <v>3559</v>
      </c>
      <c r="G140" s="231" t="s">
        <v>3175</v>
      </c>
      <c r="H140" s="232">
        <v>6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16.5" customHeight="1">
      <c r="A141" s="39"/>
      <c r="B141" s="40"/>
      <c r="C141" s="228" t="s">
        <v>393</v>
      </c>
      <c r="D141" s="228" t="s">
        <v>323</v>
      </c>
      <c r="E141" s="229" t="s">
        <v>3571</v>
      </c>
      <c r="F141" s="230" t="s">
        <v>3572</v>
      </c>
      <c r="G141" s="231" t="s">
        <v>3175</v>
      </c>
      <c r="H141" s="232">
        <v>3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16.5" customHeight="1">
      <c r="A142" s="39"/>
      <c r="B142" s="40"/>
      <c r="C142" s="228" t="s">
        <v>8</v>
      </c>
      <c r="D142" s="228" t="s">
        <v>323</v>
      </c>
      <c r="E142" s="229" t="s">
        <v>3560</v>
      </c>
      <c r="F142" s="230" t="s">
        <v>3561</v>
      </c>
      <c r="G142" s="231" t="s">
        <v>3379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12" customFormat="1" ht="25.92" customHeight="1">
      <c r="A143" s="12"/>
      <c r="B143" s="212"/>
      <c r="C143" s="213"/>
      <c r="D143" s="214" t="s">
        <v>80</v>
      </c>
      <c r="E143" s="215" t="s">
        <v>3247</v>
      </c>
      <c r="F143" s="215" t="s">
        <v>3248</v>
      </c>
      <c r="G143" s="213"/>
      <c r="H143" s="213"/>
      <c r="I143" s="216"/>
      <c r="J143" s="217">
        <f>BK143</f>
        <v>0</v>
      </c>
      <c r="K143" s="213"/>
      <c r="L143" s="218"/>
      <c r="M143" s="219"/>
      <c r="N143" s="220"/>
      <c r="O143" s="220"/>
      <c r="P143" s="221">
        <f>P144</f>
        <v>0</v>
      </c>
      <c r="Q143" s="220"/>
      <c r="R143" s="221">
        <f>R144</f>
        <v>0</v>
      </c>
      <c r="S143" s="220"/>
      <c r="T143" s="222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81</v>
      </c>
      <c r="AY143" s="223" t="s">
        <v>320</v>
      </c>
      <c r="BK143" s="225">
        <f>BK144</f>
        <v>0</v>
      </c>
    </row>
    <row r="144" s="2" customFormat="1" ht="16.5" customHeight="1">
      <c r="A144" s="39"/>
      <c r="B144" s="40"/>
      <c r="C144" s="228" t="s">
        <v>404</v>
      </c>
      <c r="D144" s="228" t="s">
        <v>323</v>
      </c>
      <c r="E144" s="229" t="s">
        <v>3562</v>
      </c>
      <c r="F144" s="230" t="s">
        <v>3563</v>
      </c>
      <c r="G144" s="231" t="s">
        <v>3251</v>
      </c>
      <c r="H144" s="232">
        <v>6</v>
      </c>
      <c r="I144" s="233"/>
      <c r="J144" s="234">
        <f>ROUND(I144*H144,2)</f>
        <v>0</v>
      </c>
      <c r="K144" s="230" t="s">
        <v>1</v>
      </c>
      <c r="L144" s="45"/>
      <c r="M144" s="246" t="s">
        <v>1</v>
      </c>
      <c r="N144" s="247" t="s">
        <v>46</v>
      </c>
      <c r="O144" s="24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823</v>
      </c>
    </row>
    <row r="145" s="2" customFormat="1" ht="6.96" customHeight="1">
      <c r="A145" s="39"/>
      <c r="B145" s="67"/>
      <c r="C145" s="68"/>
      <c r="D145" s="68"/>
      <c r="E145" s="68"/>
      <c r="F145" s="68"/>
      <c r="G145" s="68"/>
      <c r="H145" s="68"/>
      <c r="I145" s="68"/>
      <c r="J145" s="68"/>
      <c r="K145" s="68"/>
      <c r="L145" s="45"/>
      <c r="M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</sheetData>
  <sheetProtection sheet="1" autoFilter="0" formatColumns="0" formatRows="0" objects="1" scenarios="1" spinCount="100000" saltValue="sNCSR1/BnPY0y5aT2NOp7k6l3p6g7TksjB80VsAEdcmwaALZIJYEbfjr1FJlbk1BpQt5F+cwr4Ixn1/jRnmn5A==" hashValue="f0B2ZBytEshxzIDtukfLfU7Toz8NGfIk+jPr0VXq9j2QkTEEfnx6TYVUs4UA5DufhCl2vYbIZ3uxFvV+6Od6bA==" algorithmName="SHA-512" password="CC35"/>
  <autoFilter ref="C125:K1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ROUND((SUM(BE126:BE140)),  2)</f>
        <v>0</v>
      </c>
      <c r="G37" s="39"/>
      <c r="H37" s="39"/>
      <c r="I37" s="166">
        <v>0.20999999999999999</v>
      </c>
      <c r="J37" s="165">
        <f>ROUND(((SUM(BE126:BE140))*I37),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ROUND((SUM(BF126:BF140)),  2)</f>
        <v>0</v>
      </c>
      <c r="G38" s="39"/>
      <c r="H38" s="39"/>
      <c r="I38" s="166">
        <v>0.14999999999999999</v>
      </c>
      <c r="J38" s="165">
        <f>ROUND(((SUM(BF126:BF140))*I38),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ROUND((SUM(BH126:BH140)),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RM31 - Rozvaděč RM31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RM31 - Rozvaděč RM31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P127+P139</f>
        <v>0</v>
      </c>
      <c r="Q126" s="105"/>
      <c r="R126" s="209">
        <f>R127+R139</f>
        <v>0</v>
      </c>
      <c r="S126" s="105"/>
      <c r="T126" s="210">
        <f>T127+T139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BK127+BK139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SUM(P128:P138)</f>
        <v>0</v>
      </c>
      <c r="Q127" s="220"/>
      <c r="R127" s="221">
        <f>SUM(R128:R138)</f>
        <v>0</v>
      </c>
      <c r="S127" s="220"/>
      <c r="T127" s="222">
        <f>SUM(T128:T138)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SUM(BK128:BK138)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3574</v>
      </c>
      <c r="F128" s="230" t="s">
        <v>3575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3538</v>
      </c>
      <c r="F130" s="230" t="s">
        <v>3539</v>
      </c>
      <c r="G130" s="231" t="s">
        <v>3175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3540</v>
      </c>
      <c r="F131" s="230" t="s">
        <v>3541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3542</v>
      </c>
      <c r="F132" s="230" t="s">
        <v>3543</v>
      </c>
      <c r="G132" s="231" t="s">
        <v>3175</v>
      </c>
      <c r="H132" s="232">
        <v>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3546</v>
      </c>
      <c r="F133" s="230" t="s">
        <v>3547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3550</v>
      </c>
      <c r="F134" s="230" t="s">
        <v>3551</v>
      </c>
      <c r="G134" s="231" t="s">
        <v>3175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3554</v>
      </c>
      <c r="F135" s="230" t="s">
        <v>3555</v>
      </c>
      <c r="G135" s="231" t="s">
        <v>3175</v>
      </c>
      <c r="H135" s="232">
        <v>12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3556</v>
      </c>
      <c r="F136" s="230" t="s">
        <v>3557</v>
      </c>
      <c r="G136" s="231" t="s">
        <v>3175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3558</v>
      </c>
      <c r="F137" s="230" t="s">
        <v>3559</v>
      </c>
      <c r="G137" s="231" t="s">
        <v>3175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3560</v>
      </c>
      <c r="F138" s="230" t="s">
        <v>3561</v>
      </c>
      <c r="G138" s="231" t="s">
        <v>3379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12" customFormat="1" ht="25.92" customHeight="1">
      <c r="A139" s="12"/>
      <c r="B139" s="212"/>
      <c r="C139" s="213"/>
      <c r="D139" s="214" t="s">
        <v>80</v>
      </c>
      <c r="E139" s="215" t="s">
        <v>3247</v>
      </c>
      <c r="F139" s="215" t="s">
        <v>3248</v>
      </c>
      <c r="G139" s="213"/>
      <c r="H139" s="213"/>
      <c r="I139" s="216"/>
      <c r="J139" s="217">
        <f>BK139</f>
        <v>0</v>
      </c>
      <c r="K139" s="213"/>
      <c r="L139" s="218"/>
      <c r="M139" s="219"/>
      <c r="N139" s="220"/>
      <c r="O139" s="220"/>
      <c r="P139" s="221">
        <f>P140</f>
        <v>0</v>
      </c>
      <c r="Q139" s="220"/>
      <c r="R139" s="221">
        <f>R140</f>
        <v>0</v>
      </c>
      <c r="S139" s="220"/>
      <c r="T139" s="222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89</v>
      </c>
      <c r="AT139" s="224" t="s">
        <v>80</v>
      </c>
      <c r="AU139" s="224" t="s">
        <v>81</v>
      </c>
      <c r="AY139" s="223" t="s">
        <v>320</v>
      </c>
      <c r="BK139" s="225">
        <f>BK140</f>
        <v>0</v>
      </c>
    </row>
    <row r="140" s="2" customFormat="1" ht="16.5" customHeight="1">
      <c r="A140" s="39"/>
      <c r="B140" s="40"/>
      <c r="C140" s="228" t="s">
        <v>383</v>
      </c>
      <c r="D140" s="228" t="s">
        <v>323</v>
      </c>
      <c r="E140" s="229" t="s">
        <v>3562</v>
      </c>
      <c r="F140" s="230" t="s">
        <v>3563</v>
      </c>
      <c r="G140" s="231" t="s">
        <v>3251</v>
      </c>
      <c r="H140" s="232">
        <v>4</v>
      </c>
      <c r="I140" s="233"/>
      <c r="J140" s="234">
        <f>ROUND(I140*H140,2)</f>
        <v>0</v>
      </c>
      <c r="K140" s="230" t="s">
        <v>1</v>
      </c>
      <c r="L140" s="45"/>
      <c r="M140" s="246" t="s">
        <v>1</v>
      </c>
      <c r="N140" s="247" t="s">
        <v>46</v>
      </c>
      <c r="O140" s="24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541</v>
      </c>
    </row>
    <row r="141" s="2" customFormat="1" ht="6.96" customHeight="1">
      <c r="A141" s="39"/>
      <c r="B141" s="67"/>
      <c r="C141" s="68"/>
      <c r="D141" s="68"/>
      <c r="E141" s="68"/>
      <c r="F141" s="68"/>
      <c r="G141" s="68"/>
      <c r="H141" s="68"/>
      <c r="I141" s="68"/>
      <c r="J141" s="68"/>
      <c r="K141" s="68"/>
      <c r="L141" s="45"/>
      <c r="M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</sheetData>
  <sheetProtection sheet="1" autoFilter="0" formatColumns="0" formatRows="0" objects="1" scenarios="1" spinCount="100000" saltValue="4nym9JekjcTDzXgO/Zk8iT6iO33mYczjsYH2Hx5RNocqFZf89aiwxHEab+FRJPOSleRyQ05j5aNjbLXOvKthxg==" hashValue="DIJ0HdUi4hiwA7oKqDvOtocjTRLvf2F9DvdDpUrsAmNML6jJpYISafrZPTBwnCkkchEdY3PD/k9g9DvtEq3jrA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3576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ROUND((SUM(BE126:BE138)),  2)</f>
        <v>0</v>
      </c>
      <c r="G37" s="39"/>
      <c r="H37" s="39"/>
      <c r="I37" s="166">
        <v>0.20999999999999999</v>
      </c>
      <c r="J37" s="165">
        <f>ROUND(((SUM(BE126:BE138))*I37),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ROUND((SUM(BF126:BF138)),  2)</f>
        <v>0</v>
      </c>
      <c r="G38" s="39"/>
      <c r="H38" s="39"/>
      <c r="I38" s="166">
        <v>0.14999999999999999</v>
      </c>
      <c r="J38" s="165">
        <f>ROUND(((SUM(BF126:BF138))*I38),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ROUND((SUM(BG126:BG138)),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ROUND((SUM(BH126:BH138)),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ROUND((SUM(BI126:BI138)),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RM23 - Rozvaděč RM23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RM23 - Rozvaděč RM23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P127+P137</f>
        <v>0</v>
      </c>
      <c r="Q126" s="105"/>
      <c r="R126" s="209">
        <f>R127+R137</f>
        <v>0</v>
      </c>
      <c r="S126" s="105"/>
      <c r="T126" s="210">
        <f>T127+T137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BK127+BK137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SUM(P128:P136)</f>
        <v>0</v>
      </c>
      <c r="Q127" s="220"/>
      <c r="R127" s="221">
        <f>SUM(R128:R136)</f>
        <v>0</v>
      </c>
      <c r="S127" s="220"/>
      <c r="T127" s="222">
        <f>SUM(T128:T136)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SUM(BK128:BK136)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3577</v>
      </c>
      <c r="F128" s="230" t="s">
        <v>3578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3538</v>
      </c>
      <c r="F130" s="230" t="s">
        <v>3539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3540</v>
      </c>
      <c r="F131" s="230" t="s">
        <v>3541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3542</v>
      </c>
      <c r="F132" s="230" t="s">
        <v>3543</v>
      </c>
      <c r="G132" s="231" t="s">
        <v>3175</v>
      </c>
      <c r="H132" s="232">
        <v>6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3546</v>
      </c>
      <c r="F133" s="230" t="s">
        <v>3547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3548</v>
      </c>
      <c r="F134" s="230" t="s">
        <v>3549</v>
      </c>
      <c r="G134" s="231" t="s">
        <v>3175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3550</v>
      </c>
      <c r="F135" s="230" t="s">
        <v>3551</v>
      </c>
      <c r="G135" s="231" t="s">
        <v>3175</v>
      </c>
      <c r="H135" s="232">
        <v>6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3560</v>
      </c>
      <c r="F136" s="230" t="s">
        <v>3561</v>
      </c>
      <c r="G136" s="231" t="s">
        <v>3379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3247</v>
      </c>
      <c r="F137" s="215" t="s">
        <v>3248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P138</f>
        <v>0</v>
      </c>
      <c r="Q137" s="220"/>
      <c r="R137" s="221">
        <f>R138</f>
        <v>0</v>
      </c>
      <c r="S137" s="220"/>
      <c r="T137" s="222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320</v>
      </c>
      <c r="BK137" s="225">
        <f>BK138</f>
        <v>0</v>
      </c>
    </row>
    <row r="138" s="2" customFormat="1" ht="16.5" customHeight="1">
      <c r="A138" s="39"/>
      <c r="B138" s="40"/>
      <c r="C138" s="228" t="s">
        <v>373</v>
      </c>
      <c r="D138" s="228" t="s">
        <v>323</v>
      </c>
      <c r="E138" s="229" t="s">
        <v>3562</v>
      </c>
      <c r="F138" s="230" t="s">
        <v>3563</v>
      </c>
      <c r="G138" s="231" t="s">
        <v>3251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46" t="s">
        <v>1</v>
      </c>
      <c r="N138" s="247" t="s">
        <v>46</v>
      </c>
      <c r="O138" s="24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522</v>
      </c>
    </row>
    <row r="139" s="2" customFormat="1" ht="6.96" customHeight="1">
      <c r="A139" s="39"/>
      <c r="B139" s="67"/>
      <c r="C139" s="68"/>
      <c r="D139" s="68"/>
      <c r="E139" s="68"/>
      <c r="F139" s="68"/>
      <c r="G139" s="68"/>
      <c r="H139" s="68"/>
      <c r="I139" s="68"/>
      <c r="J139" s="68"/>
      <c r="K139" s="68"/>
      <c r="L139" s="45"/>
      <c r="M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</sheetData>
  <sheetProtection sheet="1" autoFilter="0" formatColumns="0" formatRows="0" objects="1" scenarios="1" spinCount="100000" saltValue="0VCTVjnzX9a5WYaqWS8u+yBZrFf+5xAbVLyj5qF48uCmKXYtJsDfhsKG8wkxnRbnNeVJ6cF/mcZzbVbyX9gX+Q==" hashValue="2yl8Le0yaHD/owYIY2dH9+qNxa+iDoJGSIZ6bowFiaj1OgC9AtPDAI/uYsviA7pThHsN5m9HvhSBA007IBTRkQ==" algorithmName="SHA-512" password="CC35"/>
  <autoFilter ref="C125:K13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3579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ROUND((SUM(BE126:BE136)),  2)</f>
        <v>0</v>
      </c>
      <c r="G37" s="39"/>
      <c r="H37" s="39"/>
      <c r="I37" s="166">
        <v>0.20999999999999999</v>
      </c>
      <c r="J37" s="165">
        <f>ROUND(((SUM(BE126:BE136))*I37),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ROUND((SUM(BF126:BF136)),  2)</f>
        <v>0</v>
      </c>
      <c r="G38" s="39"/>
      <c r="H38" s="39"/>
      <c r="I38" s="166">
        <v>0.14999999999999999</v>
      </c>
      <c r="J38" s="165">
        <f>ROUND(((SUM(BF126:BF136))*I38),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RP117 - Rozvaděč RP117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RP117 - Rozvaděč RP117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P127+P135</f>
        <v>0</v>
      </c>
      <c r="Q126" s="105"/>
      <c r="R126" s="209">
        <f>R127+R135</f>
        <v>0</v>
      </c>
      <c r="S126" s="105"/>
      <c r="T126" s="210">
        <f>T127+T135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SUM(P128:P134)</f>
        <v>0</v>
      </c>
      <c r="Q127" s="220"/>
      <c r="R127" s="221">
        <f>SUM(R128:R134)</f>
        <v>0</v>
      </c>
      <c r="S127" s="220"/>
      <c r="T127" s="222">
        <f>SUM(T128:T134)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SUM(BK128:BK134)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3580</v>
      </c>
      <c r="F128" s="230" t="s">
        <v>3581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3542</v>
      </c>
      <c r="F130" s="230" t="s">
        <v>3543</v>
      </c>
      <c r="G130" s="231" t="s">
        <v>3175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3546</v>
      </c>
      <c r="F131" s="230" t="s">
        <v>3547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3548</v>
      </c>
      <c r="F132" s="230" t="s">
        <v>3549</v>
      </c>
      <c r="G132" s="231" t="s">
        <v>3175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3550</v>
      </c>
      <c r="F133" s="230" t="s">
        <v>3551</v>
      </c>
      <c r="G133" s="231" t="s">
        <v>3175</v>
      </c>
      <c r="H133" s="232">
        <v>11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3560</v>
      </c>
      <c r="F134" s="230" t="s">
        <v>3561</v>
      </c>
      <c r="G134" s="231" t="s">
        <v>3379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3247</v>
      </c>
      <c r="F135" s="215" t="s">
        <v>3248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P136</f>
        <v>0</v>
      </c>
      <c r="Q135" s="220"/>
      <c r="R135" s="221">
        <f>R136</f>
        <v>0</v>
      </c>
      <c r="S135" s="220"/>
      <c r="T135" s="222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320</v>
      </c>
      <c r="BK135" s="225">
        <f>BK136</f>
        <v>0</v>
      </c>
    </row>
    <row r="136" s="2" customFormat="1" ht="16.5" customHeight="1">
      <c r="A136" s="39"/>
      <c r="B136" s="40"/>
      <c r="C136" s="228" t="s">
        <v>363</v>
      </c>
      <c r="D136" s="228" t="s">
        <v>323</v>
      </c>
      <c r="E136" s="229" t="s">
        <v>3562</v>
      </c>
      <c r="F136" s="230" t="s">
        <v>3563</v>
      </c>
      <c r="G136" s="231" t="s">
        <v>3251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46" t="s">
        <v>1</v>
      </c>
      <c r="N136" s="247" t="s">
        <v>46</v>
      </c>
      <c r="O136" s="24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iO/uEqH7Q40j7h/SfgwrScgNc9IilCrah7Gq738JM+TVjOnjdzxx433uG0GqGLdmGBr2nvzqQf9nfMO3FA9UHA==" hashValue="HsrlayilzOhLC7N7h/qOhbcvEfroS/ubajZBfyApM7xBpp4uZXNrX9i3cJIXOFlf5GtKctWrlo1Amacg1Oqibw==" algorithmName="SHA-512" password="CC35"/>
  <autoFilter ref="C125:K13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3582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ROUND((SUM(BE126:BE137)),  2)</f>
        <v>0</v>
      </c>
      <c r="G37" s="39"/>
      <c r="H37" s="39"/>
      <c r="I37" s="166">
        <v>0.20999999999999999</v>
      </c>
      <c r="J37" s="165">
        <f>ROUND(((SUM(BE126:BE137))*I37),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ROUND((SUM(BF126:BF137)),  2)</f>
        <v>0</v>
      </c>
      <c r="G38" s="39"/>
      <c r="H38" s="39"/>
      <c r="I38" s="166">
        <v>0.14999999999999999</v>
      </c>
      <c r="J38" s="165">
        <f>ROUND(((SUM(BF126:BF137))*I38),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ROUND((SUM(BH126:BH137)),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RP118 - Rozvaděč RP118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RP118 - Rozvaděč RP118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P127+P136</f>
        <v>0</v>
      </c>
      <c r="Q126" s="105"/>
      <c r="R126" s="209">
        <f>R127+R136</f>
        <v>0</v>
      </c>
      <c r="S126" s="105"/>
      <c r="T126" s="210">
        <f>T127+T136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SUM(P128:P135)</f>
        <v>0</v>
      </c>
      <c r="Q127" s="220"/>
      <c r="R127" s="221">
        <f>SUM(R128:R135)</f>
        <v>0</v>
      </c>
      <c r="S127" s="220"/>
      <c r="T127" s="222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SUM(BK128:BK135)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3583</v>
      </c>
      <c r="F128" s="230" t="s">
        <v>3584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3540</v>
      </c>
      <c r="F130" s="230" t="s">
        <v>3541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3542</v>
      </c>
      <c r="F131" s="230" t="s">
        <v>3543</v>
      </c>
      <c r="G131" s="231" t="s">
        <v>3175</v>
      </c>
      <c r="H131" s="232">
        <v>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3546</v>
      </c>
      <c r="F132" s="230" t="s">
        <v>3547</v>
      </c>
      <c r="G132" s="231" t="s">
        <v>3175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3585</v>
      </c>
      <c r="F133" s="230" t="s">
        <v>3586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3550</v>
      </c>
      <c r="F134" s="230" t="s">
        <v>3551</v>
      </c>
      <c r="G134" s="231" t="s">
        <v>3175</v>
      </c>
      <c r="H134" s="232">
        <v>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3560</v>
      </c>
      <c r="F135" s="230" t="s">
        <v>3561</v>
      </c>
      <c r="G135" s="231" t="s">
        <v>3379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3247</v>
      </c>
      <c r="F136" s="215" t="s">
        <v>3248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P137</f>
        <v>0</v>
      </c>
      <c r="Q136" s="220"/>
      <c r="R136" s="221">
        <f>R137</f>
        <v>0</v>
      </c>
      <c r="S136" s="220"/>
      <c r="T136" s="222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320</v>
      </c>
      <c r="BK136" s="225">
        <f>BK137</f>
        <v>0</v>
      </c>
    </row>
    <row r="137" s="2" customFormat="1" ht="16.5" customHeight="1">
      <c r="A137" s="39"/>
      <c r="B137" s="40"/>
      <c r="C137" s="228" t="s">
        <v>368</v>
      </c>
      <c r="D137" s="228" t="s">
        <v>323</v>
      </c>
      <c r="E137" s="229" t="s">
        <v>3562</v>
      </c>
      <c r="F137" s="230" t="s">
        <v>3563</v>
      </c>
      <c r="G137" s="231" t="s">
        <v>3251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46" t="s">
        <v>1</v>
      </c>
      <c r="N137" s="247" t="s">
        <v>46</v>
      </c>
      <c r="O137" s="24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414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zA0lE8c4GXZCjEFW21jpvvCe1i75bdQ/nRtjG+YRejKp2LGJRaaoVzS4UL0cC/vH7wgIpzzbWWqHSCoD1XlIhg==" hashValue="kRm/ABLAD3eueGzCNtBoActdDTel1s9zSI2XCSFBiSkhOZ88a9XFLYHTvsp389Q6YWL2mGTHmASmaUlzpXK0UQ==" algorithmName="SHA-512" password="CC35"/>
  <autoFilter ref="C125:K1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3587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ROUND((SUM(BE126:BE142)),  2)</f>
        <v>0</v>
      </c>
      <c r="G37" s="39"/>
      <c r="H37" s="39"/>
      <c r="I37" s="166">
        <v>0.20999999999999999</v>
      </c>
      <c r="J37" s="165">
        <f>ROUND(((SUM(BE126:BE142))*I37),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ROUND((SUM(BF126:BF142)),  2)</f>
        <v>0</v>
      </c>
      <c r="G38" s="39"/>
      <c r="H38" s="39"/>
      <c r="I38" s="166">
        <v>0.14999999999999999</v>
      </c>
      <c r="J38" s="165">
        <f>ROUND(((SUM(BF126:BF142))*I38),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RP202/204 - Rozvaděč RP202, RP204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RP202/204 - Rozvaděč RP202, RP204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P127+P140</f>
        <v>0</v>
      </c>
      <c r="Q126" s="105"/>
      <c r="R126" s="209">
        <f>R127+R140</f>
        <v>0</v>
      </c>
      <c r="S126" s="105"/>
      <c r="T126" s="210">
        <f>T127+T140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BK127+BK140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SUM(P128:P139)</f>
        <v>0</v>
      </c>
      <c r="Q127" s="220"/>
      <c r="R127" s="221">
        <f>SUM(R128:R139)</f>
        <v>0</v>
      </c>
      <c r="S127" s="220"/>
      <c r="T127" s="222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SUM(BK128:BK139)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3588</v>
      </c>
      <c r="F128" s="230" t="s">
        <v>3589</v>
      </c>
      <c r="G128" s="231" t="s">
        <v>3175</v>
      </c>
      <c r="H128" s="232">
        <v>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13" customFormat="1">
      <c r="A129" s="13"/>
      <c r="B129" s="251"/>
      <c r="C129" s="252"/>
      <c r="D129" s="253" t="s">
        <v>440</v>
      </c>
      <c r="E129" s="252"/>
      <c r="F129" s="255" t="s">
        <v>3590</v>
      </c>
      <c r="G129" s="252"/>
      <c r="H129" s="256">
        <v>8</v>
      </c>
      <c r="I129" s="257"/>
      <c r="J129" s="252"/>
      <c r="K129" s="252"/>
      <c r="L129" s="258"/>
      <c r="M129" s="259"/>
      <c r="N129" s="260"/>
      <c r="O129" s="260"/>
      <c r="P129" s="260"/>
      <c r="Q129" s="260"/>
      <c r="R129" s="260"/>
      <c r="S129" s="260"/>
      <c r="T129" s="26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2" t="s">
        <v>440</v>
      </c>
      <c r="AU129" s="262" t="s">
        <v>89</v>
      </c>
      <c r="AV129" s="13" t="s">
        <v>91</v>
      </c>
      <c r="AW129" s="13" t="s">
        <v>4</v>
      </c>
      <c r="AX129" s="13" t="s">
        <v>89</v>
      </c>
      <c r="AY129" s="262" t="s">
        <v>320</v>
      </c>
    </row>
    <row r="130" s="2" customFormat="1" ht="16.5" customHeight="1">
      <c r="A130" s="39"/>
      <c r="B130" s="40"/>
      <c r="C130" s="228" t="s">
        <v>91</v>
      </c>
      <c r="D130" s="228" t="s">
        <v>323</v>
      </c>
      <c r="E130" s="229" t="s">
        <v>3536</v>
      </c>
      <c r="F130" s="230" t="s">
        <v>3537</v>
      </c>
      <c r="G130" s="231" t="s">
        <v>3175</v>
      </c>
      <c r="H130" s="232">
        <v>8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341</v>
      </c>
    </row>
    <row r="131" s="13" customFormat="1">
      <c r="A131" s="13"/>
      <c r="B131" s="251"/>
      <c r="C131" s="252"/>
      <c r="D131" s="253" t="s">
        <v>440</v>
      </c>
      <c r="E131" s="252"/>
      <c r="F131" s="255" t="s">
        <v>3590</v>
      </c>
      <c r="G131" s="252"/>
      <c r="H131" s="256">
        <v>8</v>
      </c>
      <c r="I131" s="257"/>
      <c r="J131" s="252"/>
      <c r="K131" s="252"/>
      <c r="L131" s="258"/>
      <c r="M131" s="259"/>
      <c r="N131" s="260"/>
      <c r="O131" s="260"/>
      <c r="P131" s="260"/>
      <c r="Q131" s="260"/>
      <c r="R131" s="260"/>
      <c r="S131" s="260"/>
      <c r="T131" s="26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2" t="s">
        <v>440</v>
      </c>
      <c r="AU131" s="262" t="s">
        <v>89</v>
      </c>
      <c r="AV131" s="13" t="s">
        <v>91</v>
      </c>
      <c r="AW131" s="13" t="s">
        <v>4</v>
      </c>
      <c r="AX131" s="13" t="s">
        <v>89</v>
      </c>
      <c r="AY131" s="262" t="s">
        <v>320</v>
      </c>
    </row>
    <row r="132" s="2" customFormat="1" ht="16.5" customHeight="1">
      <c r="A132" s="39"/>
      <c r="B132" s="40"/>
      <c r="C132" s="228" t="s">
        <v>111</v>
      </c>
      <c r="D132" s="228" t="s">
        <v>323</v>
      </c>
      <c r="E132" s="229" t="s">
        <v>3542</v>
      </c>
      <c r="F132" s="230" t="s">
        <v>3543</v>
      </c>
      <c r="G132" s="231" t="s">
        <v>3175</v>
      </c>
      <c r="H132" s="232">
        <v>40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350</v>
      </c>
    </row>
    <row r="133" s="13" customFormat="1">
      <c r="A133" s="13"/>
      <c r="B133" s="251"/>
      <c r="C133" s="252"/>
      <c r="D133" s="253" t="s">
        <v>440</v>
      </c>
      <c r="E133" s="252"/>
      <c r="F133" s="255" t="s">
        <v>3591</v>
      </c>
      <c r="G133" s="252"/>
      <c r="H133" s="256">
        <v>40</v>
      </c>
      <c r="I133" s="257"/>
      <c r="J133" s="252"/>
      <c r="K133" s="252"/>
      <c r="L133" s="258"/>
      <c r="M133" s="259"/>
      <c r="N133" s="260"/>
      <c r="O133" s="260"/>
      <c r="P133" s="260"/>
      <c r="Q133" s="260"/>
      <c r="R133" s="260"/>
      <c r="S133" s="260"/>
      <c r="T133" s="26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2" t="s">
        <v>440</v>
      </c>
      <c r="AU133" s="262" t="s">
        <v>89</v>
      </c>
      <c r="AV133" s="13" t="s">
        <v>91</v>
      </c>
      <c r="AW133" s="13" t="s">
        <v>4</v>
      </c>
      <c r="AX133" s="13" t="s">
        <v>89</v>
      </c>
      <c r="AY133" s="262" t="s">
        <v>320</v>
      </c>
    </row>
    <row r="134" s="2" customFormat="1" ht="16.5" customHeight="1">
      <c r="A134" s="39"/>
      <c r="B134" s="40"/>
      <c r="C134" s="228" t="s">
        <v>341</v>
      </c>
      <c r="D134" s="228" t="s">
        <v>323</v>
      </c>
      <c r="E134" s="229" t="s">
        <v>3546</v>
      </c>
      <c r="F134" s="230" t="s">
        <v>3547</v>
      </c>
      <c r="G134" s="231" t="s">
        <v>3175</v>
      </c>
      <c r="H134" s="232">
        <v>8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363</v>
      </c>
    </row>
    <row r="135" s="13" customFormat="1">
      <c r="A135" s="13"/>
      <c r="B135" s="251"/>
      <c r="C135" s="252"/>
      <c r="D135" s="253" t="s">
        <v>440</v>
      </c>
      <c r="E135" s="252"/>
      <c r="F135" s="255" t="s">
        <v>3590</v>
      </c>
      <c r="G135" s="252"/>
      <c r="H135" s="256">
        <v>8</v>
      </c>
      <c r="I135" s="257"/>
      <c r="J135" s="252"/>
      <c r="K135" s="252"/>
      <c r="L135" s="258"/>
      <c r="M135" s="259"/>
      <c r="N135" s="260"/>
      <c r="O135" s="260"/>
      <c r="P135" s="260"/>
      <c r="Q135" s="260"/>
      <c r="R135" s="260"/>
      <c r="S135" s="260"/>
      <c r="T135" s="26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2" t="s">
        <v>440</v>
      </c>
      <c r="AU135" s="262" t="s">
        <v>89</v>
      </c>
      <c r="AV135" s="13" t="s">
        <v>91</v>
      </c>
      <c r="AW135" s="13" t="s">
        <v>4</v>
      </c>
      <c r="AX135" s="13" t="s">
        <v>89</v>
      </c>
      <c r="AY135" s="262" t="s">
        <v>320</v>
      </c>
    </row>
    <row r="136" s="2" customFormat="1" ht="16.5" customHeight="1">
      <c r="A136" s="39"/>
      <c r="B136" s="40"/>
      <c r="C136" s="228" t="s">
        <v>319</v>
      </c>
      <c r="D136" s="228" t="s">
        <v>323</v>
      </c>
      <c r="E136" s="229" t="s">
        <v>3550</v>
      </c>
      <c r="F136" s="230" t="s">
        <v>3551</v>
      </c>
      <c r="G136" s="231" t="s">
        <v>3175</v>
      </c>
      <c r="H136" s="232">
        <v>48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373</v>
      </c>
    </row>
    <row r="137" s="13" customFormat="1">
      <c r="A137" s="13"/>
      <c r="B137" s="251"/>
      <c r="C137" s="252"/>
      <c r="D137" s="253" t="s">
        <v>440</v>
      </c>
      <c r="E137" s="252"/>
      <c r="F137" s="255" t="s">
        <v>3592</v>
      </c>
      <c r="G137" s="252"/>
      <c r="H137" s="256">
        <v>48</v>
      </c>
      <c r="I137" s="257"/>
      <c r="J137" s="252"/>
      <c r="K137" s="252"/>
      <c r="L137" s="258"/>
      <c r="M137" s="259"/>
      <c r="N137" s="260"/>
      <c r="O137" s="260"/>
      <c r="P137" s="260"/>
      <c r="Q137" s="260"/>
      <c r="R137" s="260"/>
      <c r="S137" s="260"/>
      <c r="T137" s="26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2" t="s">
        <v>440</v>
      </c>
      <c r="AU137" s="262" t="s">
        <v>89</v>
      </c>
      <c r="AV137" s="13" t="s">
        <v>91</v>
      </c>
      <c r="AW137" s="13" t="s">
        <v>4</v>
      </c>
      <c r="AX137" s="13" t="s">
        <v>89</v>
      </c>
      <c r="AY137" s="262" t="s">
        <v>320</v>
      </c>
    </row>
    <row r="138" s="2" customFormat="1" ht="16.5" customHeight="1">
      <c r="A138" s="39"/>
      <c r="B138" s="40"/>
      <c r="C138" s="228" t="s">
        <v>350</v>
      </c>
      <c r="D138" s="228" t="s">
        <v>323</v>
      </c>
      <c r="E138" s="229" t="s">
        <v>3560</v>
      </c>
      <c r="F138" s="230" t="s">
        <v>3561</v>
      </c>
      <c r="G138" s="231" t="s">
        <v>3379</v>
      </c>
      <c r="H138" s="232">
        <v>8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383</v>
      </c>
    </row>
    <row r="139" s="13" customFormat="1">
      <c r="A139" s="13"/>
      <c r="B139" s="251"/>
      <c r="C139" s="252"/>
      <c r="D139" s="253" t="s">
        <v>440</v>
      </c>
      <c r="E139" s="252"/>
      <c r="F139" s="255" t="s">
        <v>3590</v>
      </c>
      <c r="G139" s="252"/>
      <c r="H139" s="256">
        <v>8</v>
      </c>
      <c r="I139" s="257"/>
      <c r="J139" s="252"/>
      <c r="K139" s="252"/>
      <c r="L139" s="258"/>
      <c r="M139" s="259"/>
      <c r="N139" s="260"/>
      <c r="O139" s="260"/>
      <c r="P139" s="260"/>
      <c r="Q139" s="260"/>
      <c r="R139" s="260"/>
      <c r="S139" s="260"/>
      <c r="T139" s="26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2" t="s">
        <v>440</v>
      </c>
      <c r="AU139" s="262" t="s">
        <v>89</v>
      </c>
      <c r="AV139" s="13" t="s">
        <v>91</v>
      </c>
      <c r="AW139" s="13" t="s">
        <v>4</v>
      </c>
      <c r="AX139" s="13" t="s">
        <v>89</v>
      </c>
      <c r="AY139" s="262" t="s">
        <v>320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3247</v>
      </c>
      <c r="F140" s="215" t="s">
        <v>3248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SUM(P141:P142)</f>
        <v>0</v>
      </c>
      <c r="Q140" s="220"/>
      <c r="R140" s="221">
        <f>SUM(R141:R142)</f>
        <v>0</v>
      </c>
      <c r="S140" s="220"/>
      <c r="T140" s="222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320</v>
      </c>
      <c r="BK140" s="225">
        <f>SUM(BK141:BK142)</f>
        <v>0</v>
      </c>
    </row>
    <row r="141" s="2" customFormat="1" ht="16.5" customHeight="1">
      <c r="A141" s="39"/>
      <c r="B141" s="40"/>
      <c r="C141" s="228" t="s">
        <v>357</v>
      </c>
      <c r="D141" s="228" t="s">
        <v>323</v>
      </c>
      <c r="E141" s="229" t="s">
        <v>3562</v>
      </c>
      <c r="F141" s="230" t="s">
        <v>3563</v>
      </c>
      <c r="G141" s="231" t="s">
        <v>3251</v>
      </c>
      <c r="H141" s="232">
        <v>24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393</v>
      </c>
    </row>
    <row r="142" s="13" customFormat="1">
      <c r="A142" s="13"/>
      <c r="B142" s="251"/>
      <c r="C142" s="252"/>
      <c r="D142" s="253" t="s">
        <v>440</v>
      </c>
      <c r="E142" s="252"/>
      <c r="F142" s="255" t="s">
        <v>3593</v>
      </c>
      <c r="G142" s="252"/>
      <c r="H142" s="256">
        <v>24</v>
      </c>
      <c r="I142" s="257"/>
      <c r="J142" s="252"/>
      <c r="K142" s="252"/>
      <c r="L142" s="258"/>
      <c r="M142" s="310"/>
      <c r="N142" s="311"/>
      <c r="O142" s="311"/>
      <c r="P142" s="311"/>
      <c r="Q142" s="311"/>
      <c r="R142" s="311"/>
      <c r="S142" s="311"/>
      <c r="T142" s="31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2" t="s">
        <v>440</v>
      </c>
      <c r="AU142" s="262" t="s">
        <v>89</v>
      </c>
      <c r="AV142" s="13" t="s">
        <v>91</v>
      </c>
      <c r="AW142" s="13" t="s">
        <v>4</v>
      </c>
      <c r="AX142" s="13" t="s">
        <v>89</v>
      </c>
      <c r="AY142" s="262" t="s">
        <v>320</v>
      </c>
    </row>
    <row r="143" s="2" customFormat="1" ht="6.96" customHeight="1">
      <c r="A143" s="39"/>
      <c r="B143" s="67"/>
      <c r="C143" s="68"/>
      <c r="D143" s="68"/>
      <c r="E143" s="68"/>
      <c r="F143" s="68"/>
      <c r="G143" s="68"/>
      <c r="H143" s="68"/>
      <c r="I143" s="68"/>
      <c r="J143" s="68"/>
      <c r="K143" s="68"/>
      <c r="L143" s="45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sheetProtection sheet="1" autoFilter="0" formatColumns="0" formatRows="0" objects="1" scenarios="1" spinCount="100000" saltValue="+1ZV7NXIsHeFoZ0quAjwcIF00ZoU8kDfAWLozTXL/ynTjIxconXExE6TMgdNZx0+yYc7qWE9NQ35mrOggk74kw==" hashValue="igh2dgUvTfgEvZsBZL2OavMKia3mMrIoad0ATkpRTz6FIYJeLNs0/7/WiPYvAC22fxv1jeieK1mgE0i/ZHJRyw==" algorithmName="SHA-512" password="CC35"/>
  <autoFilter ref="C125:K1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3594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3256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ROUND((SUM(BE128:BE162)),  2)</f>
        <v>0</v>
      </c>
      <c r="G37" s="39"/>
      <c r="H37" s="39"/>
      <c r="I37" s="166">
        <v>0.20999999999999999</v>
      </c>
      <c r="J37" s="165">
        <f>ROUND(((SUM(BE128:BE162))*I37),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ROUND((SUM(BF128:BF162)),  2)</f>
        <v>0</v>
      </c>
      <c r="G38" s="39"/>
      <c r="H38" s="39"/>
      <c r="I38" s="166">
        <v>0.14999999999999999</v>
      </c>
      <c r="J38" s="165">
        <f>ROUND(((SUM(BF128:BF162))*I38),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ROUND((SUM(BG128:BG162)),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ROUND((SUM(BH128:BH162)),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ROUND((SUM(BI128:BI162)),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3594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3257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3595</v>
      </c>
      <c r="E102" s="193"/>
      <c r="F102" s="193"/>
      <c r="G102" s="193"/>
      <c r="H102" s="193"/>
      <c r="I102" s="193"/>
      <c r="J102" s="194">
        <f>J138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3596</v>
      </c>
      <c r="E103" s="193"/>
      <c r="F103" s="193"/>
      <c r="G103" s="193"/>
      <c r="H103" s="193"/>
      <c r="I103" s="193"/>
      <c r="J103" s="194">
        <f>J157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3260</v>
      </c>
      <c r="E104" s="193"/>
      <c r="F104" s="193"/>
      <c r="G104" s="193"/>
      <c r="H104" s="193"/>
      <c r="I104" s="193"/>
      <c r="J104" s="194">
        <f>J158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304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592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3168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09" t="s">
        <v>3594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3231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KT - Kabelové trasy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>Třebotov, Hlavní 190, 252 26 areál školy</v>
      </c>
      <c r="G122" s="41"/>
      <c r="H122" s="41"/>
      <c r="I122" s="33" t="s">
        <v>24</v>
      </c>
      <c r="J122" s="80" t="str">
        <f>IF(J16="","",J16)</f>
        <v>8. 2. 2024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305</v>
      </c>
      <c r="D127" s="204" t="s">
        <v>66</v>
      </c>
      <c r="E127" s="204" t="s">
        <v>62</v>
      </c>
      <c r="F127" s="204" t="s">
        <v>63</v>
      </c>
      <c r="G127" s="204" t="s">
        <v>306</v>
      </c>
      <c r="H127" s="204" t="s">
        <v>307</v>
      </c>
      <c r="I127" s="204" t="s">
        <v>308</v>
      </c>
      <c r="J127" s="204" t="s">
        <v>295</v>
      </c>
      <c r="K127" s="205" t="s">
        <v>309</v>
      </c>
      <c r="L127" s="206"/>
      <c r="M127" s="101" t="s">
        <v>1</v>
      </c>
      <c r="N127" s="102" t="s">
        <v>45</v>
      </c>
      <c r="O127" s="102" t="s">
        <v>310</v>
      </c>
      <c r="P127" s="102" t="s">
        <v>311</v>
      </c>
      <c r="Q127" s="102" t="s">
        <v>312</v>
      </c>
      <c r="R127" s="102" t="s">
        <v>313</v>
      </c>
      <c r="S127" s="102" t="s">
        <v>314</v>
      </c>
      <c r="T127" s="103" t="s">
        <v>315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316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P129+P138+P157+P158</f>
        <v>0</v>
      </c>
      <c r="Q128" s="105"/>
      <c r="R128" s="209">
        <f>R129+R138+R157+R158</f>
        <v>0</v>
      </c>
      <c r="S128" s="105"/>
      <c r="T128" s="210">
        <f>T129+T138+T157+T158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297</v>
      </c>
      <c r="BK128" s="211">
        <f>BK129+BK138+BK157+BK158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3235</v>
      </c>
      <c r="F129" s="215" t="s">
        <v>3261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SUM(P130:P137)</f>
        <v>0</v>
      </c>
      <c r="Q129" s="220"/>
      <c r="R129" s="221">
        <f>SUM(R130:R137)</f>
        <v>0</v>
      </c>
      <c r="S129" s="220"/>
      <c r="T129" s="222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320</v>
      </c>
      <c r="BK129" s="225">
        <f>SUM(BK130:BK137)</f>
        <v>0</v>
      </c>
    </row>
    <row r="130" s="2" customFormat="1" ht="16.5" customHeight="1">
      <c r="A130" s="39"/>
      <c r="B130" s="40"/>
      <c r="C130" s="228" t="s">
        <v>89</v>
      </c>
      <c r="D130" s="228" t="s">
        <v>323</v>
      </c>
      <c r="E130" s="229" t="s">
        <v>3597</v>
      </c>
      <c r="F130" s="230" t="s">
        <v>3598</v>
      </c>
      <c r="G130" s="231" t="s">
        <v>515</v>
      </c>
      <c r="H130" s="232">
        <v>360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91</v>
      </c>
    </row>
    <row r="131" s="2" customFormat="1" ht="16.5" customHeight="1">
      <c r="A131" s="39"/>
      <c r="B131" s="40"/>
      <c r="C131" s="228" t="s">
        <v>91</v>
      </c>
      <c r="D131" s="228" t="s">
        <v>323</v>
      </c>
      <c r="E131" s="229" t="s">
        <v>3262</v>
      </c>
      <c r="F131" s="230" t="s">
        <v>3263</v>
      </c>
      <c r="G131" s="231" t="s">
        <v>515</v>
      </c>
      <c r="H131" s="232">
        <v>260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341</v>
      </c>
    </row>
    <row r="132" s="2" customFormat="1" ht="16.5" customHeight="1">
      <c r="A132" s="39"/>
      <c r="B132" s="40"/>
      <c r="C132" s="228" t="s">
        <v>111</v>
      </c>
      <c r="D132" s="228" t="s">
        <v>323</v>
      </c>
      <c r="E132" s="229" t="s">
        <v>3264</v>
      </c>
      <c r="F132" s="230" t="s">
        <v>3265</v>
      </c>
      <c r="G132" s="231" t="s">
        <v>515</v>
      </c>
      <c r="H132" s="232">
        <v>200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350</v>
      </c>
    </row>
    <row r="133" s="2" customFormat="1" ht="16.5" customHeight="1">
      <c r="A133" s="39"/>
      <c r="B133" s="40"/>
      <c r="C133" s="228" t="s">
        <v>341</v>
      </c>
      <c r="D133" s="228" t="s">
        <v>323</v>
      </c>
      <c r="E133" s="229" t="s">
        <v>3599</v>
      </c>
      <c r="F133" s="230" t="s">
        <v>3600</v>
      </c>
      <c r="G133" s="231" t="s">
        <v>515</v>
      </c>
      <c r="H133" s="232">
        <v>50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363</v>
      </c>
    </row>
    <row r="134" s="2" customFormat="1" ht="16.5" customHeight="1">
      <c r="A134" s="39"/>
      <c r="B134" s="40"/>
      <c r="C134" s="228" t="s">
        <v>319</v>
      </c>
      <c r="D134" s="228" t="s">
        <v>323</v>
      </c>
      <c r="E134" s="229" t="s">
        <v>3270</v>
      </c>
      <c r="F134" s="230" t="s">
        <v>3271</v>
      </c>
      <c r="G134" s="231" t="s">
        <v>3175</v>
      </c>
      <c r="H134" s="232">
        <v>42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373</v>
      </c>
    </row>
    <row r="135" s="2" customFormat="1" ht="16.5" customHeight="1">
      <c r="A135" s="39"/>
      <c r="B135" s="40"/>
      <c r="C135" s="228" t="s">
        <v>350</v>
      </c>
      <c r="D135" s="228" t="s">
        <v>323</v>
      </c>
      <c r="E135" s="229" t="s">
        <v>3274</v>
      </c>
      <c r="F135" s="230" t="s">
        <v>3275</v>
      </c>
      <c r="G135" s="231" t="s">
        <v>3175</v>
      </c>
      <c r="H135" s="232">
        <v>10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383</v>
      </c>
    </row>
    <row r="136" s="2" customFormat="1" ht="24.15" customHeight="1">
      <c r="A136" s="39"/>
      <c r="B136" s="40"/>
      <c r="C136" s="228" t="s">
        <v>357</v>
      </c>
      <c r="D136" s="228" t="s">
        <v>323</v>
      </c>
      <c r="E136" s="229" t="s">
        <v>3601</v>
      </c>
      <c r="F136" s="230" t="s">
        <v>3602</v>
      </c>
      <c r="G136" s="231" t="s">
        <v>3175</v>
      </c>
      <c r="H136" s="232">
        <v>6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393</v>
      </c>
    </row>
    <row r="137" s="2" customFormat="1" ht="24.15" customHeight="1">
      <c r="A137" s="39"/>
      <c r="B137" s="40"/>
      <c r="C137" s="228" t="s">
        <v>363</v>
      </c>
      <c r="D137" s="228" t="s">
        <v>323</v>
      </c>
      <c r="E137" s="229" t="s">
        <v>3280</v>
      </c>
      <c r="F137" s="230" t="s">
        <v>3281</v>
      </c>
      <c r="G137" s="231" t="s">
        <v>515</v>
      </c>
      <c r="H137" s="232">
        <v>55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404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3247</v>
      </c>
      <c r="F138" s="215" t="s">
        <v>3340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SUM(P139:P156)</f>
        <v>0</v>
      </c>
      <c r="Q138" s="220"/>
      <c r="R138" s="221">
        <f>SUM(R139:R156)</f>
        <v>0</v>
      </c>
      <c r="S138" s="220"/>
      <c r="T138" s="222">
        <f>SUM(T139:T156)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320</v>
      </c>
      <c r="BK138" s="225">
        <f>SUM(BK139:BK156)</f>
        <v>0</v>
      </c>
    </row>
    <row r="139" s="2" customFormat="1" ht="24.15" customHeight="1">
      <c r="A139" s="39"/>
      <c r="B139" s="40"/>
      <c r="C139" s="228" t="s">
        <v>368</v>
      </c>
      <c r="D139" s="228" t="s">
        <v>323</v>
      </c>
      <c r="E139" s="229" t="s">
        <v>3603</v>
      </c>
      <c r="F139" s="230" t="s">
        <v>3604</v>
      </c>
      <c r="G139" s="231" t="s">
        <v>3175</v>
      </c>
      <c r="H139" s="232">
        <v>24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414</v>
      </c>
    </row>
    <row r="140" s="2" customFormat="1" ht="24.15" customHeight="1">
      <c r="A140" s="39"/>
      <c r="B140" s="40"/>
      <c r="C140" s="228" t="s">
        <v>373</v>
      </c>
      <c r="D140" s="228" t="s">
        <v>323</v>
      </c>
      <c r="E140" s="229" t="s">
        <v>3341</v>
      </c>
      <c r="F140" s="230" t="s">
        <v>3342</v>
      </c>
      <c r="G140" s="231" t="s">
        <v>3175</v>
      </c>
      <c r="H140" s="232">
        <v>22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522</v>
      </c>
    </row>
    <row r="141" s="2" customFormat="1" ht="24.15" customHeight="1">
      <c r="A141" s="39"/>
      <c r="B141" s="40"/>
      <c r="C141" s="228" t="s">
        <v>378</v>
      </c>
      <c r="D141" s="228" t="s">
        <v>323</v>
      </c>
      <c r="E141" s="229" t="s">
        <v>3343</v>
      </c>
      <c r="F141" s="230" t="s">
        <v>3344</v>
      </c>
      <c r="G141" s="231" t="s">
        <v>3175</v>
      </c>
      <c r="H141" s="232">
        <v>8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531</v>
      </c>
    </row>
    <row r="142" s="2" customFormat="1" ht="24.15" customHeight="1">
      <c r="A142" s="39"/>
      <c r="B142" s="40"/>
      <c r="C142" s="228" t="s">
        <v>383</v>
      </c>
      <c r="D142" s="228" t="s">
        <v>323</v>
      </c>
      <c r="E142" s="229" t="s">
        <v>3347</v>
      </c>
      <c r="F142" s="230" t="s">
        <v>3348</v>
      </c>
      <c r="G142" s="231" t="s">
        <v>3175</v>
      </c>
      <c r="H142" s="232">
        <v>74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541</v>
      </c>
    </row>
    <row r="143" s="2" customFormat="1" ht="21.75" customHeight="1">
      <c r="A143" s="39"/>
      <c r="B143" s="40"/>
      <c r="C143" s="228" t="s">
        <v>388</v>
      </c>
      <c r="D143" s="228" t="s">
        <v>323</v>
      </c>
      <c r="E143" s="229" t="s">
        <v>3349</v>
      </c>
      <c r="F143" s="230" t="s">
        <v>3350</v>
      </c>
      <c r="G143" s="231" t="s">
        <v>515</v>
      </c>
      <c r="H143" s="232">
        <v>360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550</v>
      </c>
    </row>
    <row r="144" s="2" customFormat="1" ht="21.75" customHeight="1">
      <c r="A144" s="39"/>
      <c r="B144" s="40"/>
      <c r="C144" s="228" t="s">
        <v>393</v>
      </c>
      <c r="D144" s="228" t="s">
        <v>323</v>
      </c>
      <c r="E144" s="229" t="s">
        <v>3351</v>
      </c>
      <c r="F144" s="230" t="s">
        <v>3352</v>
      </c>
      <c r="G144" s="231" t="s">
        <v>515</v>
      </c>
      <c r="H144" s="232">
        <v>220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561</v>
      </c>
    </row>
    <row r="145" s="2" customFormat="1" ht="21.75" customHeight="1">
      <c r="A145" s="39"/>
      <c r="B145" s="40"/>
      <c r="C145" s="228" t="s">
        <v>8</v>
      </c>
      <c r="D145" s="228" t="s">
        <v>323</v>
      </c>
      <c r="E145" s="229" t="s">
        <v>3605</v>
      </c>
      <c r="F145" s="230" t="s">
        <v>3354</v>
      </c>
      <c r="G145" s="231" t="s">
        <v>3175</v>
      </c>
      <c r="H145" s="232">
        <v>160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573</v>
      </c>
    </row>
    <row r="146" s="2" customFormat="1" ht="21.75" customHeight="1">
      <c r="A146" s="39"/>
      <c r="B146" s="40"/>
      <c r="C146" s="228" t="s">
        <v>404</v>
      </c>
      <c r="D146" s="228" t="s">
        <v>323</v>
      </c>
      <c r="E146" s="229" t="s">
        <v>3606</v>
      </c>
      <c r="F146" s="230" t="s">
        <v>3356</v>
      </c>
      <c r="G146" s="231" t="s">
        <v>3175</v>
      </c>
      <c r="H146" s="232">
        <v>120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823</v>
      </c>
    </row>
    <row r="147" s="2" customFormat="1" ht="21.75" customHeight="1">
      <c r="A147" s="39"/>
      <c r="B147" s="40"/>
      <c r="C147" s="228" t="s">
        <v>409</v>
      </c>
      <c r="D147" s="228" t="s">
        <v>323</v>
      </c>
      <c r="E147" s="229" t="s">
        <v>3357</v>
      </c>
      <c r="F147" s="230" t="s">
        <v>3358</v>
      </c>
      <c r="G147" s="231" t="s">
        <v>515</v>
      </c>
      <c r="H147" s="232">
        <v>360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832</v>
      </c>
    </row>
    <row r="148" s="2" customFormat="1" ht="21.75" customHeight="1">
      <c r="A148" s="39"/>
      <c r="B148" s="40"/>
      <c r="C148" s="228" t="s">
        <v>414</v>
      </c>
      <c r="D148" s="228" t="s">
        <v>323</v>
      </c>
      <c r="E148" s="229" t="s">
        <v>3359</v>
      </c>
      <c r="F148" s="230" t="s">
        <v>3360</v>
      </c>
      <c r="G148" s="231" t="s">
        <v>515</v>
      </c>
      <c r="H148" s="232">
        <v>220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844</v>
      </c>
    </row>
    <row r="149" s="2" customFormat="1" ht="21.75" customHeight="1">
      <c r="A149" s="39"/>
      <c r="B149" s="40"/>
      <c r="C149" s="228" t="s">
        <v>421</v>
      </c>
      <c r="D149" s="228" t="s">
        <v>323</v>
      </c>
      <c r="E149" s="229" t="s">
        <v>3607</v>
      </c>
      <c r="F149" s="230" t="s">
        <v>3362</v>
      </c>
      <c r="G149" s="231" t="s">
        <v>3175</v>
      </c>
      <c r="H149" s="232">
        <v>160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862</v>
      </c>
    </row>
    <row r="150" s="2" customFormat="1" ht="21.75" customHeight="1">
      <c r="A150" s="39"/>
      <c r="B150" s="40"/>
      <c r="C150" s="228" t="s">
        <v>522</v>
      </c>
      <c r="D150" s="228" t="s">
        <v>323</v>
      </c>
      <c r="E150" s="229" t="s">
        <v>3608</v>
      </c>
      <c r="F150" s="230" t="s">
        <v>3364</v>
      </c>
      <c r="G150" s="231" t="s">
        <v>3175</v>
      </c>
      <c r="H150" s="232">
        <v>120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874</v>
      </c>
    </row>
    <row r="151" s="2" customFormat="1" ht="21.75" customHeight="1">
      <c r="A151" s="39"/>
      <c r="B151" s="40"/>
      <c r="C151" s="228" t="s">
        <v>7</v>
      </c>
      <c r="D151" s="228" t="s">
        <v>323</v>
      </c>
      <c r="E151" s="229" t="s">
        <v>3365</v>
      </c>
      <c r="F151" s="230" t="s">
        <v>3366</v>
      </c>
      <c r="G151" s="231" t="s">
        <v>455</v>
      </c>
      <c r="H151" s="232">
        <v>0.10000000000000001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889</v>
      </c>
    </row>
    <row r="152" s="2" customFormat="1" ht="24.15" customHeight="1">
      <c r="A152" s="39"/>
      <c r="B152" s="40"/>
      <c r="C152" s="228" t="s">
        <v>531</v>
      </c>
      <c r="D152" s="228" t="s">
        <v>323</v>
      </c>
      <c r="E152" s="229" t="s">
        <v>3367</v>
      </c>
      <c r="F152" s="230" t="s">
        <v>3368</v>
      </c>
      <c r="G152" s="231" t="s">
        <v>480</v>
      </c>
      <c r="H152" s="232">
        <v>3.52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907</v>
      </c>
    </row>
    <row r="153" s="2" customFormat="1" ht="24.15" customHeight="1">
      <c r="A153" s="39"/>
      <c r="B153" s="40"/>
      <c r="C153" s="228" t="s">
        <v>536</v>
      </c>
      <c r="D153" s="228" t="s">
        <v>323</v>
      </c>
      <c r="E153" s="229" t="s">
        <v>3369</v>
      </c>
      <c r="F153" s="230" t="s">
        <v>3370</v>
      </c>
      <c r="G153" s="231" t="s">
        <v>480</v>
      </c>
      <c r="H153" s="232">
        <v>3.52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923</v>
      </c>
    </row>
    <row r="154" s="2" customFormat="1" ht="24.15" customHeight="1">
      <c r="A154" s="39"/>
      <c r="B154" s="40"/>
      <c r="C154" s="228" t="s">
        <v>541</v>
      </c>
      <c r="D154" s="228" t="s">
        <v>323</v>
      </c>
      <c r="E154" s="229" t="s">
        <v>562</v>
      </c>
      <c r="F154" s="230" t="s">
        <v>563</v>
      </c>
      <c r="G154" s="231" t="s">
        <v>480</v>
      </c>
      <c r="H154" s="232">
        <v>105.59999999999999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933</v>
      </c>
    </row>
    <row r="155" s="13" customFormat="1">
      <c r="A155" s="13"/>
      <c r="B155" s="251"/>
      <c r="C155" s="252"/>
      <c r="D155" s="253" t="s">
        <v>440</v>
      </c>
      <c r="E155" s="252"/>
      <c r="F155" s="255" t="s">
        <v>3609</v>
      </c>
      <c r="G155" s="252"/>
      <c r="H155" s="256">
        <v>105.59999999999999</v>
      </c>
      <c r="I155" s="257"/>
      <c r="J155" s="252"/>
      <c r="K155" s="252"/>
      <c r="L155" s="258"/>
      <c r="M155" s="259"/>
      <c r="N155" s="260"/>
      <c r="O155" s="260"/>
      <c r="P155" s="260"/>
      <c r="Q155" s="260"/>
      <c r="R155" s="260"/>
      <c r="S155" s="260"/>
      <c r="T155" s="26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2" t="s">
        <v>440</v>
      </c>
      <c r="AU155" s="262" t="s">
        <v>89</v>
      </c>
      <c r="AV155" s="13" t="s">
        <v>91</v>
      </c>
      <c r="AW155" s="13" t="s">
        <v>4</v>
      </c>
      <c r="AX155" s="13" t="s">
        <v>89</v>
      </c>
      <c r="AY155" s="262" t="s">
        <v>320</v>
      </c>
    </row>
    <row r="156" s="2" customFormat="1" ht="24.15" customHeight="1">
      <c r="A156" s="39"/>
      <c r="B156" s="40"/>
      <c r="C156" s="228" t="s">
        <v>546</v>
      </c>
      <c r="D156" s="228" t="s">
        <v>323</v>
      </c>
      <c r="E156" s="229" t="s">
        <v>3372</v>
      </c>
      <c r="F156" s="230" t="s">
        <v>3373</v>
      </c>
      <c r="G156" s="231" t="s">
        <v>480</v>
      </c>
      <c r="H156" s="232">
        <v>3.52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942</v>
      </c>
    </row>
    <row r="157" s="12" customFormat="1" ht="25.92" customHeight="1">
      <c r="A157" s="12"/>
      <c r="B157" s="212"/>
      <c r="C157" s="213"/>
      <c r="D157" s="214" t="s">
        <v>80</v>
      </c>
      <c r="E157" s="215" t="s">
        <v>3339</v>
      </c>
      <c r="F157" s="215" t="s">
        <v>3610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v>0</v>
      </c>
      <c r="Q157" s="220"/>
      <c r="R157" s="221">
        <v>0</v>
      </c>
      <c r="S157" s="220"/>
      <c r="T157" s="222"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89</v>
      </c>
      <c r="AT157" s="224" t="s">
        <v>80</v>
      </c>
      <c r="AU157" s="224" t="s">
        <v>81</v>
      </c>
      <c r="AY157" s="223" t="s">
        <v>320</v>
      </c>
      <c r="BK157" s="225">
        <v>0</v>
      </c>
    </row>
    <row r="158" s="12" customFormat="1" ht="25.92" customHeight="1">
      <c r="A158" s="12"/>
      <c r="B158" s="212"/>
      <c r="C158" s="213"/>
      <c r="D158" s="214" t="s">
        <v>80</v>
      </c>
      <c r="E158" s="215" t="s">
        <v>3374</v>
      </c>
      <c r="F158" s="215" t="s">
        <v>3248</v>
      </c>
      <c r="G158" s="213"/>
      <c r="H158" s="213"/>
      <c r="I158" s="216"/>
      <c r="J158" s="217">
        <f>BK158</f>
        <v>0</v>
      </c>
      <c r="K158" s="213"/>
      <c r="L158" s="218"/>
      <c r="M158" s="219"/>
      <c r="N158" s="220"/>
      <c r="O158" s="220"/>
      <c r="P158" s="221">
        <f>SUM(P159:P162)</f>
        <v>0</v>
      </c>
      <c r="Q158" s="220"/>
      <c r="R158" s="221">
        <f>SUM(R159:R162)</f>
        <v>0</v>
      </c>
      <c r="S158" s="220"/>
      <c r="T158" s="222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3" t="s">
        <v>89</v>
      </c>
      <c r="AT158" s="224" t="s">
        <v>80</v>
      </c>
      <c r="AU158" s="224" t="s">
        <v>81</v>
      </c>
      <c r="AY158" s="223" t="s">
        <v>320</v>
      </c>
      <c r="BK158" s="225">
        <f>SUM(BK159:BK162)</f>
        <v>0</v>
      </c>
    </row>
    <row r="159" s="2" customFormat="1" ht="16.5" customHeight="1">
      <c r="A159" s="39"/>
      <c r="B159" s="40"/>
      <c r="C159" s="228" t="s">
        <v>550</v>
      </c>
      <c r="D159" s="228" t="s">
        <v>323</v>
      </c>
      <c r="E159" s="229" t="s">
        <v>3611</v>
      </c>
      <c r="F159" s="230" t="s">
        <v>3612</v>
      </c>
      <c r="G159" s="231" t="s">
        <v>3251</v>
      </c>
      <c r="H159" s="232">
        <v>4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956</v>
      </c>
    </row>
    <row r="160" s="2" customFormat="1" ht="16.5" customHeight="1">
      <c r="A160" s="39"/>
      <c r="B160" s="40"/>
      <c r="C160" s="228" t="s">
        <v>556</v>
      </c>
      <c r="D160" s="228" t="s">
        <v>323</v>
      </c>
      <c r="E160" s="229" t="s">
        <v>3249</v>
      </c>
      <c r="F160" s="230" t="s">
        <v>3250</v>
      </c>
      <c r="G160" s="231" t="s">
        <v>3251</v>
      </c>
      <c r="H160" s="232">
        <v>10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968</v>
      </c>
    </row>
    <row r="161" s="2" customFormat="1" ht="16.5" customHeight="1">
      <c r="A161" s="39"/>
      <c r="B161" s="40"/>
      <c r="C161" s="228" t="s">
        <v>561</v>
      </c>
      <c r="D161" s="228" t="s">
        <v>323</v>
      </c>
      <c r="E161" s="229" t="s">
        <v>3254</v>
      </c>
      <c r="F161" s="230" t="s">
        <v>3255</v>
      </c>
      <c r="G161" s="231" t="s">
        <v>3251</v>
      </c>
      <c r="H161" s="232">
        <v>15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986</v>
      </c>
    </row>
    <row r="162" s="2" customFormat="1" ht="16.5" customHeight="1">
      <c r="A162" s="39"/>
      <c r="B162" s="40"/>
      <c r="C162" s="228" t="s">
        <v>566</v>
      </c>
      <c r="D162" s="228" t="s">
        <v>323</v>
      </c>
      <c r="E162" s="229" t="s">
        <v>3380</v>
      </c>
      <c r="F162" s="230" t="s">
        <v>3381</v>
      </c>
      <c r="G162" s="231" t="s">
        <v>437</v>
      </c>
      <c r="H162" s="232">
        <v>1</v>
      </c>
      <c r="I162" s="233"/>
      <c r="J162" s="234">
        <f>ROUND(I162*H162,2)</f>
        <v>0</v>
      </c>
      <c r="K162" s="230" t="s">
        <v>1</v>
      </c>
      <c r="L162" s="45"/>
      <c r="M162" s="246" t="s">
        <v>1</v>
      </c>
      <c r="N162" s="247" t="s">
        <v>46</v>
      </c>
      <c r="O162" s="24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997</v>
      </c>
    </row>
    <row r="163" s="2" customFormat="1" ht="6.96" customHeight="1">
      <c r="A163" s="39"/>
      <c r="B163" s="67"/>
      <c r="C163" s="68"/>
      <c r="D163" s="68"/>
      <c r="E163" s="68"/>
      <c r="F163" s="68"/>
      <c r="G163" s="68"/>
      <c r="H163" s="68"/>
      <c r="I163" s="68"/>
      <c r="J163" s="68"/>
      <c r="K163" s="68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ZYYEhAMC+blGD+J84BqEqdbM1C4lJ9OQEsayKnELk2/b88RtTSyRwgfMGiAzkrX7xLY6iCcMMbVKZ+NeuM8/dQ==" hashValue="OEAUR3EzfaMRf6pNS2+97lXIZ7acU2S0WrPUpv0xjMagvyWcgPvHCA1/Q/58WqE6cQRN4v/tI9PhP1UjYAZtKw==" algorithmName="SHA-512" password="CC35"/>
  <autoFilter ref="C127:K16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3594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3613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ROUND((SUM(BE128:BE145)),  2)</f>
        <v>0</v>
      </c>
      <c r="G37" s="39"/>
      <c r="H37" s="39"/>
      <c r="I37" s="166">
        <v>0.20999999999999999</v>
      </c>
      <c r="J37" s="165">
        <f>ROUND(((SUM(BE128:BE145))*I37),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ROUND((SUM(BF128:BF145)),  2)</f>
        <v>0</v>
      </c>
      <c r="G38" s="39"/>
      <c r="H38" s="39"/>
      <c r="I38" s="166">
        <v>0.14999999999999999</v>
      </c>
      <c r="J38" s="165">
        <f>ROUND(((SUM(BF128:BF145))*I38),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ROUND((SUM(BG128:BG145)),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ROUND((SUM(BH128:BH145)),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ROUND((SUM(BI128:BI145)),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3594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SK - Strukturovaná kabeláž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3614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3615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3616</v>
      </c>
      <c r="E103" s="193"/>
      <c r="F103" s="193"/>
      <c r="G103" s="193"/>
      <c r="H103" s="193"/>
      <c r="I103" s="193"/>
      <c r="J103" s="194">
        <f>J138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3617</v>
      </c>
      <c r="E104" s="193"/>
      <c r="F104" s="193"/>
      <c r="G104" s="193"/>
      <c r="H104" s="193"/>
      <c r="I104" s="193"/>
      <c r="J104" s="194">
        <f>J141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304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592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3168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09" t="s">
        <v>3594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3231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SK - Strukturovaná kabeláž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>Třebotov, Hlavní 190, 252 26 areál školy</v>
      </c>
      <c r="G122" s="41"/>
      <c r="H122" s="41"/>
      <c r="I122" s="33" t="s">
        <v>24</v>
      </c>
      <c r="J122" s="80" t="str">
        <f>IF(J16="","",J16)</f>
        <v>8. 2. 2024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305</v>
      </c>
      <c r="D127" s="204" t="s">
        <v>66</v>
      </c>
      <c r="E127" s="204" t="s">
        <v>62</v>
      </c>
      <c r="F127" s="204" t="s">
        <v>63</v>
      </c>
      <c r="G127" s="204" t="s">
        <v>306</v>
      </c>
      <c r="H127" s="204" t="s">
        <v>307</v>
      </c>
      <c r="I127" s="204" t="s">
        <v>308</v>
      </c>
      <c r="J127" s="204" t="s">
        <v>295</v>
      </c>
      <c r="K127" s="205" t="s">
        <v>309</v>
      </c>
      <c r="L127" s="206"/>
      <c r="M127" s="101" t="s">
        <v>1</v>
      </c>
      <c r="N127" s="102" t="s">
        <v>45</v>
      </c>
      <c r="O127" s="102" t="s">
        <v>310</v>
      </c>
      <c r="P127" s="102" t="s">
        <v>311</v>
      </c>
      <c r="Q127" s="102" t="s">
        <v>312</v>
      </c>
      <c r="R127" s="102" t="s">
        <v>313</v>
      </c>
      <c r="S127" s="102" t="s">
        <v>314</v>
      </c>
      <c r="T127" s="103" t="s">
        <v>315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316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P129+P135+P138+P141</f>
        <v>0</v>
      </c>
      <c r="Q128" s="105"/>
      <c r="R128" s="209">
        <f>R129+R135+R138+R141</f>
        <v>0</v>
      </c>
      <c r="S128" s="105"/>
      <c r="T128" s="210">
        <f>T129+T135+T138+T141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297</v>
      </c>
      <c r="BK128" s="211">
        <f>BK129+BK135+BK138+BK141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3235</v>
      </c>
      <c r="F129" s="215" t="s">
        <v>3618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SUM(P130:P134)</f>
        <v>0</v>
      </c>
      <c r="Q129" s="220"/>
      <c r="R129" s="221">
        <f>SUM(R130:R134)</f>
        <v>0</v>
      </c>
      <c r="S129" s="220"/>
      <c r="T129" s="222">
        <f>SUM(T130:T134)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320</v>
      </c>
      <c r="BK129" s="225">
        <f>SUM(BK130:BK134)</f>
        <v>0</v>
      </c>
    </row>
    <row r="130" s="2" customFormat="1" ht="16.5" customHeight="1">
      <c r="A130" s="39"/>
      <c r="B130" s="40"/>
      <c r="C130" s="228" t="s">
        <v>89</v>
      </c>
      <c r="D130" s="228" t="s">
        <v>323</v>
      </c>
      <c r="E130" s="229" t="s">
        <v>3619</v>
      </c>
      <c r="F130" s="230" t="s">
        <v>3620</v>
      </c>
      <c r="G130" s="231" t="s">
        <v>3175</v>
      </c>
      <c r="H130" s="232">
        <v>120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91</v>
      </c>
    </row>
    <row r="131" s="2" customFormat="1" ht="21.75" customHeight="1">
      <c r="A131" s="39"/>
      <c r="B131" s="40"/>
      <c r="C131" s="228" t="s">
        <v>91</v>
      </c>
      <c r="D131" s="228" t="s">
        <v>323</v>
      </c>
      <c r="E131" s="229" t="s">
        <v>3621</v>
      </c>
      <c r="F131" s="230" t="s">
        <v>3622</v>
      </c>
      <c r="G131" s="231" t="s">
        <v>3175</v>
      </c>
      <c r="H131" s="232">
        <v>15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341</v>
      </c>
    </row>
    <row r="132" s="2" customFormat="1" ht="21.75" customHeight="1">
      <c r="A132" s="39"/>
      <c r="B132" s="40"/>
      <c r="C132" s="228" t="s">
        <v>111</v>
      </c>
      <c r="D132" s="228" t="s">
        <v>323</v>
      </c>
      <c r="E132" s="229" t="s">
        <v>3623</v>
      </c>
      <c r="F132" s="230" t="s">
        <v>3624</v>
      </c>
      <c r="G132" s="231" t="s">
        <v>3175</v>
      </c>
      <c r="H132" s="232">
        <v>21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350</v>
      </c>
    </row>
    <row r="133" s="2" customFormat="1" ht="16.5" customHeight="1">
      <c r="A133" s="39"/>
      <c r="B133" s="40"/>
      <c r="C133" s="228" t="s">
        <v>341</v>
      </c>
      <c r="D133" s="228" t="s">
        <v>323</v>
      </c>
      <c r="E133" s="229" t="s">
        <v>3625</v>
      </c>
      <c r="F133" s="230" t="s">
        <v>3626</v>
      </c>
      <c r="G133" s="231" t="s">
        <v>3175</v>
      </c>
      <c r="H133" s="232">
        <v>36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363</v>
      </c>
    </row>
    <row r="134" s="2" customFormat="1" ht="24.15" customHeight="1">
      <c r="A134" s="39"/>
      <c r="B134" s="40"/>
      <c r="C134" s="228" t="s">
        <v>319</v>
      </c>
      <c r="D134" s="228" t="s">
        <v>323</v>
      </c>
      <c r="E134" s="229" t="s">
        <v>3627</v>
      </c>
      <c r="F134" s="230" t="s">
        <v>3628</v>
      </c>
      <c r="G134" s="231" t="s">
        <v>3175</v>
      </c>
      <c r="H134" s="232">
        <v>13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373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3247</v>
      </c>
      <c r="F135" s="215" t="s">
        <v>3629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SUM(P136:P137)</f>
        <v>0</v>
      </c>
      <c r="Q135" s="220"/>
      <c r="R135" s="221">
        <f>SUM(R136:R137)</f>
        <v>0</v>
      </c>
      <c r="S135" s="220"/>
      <c r="T135" s="222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320</v>
      </c>
      <c r="BK135" s="225">
        <f>SUM(BK136:BK137)</f>
        <v>0</v>
      </c>
    </row>
    <row r="136" s="2" customFormat="1" ht="24.15" customHeight="1">
      <c r="A136" s="39"/>
      <c r="B136" s="40"/>
      <c r="C136" s="228" t="s">
        <v>350</v>
      </c>
      <c r="D136" s="228" t="s">
        <v>323</v>
      </c>
      <c r="E136" s="229" t="s">
        <v>3630</v>
      </c>
      <c r="F136" s="230" t="s">
        <v>3631</v>
      </c>
      <c r="G136" s="231" t="s">
        <v>3175</v>
      </c>
      <c r="H136" s="232">
        <v>9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383</v>
      </c>
    </row>
    <row r="137" s="2" customFormat="1" ht="21.75" customHeight="1">
      <c r="A137" s="39"/>
      <c r="B137" s="40"/>
      <c r="C137" s="228" t="s">
        <v>357</v>
      </c>
      <c r="D137" s="228" t="s">
        <v>323</v>
      </c>
      <c r="E137" s="229" t="s">
        <v>3632</v>
      </c>
      <c r="F137" s="230" t="s">
        <v>3633</v>
      </c>
      <c r="G137" s="231" t="s">
        <v>3175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393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3339</v>
      </c>
      <c r="F138" s="215" t="s">
        <v>3634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SUM(P139:P140)</f>
        <v>0</v>
      </c>
      <c r="Q138" s="220"/>
      <c r="R138" s="221">
        <f>SUM(R139:R140)</f>
        <v>0</v>
      </c>
      <c r="S138" s="220"/>
      <c r="T138" s="222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320</v>
      </c>
      <c r="BK138" s="225">
        <f>SUM(BK139:BK140)</f>
        <v>0</v>
      </c>
    </row>
    <row r="139" s="2" customFormat="1" ht="16.5" customHeight="1">
      <c r="A139" s="39"/>
      <c r="B139" s="40"/>
      <c r="C139" s="228" t="s">
        <v>363</v>
      </c>
      <c r="D139" s="228" t="s">
        <v>323</v>
      </c>
      <c r="E139" s="229" t="s">
        <v>3635</v>
      </c>
      <c r="F139" s="230" t="s">
        <v>3636</v>
      </c>
      <c r="G139" s="231" t="s">
        <v>515</v>
      </c>
      <c r="H139" s="232">
        <v>4180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404</v>
      </c>
    </row>
    <row r="140" s="2" customFormat="1" ht="16.5" customHeight="1">
      <c r="A140" s="39"/>
      <c r="B140" s="40"/>
      <c r="C140" s="228" t="s">
        <v>368</v>
      </c>
      <c r="D140" s="228" t="s">
        <v>323</v>
      </c>
      <c r="E140" s="229" t="s">
        <v>3637</v>
      </c>
      <c r="F140" s="230" t="s">
        <v>3638</v>
      </c>
      <c r="G140" s="231" t="s">
        <v>515</v>
      </c>
      <c r="H140" s="232">
        <v>90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414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3374</v>
      </c>
      <c r="F141" s="215" t="s">
        <v>3639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SUM(P142:P145)</f>
        <v>0</v>
      </c>
      <c r="Q141" s="220"/>
      <c r="R141" s="221">
        <f>SUM(R142:R145)</f>
        <v>0</v>
      </c>
      <c r="S141" s="220"/>
      <c r="T141" s="222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320</v>
      </c>
      <c r="BK141" s="225">
        <f>SUM(BK142:BK145)</f>
        <v>0</v>
      </c>
    </row>
    <row r="142" s="2" customFormat="1" ht="16.5" customHeight="1">
      <c r="A142" s="39"/>
      <c r="B142" s="40"/>
      <c r="C142" s="228" t="s">
        <v>373</v>
      </c>
      <c r="D142" s="228" t="s">
        <v>323</v>
      </c>
      <c r="E142" s="229" t="s">
        <v>3640</v>
      </c>
      <c r="F142" s="230" t="s">
        <v>3641</v>
      </c>
      <c r="G142" s="231" t="s">
        <v>3175</v>
      </c>
      <c r="H142" s="232">
        <v>164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522</v>
      </c>
    </row>
    <row r="143" s="2" customFormat="1" ht="16.5" customHeight="1">
      <c r="A143" s="39"/>
      <c r="B143" s="40"/>
      <c r="C143" s="228" t="s">
        <v>378</v>
      </c>
      <c r="D143" s="228" t="s">
        <v>323</v>
      </c>
      <c r="E143" s="229" t="s">
        <v>3254</v>
      </c>
      <c r="F143" s="230" t="s">
        <v>3255</v>
      </c>
      <c r="G143" s="231" t="s">
        <v>3251</v>
      </c>
      <c r="H143" s="232">
        <v>4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531</v>
      </c>
    </row>
    <row r="144" s="2" customFormat="1" ht="16.5" customHeight="1">
      <c r="A144" s="39"/>
      <c r="B144" s="40"/>
      <c r="C144" s="228" t="s">
        <v>383</v>
      </c>
      <c r="D144" s="228" t="s">
        <v>323</v>
      </c>
      <c r="E144" s="229" t="s">
        <v>3642</v>
      </c>
      <c r="F144" s="230" t="s">
        <v>3643</v>
      </c>
      <c r="G144" s="231" t="s">
        <v>3251</v>
      </c>
      <c r="H144" s="232">
        <v>3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541</v>
      </c>
    </row>
    <row r="145" s="2" customFormat="1" ht="16.5" customHeight="1">
      <c r="A145" s="39"/>
      <c r="B145" s="40"/>
      <c r="C145" s="228" t="s">
        <v>388</v>
      </c>
      <c r="D145" s="228" t="s">
        <v>323</v>
      </c>
      <c r="E145" s="229" t="s">
        <v>3644</v>
      </c>
      <c r="F145" s="230" t="s">
        <v>3645</v>
      </c>
      <c r="G145" s="231" t="s">
        <v>3251</v>
      </c>
      <c r="H145" s="232">
        <v>5</v>
      </c>
      <c r="I145" s="233"/>
      <c r="J145" s="234">
        <f>ROUND(I145*H145,2)</f>
        <v>0</v>
      </c>
      <c r="K145" s="230" t="s">
        <v>1</v>
      </c>
      <c r="L145" s="45"/>
      <c r="M145" s="246" t="s">
        <v>1</v>
      </c>
      <c r="N145" s="247" t="s">
        <v>46</v>
      </c>
      <c r="O145" s="24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550</v>
      </c>
    </row>
    <row r="146" s="2" customFormat="1" ht="6.96" customHeight="1">
      <c r="A146" s="39"/>
      <c r="B146" s="67"/>
      <c r="C146" s="68"/>
      <c r="D146" s="68"/>
      <c r="E146" s="68"/>
      <c r="F146" s="68"/>
      <c r="G146" s="68"/>
      <c r="H146" s="68"/>
      <c r="I146" s="68"/>
      <c r="J146" s="68"/>
      <c r="K146" s="68"/>
      <c r="L146" s="45"/>
      <c r="M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</sheetData>
  <sheetProtection sheet="1" autoFilter="0" formatColumns="0" formatRows="0" objects="1" scenarios="1" spinCount="100000" saltValue="aApJvOXvaQv85Je04rn6G7fy0tIzktmJYFusaYYc8tlp7ufX3Wr3Z2eQPPgY6Pkf+lQPiDa6FE1chZeaihGcag==" hashValue="c7AiVO5BNmS7WKScv7UuBE8/hcHxVmQ1Hlk+b9kgXP6CgcDiO5wu4AoAVz0695doMdGQ0q1Qt5tfgyUzdNxo0g==" algorithmName="SHA-512" password="CC35"/>
  <autoFilter ref="C127:K14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54" t="s">
        <v>291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8. 2. 2024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30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226.5" customHeight="1">
      <c r="A27" s="156"/>
      <c r="B27" s="157"/>
      <c r="C27" s="156"/>
      <c r="D27" s="156"/>
      <c r="E27" s="158" t="s">
        <v>292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ROUND((SUM(BE122:BE165)),  2)</f>
        <v>0</v>
      </c>
      <c r="G33" s="39"/>
      <c r="H33" s="39"/>
      <c r="I33" s="166">
        <v>0.20999999999999999</v>
      </c>
      <c r="J33" s="165">
        <f>ROUND(((SUM(BE122:BE165))*I33),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ROUND((SUM(BF122:BF165)),  2)</f>
        <v>0</v>
      </c>
      <c r="G34" s="39"/>
      <c r="H34" s="39"/>
      <c r="I34" s="166">
        <v>0.14999999999999999</v>
      </c>
      <c r="J34" s="165">
        <f>ROUND(((SUM(BF122:BF165))*I34),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ROUND((SUM(BG122:BG165)),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ROUND((SUM(BH122:BH165)),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ROUND((SUM(BI122:BI165)),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>SO 01 - PŘÍPRAVA STAVENIŠTĚ A VEDLEJŠÍ ROZPOČTOVÉ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8. 2. 2024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294</v>
      </c>
      <c r="D94" s="187"/>
      <c r="E94" s="187"/>
      <c r="F94" s="187"/>
      <c r="G94" s="187"/>
      <c r="H94" s="187"/>
      <c r="I94" s="187"/>
      <c r="J94" s="188" t="s">
        <v>295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296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297</v>
      </c>
    </row>
    <row r="97" s="9" customFormat="1" ht="24.96" customHeight="1">
      <c r="A97" s="9"/>
      <c r="B97" s="190"/>
      <c r="C97" s="191"/>
      <c r="D97" s="192" t="s">
        <v>298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299</v>
      </c>
      <c r="E98" s="198"/>
      <c r="F98" s="198"/>
      <c r="G98" s="198"/>
      <c r="H98" s="198"/>
      <c r="I98" s="198"/>
      <c r="J98" s="199">
        <f>J124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0"/>
      <c r="C99" s="191"/>
      <c r="D99" s="192" t="s">
        <v>300</v>
      </c>
      <c r="E99" s="193"/>
      <c r="F99" s="193"/>
      <c r="G99" s="193"/>
      <c r="H99" s="193"/>
      <c r="I99" s="193"/>
      <c r="J99" s="194">
        <f>J127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301</v>
      </c>
      <c r="E100" s="193"/>
      <c r="F100" s="193"/>
      <c r="G100" s="193"/>
      <c r="H100" s="193"/>
      <c r="I100" s="193"/>
      <c r="J100" s="194">
        <f>J138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302</v>
      </c>
      <c r="E101" s="193"/>
      <c r="F101" s="193"/>
      <c r="G101" s="193"/>
      <c r="H101" s="193"/>
      <c r="I101" s="193"/>
      <c r="J101" s="194">
        <f>J157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303</v>
      </c>
      <c r="E102" s="193"/>
      <c r="F102" s="193"/>
      <c r="G102" s="193"/>
      <c r="H102" s="193"/>
      <c r="I102" s="193"/>
      <c r="J102" s="194">
        <f>J164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290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30" customHeight="1">
      <c r="A114" s="39"/>
      <c r="B114" s="40"/>
      <c r="C114" s="41"/>
      <c r="D114" s="41"/>
      <c r="E114" s="77" t="str">
        <f>E9</f>
        <v>SO 01 - PŘÍPRAVA STAVENIŠTĚ A VEDLEJŠÍ ROZPOČTOVÉ NÁKLADY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F12</f>
        <v>Třebotov, Hlavní 190, 252 26 areál školy</v>
      </c>
      <c r="G116" s="41"/>
      <c r="H116" s="41"/>
      <c r="I116" s="33" t="s">
        <v>24</v>
      </c>
      <c r="J116" s="80" t="str">
        <f>IF(J12="","",J12)</f>
        <v>8. 2. 2024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E15</f>
        <v>Obec Třebotov</v>
      </c>
      <c r="G118" s="41"/>
      <c r="H118" s="41"/>
      <c r="I118" s="33" t="s">
        <v>33</v>
      </c>
      <c r="J118" s="37" t="str">
        <f>E21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IF(E18="","",E18)</f>
        <v>Vyplň údaj</v>
      </c>
      <c r="G119" s="41"/>
      <c r="H119" s="41"/>
      <c r="I119" s="33" t="s">
        <v>37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305</v>
      </c>
      <c r="D121" s="204" t="s">
        <v>66</v>
      </c>
      <c r="E121" s="204" t="s">
        <v>62</v>
      </c>
      <c r="F121" s="204" t="s">
        <v>63</v>
      </c>
      <c r="G121" s="204" t="s">
        <v>306</v>
      </c>
      <c r="H121" s="204" t="s">
        <v>307</v>
      </c>
      <c r="I121" s="204" t="s">
        <v>308</v>
      </c>
      <c r="J121" s="204" t="s">
        <v>295</v>
      </c>
      <c r="K121" s="205" t="s">
        <v>309</v>
      </c>
      <c r="L121" s="206"/>
      <c r="M121" s="101" t="s">
        <v>1</v>
      </c>
      <c r="N121" s="102" t="s">
        <v>45</v>
      </c>
      <c r="O121" s="102" t="s">
        <v>310</v>
      </c>
      <c r="P121" s="102" t="s">
        <v>311</v>
      </c>
      <c r="Q121" s="102" t="s">
        <v>312</v>
      </c>
      <c r="R121" s="102" t="s">
        <v>313</v>
      </c>
      <c r="S121" s="102" t="s">
        <v>314</v>
      </c>
      <c r="T121" s="103" t="s">
        <v>315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316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P123+P127+P138+P157+P164</f>
        <v>0</v>
      </c>
      <c r="Q122" s="105"/>
      <c r="R122" s="209">
        <f>R123+R127+R138+R157+R164</f>
        <v>0</v>
      </c>
      <c r="S122" s="105"/>
      <c r="T122" s="210">
        <f>T123+T127+T138+T157+T164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297</v>
      </c>
      <c r="BK122" s="211">
        <f>BK123+BK127+BK138+BK157+BK164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317</v>
      </c>
      <c r="F123" s="215" t="s">
        <v>318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P124</f>
        <v>0</v>
      </c>
      <c r="Q123" s="220"/>
      <c r="R123" s="221">
        <f>R124</f>
        <v>0</v>
      </c>
      <c r="S123" s="220"/>
      <c r="T123" s="222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319</v>
      </c>
      <c r="AT123" s="224" t="s">
        <v>80</v>
      </c>
      <c r="AU123" s="224" t="s">
        <v>81</v>
      </c>
      <c r="AY123" s="223" t="s">
        <v>320</v>
      </c>
      <c r="BK123" s="225">
        <f>BK124</f>
        <v>0</v>
      </c>
    </row>
    <row r="124" s="12" customFormat="1" ht="22.8" customHeight="1">
      <c r="A124" s="12"/>
      <c r="B124" s="212"/>
      <c r="C124" s="213"/>
      <c r="D124" s="214" t="s">
        <v>80</v>
      </c>
      <c r="E124" s="226" t="s">
        <v>321</v>
      </c>
      <c r="F124" s="226" t="s">
        <v>322</v>
      </c>
      <c r="G124" s="213"/>
      <c r="H124" s="213"/>
      <c r="I124" s="216"/>
      <c r="J124" s="227">
        <f>BK124</f>
        <v>0</v>
      </c>
      <c r="K124" s="213"/>
      <c r="L124" s="218"/>
      <c r="M124" s="219"/>
      <c r="N124" s="220"/>
      <c r="O124" s="220"/>
      <c r="P124" s="221">
        <f>SUM(P125:P126)</f>
        <v>0</v>
      </c>
      <c r="Q124" s="220"/>
      <c r="R124" s="221">
        <f>SUM(R125:R126)</f>
        <v>0</v>
      </c>
      <c r="S124" s="220"/>
      <c r="T124" s="222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319</v>
      </c>
      <c r="AT124" s="224" t="s">
        <v>80</v>
      </c>
      <c r="AU124" s="224" t="s">
        <v>89</v>
      </c>
      <c r="AY124" s="223" t="s">
        <v>320</v>
      </c>
      <c r="BK124" s="225">
        <f>SUM(BK125:BK126)</f>
        <v>0</v>
      </c>
    </row>
    <row r="125" s="2" customFormat="1" ht="16.5" customHeight="1">
      <c r="A125" s="39"/>
      <c r="B125" s="40"/>
      <c r="C125" s="228" t="s">
        <v>89</v>
      </c>
      <c r="D125" s="228" t="s">
        <v>323</v>
      </c>
      <c r="E125" s="229" t="s">
        <v>324</v>
      </c>
      <c r="F125" s="230" t="s">
        <v>322</v>
      </c>
      <c r="G125" s="231" t="s">
        <v>325</v>
      </c>
      <c r="H125" s="232">
        <v>1</v>
      </c>
      <c r="I125" s="233"/>
      <c r="J125" s="234">
        <f>ROUND(I125*H125,2)</f>
        <v>0</v>
      </c>
      <c r="K125" s="230" t="s">
        <v>326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327</v>
      </c>
      <c r="AT125" s="239" t="s">
        <v>323</v>
      </c>
      <c r="AU125" s="239" t="s">
        <v>91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327</v>
      </c>
      <c r="BM125" s="239" t="s">
        <v>328</v>
      </c>
    </row>
    <row r="126" s="2" customFormat="1">
      <c r="A126" s="39"/>
      <c r="B126" s="40"/>
      <c r="C126" s="41"/>
      <c r="D126" s="241" t="s">
        <v>329</v>
      </c>
      <c r="E126" s="41"/>
      <c r="F126" s="242" t="s">
        <v>330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329</v>
      </c>
      <c r="AU126" s="18" t="s">
        <v>91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331</v>
      </c>
      <c r="F127" s="215" t="s">
        <v>332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SUM(P128:P137)</f>
        <v>0</v>
      </c>
      <c r="Q127" s="220"/>
      <c r="R127" s="221">
        <f>SUM(R128:R137)</f>
        <v>0</v>
      </c>
      <c r="S127" s="220"/>
      <c r="T127" s="222">
        <f>SUM(T128:T137)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319</v>
      </c>
      <c r="AT127" s="224" t="s">
        <v>80</v>
      </c>
      <c r="AU127" s="224" t="s">
        <v>81</v>
      </c>
      <c r="AY127" s="223" t="s">
        <v>320</v>
      </c>
      <c r="BK127" s="225">
        <f>SUM(BK128:BK137)</f>
        <v>0</v>
      </c>
    </row>
    <row r="128" s="2" customFormat="1" ht="16.5" customHeight="1">
      <c r="A128" s="39"/>
      <c r="B128" s="40"/>
      <c r="C128" s="228" t="s">
        <v>91</v>
      </c>
      <c r="D128" s="228" t="s">
        <v>323</v>
      </c>
      <c r="E128" s="229" t="s">
        <v>333</v>
      </c>
      <c r="F128" s="230" t="s">
        <v>334</v>
      </c>
      <c r="G128" s="231" t="s">
        <v>325</v>
      </c>
      <c r="H128" s="232">
        <v>1</v>
      </c>
      <c r="I128" s="233"/>
      <c r="J128" s="234">
        <f>ROUND(I128*H128,2)</f>
        <v>0</v>
      </c>
      <c r="K128" s="230" t="s">
        <v>326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327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327</v>
      </c>
      <c r="BM128" s="239" t="s">
        <v>335</v>
      </c>
    </row>
    <row r="129" s="2" customFormat="1">
      <c r="A129" s="39"/>
      <c r="B129" s="40"/>
      <c r="C129" s="41"/>
      <c r="D129" s="241" t="s">
        <v>329</v>
      </c>
      <c r="E129" s="41"/>
      <c r="F129" s="242" t="s">
        <v>336</v>
      </c>
      <c r="G129" s="41"/>
      <c r="H129" s="41"/>
      <c r="I129" s="243"/>
      <c r="J129" s="41"/>
      <c r="K129" s="41"/>
      <c r="L129" s="45"/>
      <c r="M129" s="244"/>
      <c r="N129" s="245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329</v>
      </c>
      <c r="AU129" s="18" t="s">
        <v>89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337</v>
      </c>
      <c r="F130" s="230" t="s">
        <v>338</v>
      </c>
      <c r="G130" s="231" t="s">
        <v>325</v>
      </c>
      <c r="H130" s="232">
        <v>1</v>
      </c>
      <c r="I130" s="233"/>
      <c r="J130" s="234">
        <f>ROUND(I130*H130,2)</f>
        <v>0</v>
      </c>
      <c r="K130" s="230" t="s">
        <v>326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327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327</v>
      </c>
      <c r="BM130" s="239" t="s">
        <v>339</v>
      </c>
    </row>
    <row r="131" s="2" customFormat="1">
      <c r="A131" s="39"/>
      <c r="B131" s="40"/>
      <c r="C131" s="41"/>
      <c r="D131" s="241" t="s">
        <v>329</v>
      </c>
      <c r="E131" s="41"/>
      <c r="F131" s="242" t="s">
        <v>340</v>
      </c>
      <c r="G131" s="41"/>
      <c r="H131" s="41"/>
      <c r="I131" s="243"/>
      <c r="J131" s="41"/>
      <c r="K131" s="41"/>
      <c r="L131" s="45"/>
      <c r="M131" s="244"/>
      <c r="N131" s="245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329</v>
      </c>
      <c r="AU131" s="18" t="s">
        <v>89</v>
      </c>
    </row>
    <row r="132" s="2" customFormat="1" ht="16.5" customHeight="1">
      <c r="A132" s="39"/>
      <c r="B132" s="40"/>
      <c r="C132" s="228" t="s">
        <v>341</v>
      </c>
      <c r="D132" s="228" t="s">
        <v>323</v>
      </c>
      <c r="E132" s="229" t="s">
        <v>342</v>
      </c>
      <c r="F132" s="230" t="s">
        <v>343</v>
      </c>
      <c r="G132" s="231" t="s">
        <v>325</v>
      </c>
      <c r="H132" s="232">
        <v>1</v>
      </c>
      <c r="I132" s="233"/>
      <c r="J132" s="234">
        <f>ROUND(I132*H132,2)</f>
        <v>0</v>
      </c>
      <c r="K132" s="230" t="s">
        <v>326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327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327</v>
      </c>
      <c r="BM132" s="239" t="s">
        <v>344</v>
      </c>
    </row>
    <row r="133" s="2" customFormat="1">
      <c r="A133" s="39"/>
      <c r="B133" s="40"/>
      <c r="C133" s="41"/>
      <c r="D133" s="241" t="s">
        <v>329</v>
      </c>
      <c r="E133" s="41"/>
      <c r="F133" s="242" t="s">
        <v>345</v>
      </c>
      <c r="G133" s="41"/>
      <c r="H133" s="41"/>
      <c r="I133" s="243"/>
      <c r="J133" s="41"/>
      <c r="K133" s="41"/>
      <c r="L133" s="45"/>
      <c r="M133" s="244"/>
      <c r="N133" s="245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329</v>
      </c>
      <c r="AU133" s="18" t="s">
        <v>89</v>
      </c>
    </row>
    <row r="134" s="2" customFormat="1" ht="16.5" customHeight="1">
      <c r="A134" s="39"/>
      <c r="B134" s="40"/>
      <c r="C134" s="228" t="s">
        <v>319</v>
      </c>
      <c r="D134" s="228" t="s">
        <v>323</v>
      </c>
      <c r="E134" s="229" t="s">
        <v>346</v>
      </c>
      <c r="F134" s="230" t="s">
        <v>347</v>
      </c>
      <c r="G134" s="231" t="s">
        <v>325</v>
      </c>
      <c r="H134" s="232">
        <v>1</v>
      </c>
      <c r="I134" s="233"/>
      <c r="J134" s="234">
        <f>ROUND(I134*H134,2)</f>
        <v>0</v>
      </c>
      <c r="K134" s="230" t="s">
        <v>326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327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327</v>
      </c>
      <c r="BM134" s="239" t="s">
        <v>348</v>
      </c>
    </row>
    <row r="135" s="2" customFormat="1">
      <c r="A135" s="39"/>
      <c r="B135" s="40"/>
      <c r="C135" s="41"/>
      <c r="D135" s="241" t="s">
        <v>329</v>
      </c>
      <c r="E135" s="41"/>
      <c r="F135" s="242" t="s">
        <v>349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329</v>
      </c>
      <c r="AU135" s="18" t="s">
        <v>89</v>
      </c>
    </row>
    <row r="136" s="2" customFormat="1" ht="16.5" customHeight="1">
      <c r="A136" s="39"/>
      <c r="B136" s="40"/>
      <c r="C136" s="228" t="s">
        <v>350</v>
      </c>
      <c r="D136" s="228" t="s">
        <v>323</v>
      </c>
      <c r="E136" s="229" t="s">
        <v>351</v>
      </c>
      <c r="F136" s="230" t="s">
        <v>352</v>
      </c>
      <c r="G136" s="231" t="s">
        <v>325</v>
      </c>
      <c r="H136" s="232">
        <v>1</v>
      </c>
      <c r="I136" s="233"/>
      <c r="J136" s="234">
        <f>ROUND(I136*H136,2)</f>
        <v>0</v>
      </c>
      <c r="K136" s="230" t="s">
        <v>326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327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327</v>
      </c>
      <c r="BM136" s="239" t="s">
        <v>353</v>
      </c>
    </row>
    <row r="137" s="2" customFormat="1">
      <c r="A137" s="39"/>
      <c r="B137" s="40"/>
      <c r="C137" s="41"/>
      <c r="D137" s="241" t="s">
        <v>329</v>
      </c>
      <c r="E137" s="41"/>
      <c r="F137" s="242" t="s">
        <v>354</v>
      </c>
      <c r="G137" s="41"/>
      <c r="H137" s="41"/>
      <c r="I137" s="243"/>
      <c r="J137" s="41"/>
      <c r="K137" s="41"/>
      <c r="L137" s="45"/>
      <c r="M137" s="244"/>
      <c r="N137" s="245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329</v>
      </c>
      <c r="AU137" s="18" t="s">
        <v>89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355</v>
      </c>
      <c r="F138" s="215" t="s">
        <v>356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SUM(P139:P156)</f>
        <v>0</v>
      </c>
      <c r="Q138" s="220"/>
      <c r="R138" s="221">
        <f>SUM(R139:R156)</f>
        <v>0</v>
      </c>
      <c r="S138" s="220"/>
      <c r="T138" s="222">
        <f>SUM(T139:T156)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319</v>
      </c>
      <c r="AT138" s="224" t="s">
        <v>80</v>
      </c>
      <c r="AU138" s="224" t="s">
        <v>81</v>
      </c>
      <c r="AY138" s="223" t="s">
        <v>320</v>
      </c>
      <c r="BK138" s="225">
        <f>SUM(BK139:BK156)</f>
        <v>0</v>
      </c>
    </row>
    <row r="139" s="2" customFormat="1" ht="16.5" customHeight="1">
      <c r="A139" s="39"/>
      <c r="B139" s="40"/>
      <c r="C139" s="228" t="s">
        <v>357</v>
      </c>
      <c r="D139" s="228" t="s">
        <v>323</v>
      </c>
      <c r="E139" s="229" t="s">
        <v>358</v>
      </c>
      <c r="F139" s="230" t="s">
        <v>359</v>
      </c>
      <c r="G139" s="231" t="s">
        <v>360</v>
      </c>
      <c r="H139" s="232">
        <v>14</v>
      </c>
      <c r="I139" s="233"/>
      <c r="J139" s="234">
        <f>ROUND(I139*H139,2)</f>
        <v>0</v>
      </c>
      <c r="K139" s="230" t="s">
        <v>326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327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327</v>
      </c>
      <c r="BM139" s="239" t="s">
        <v>361</v>
      </c>
    </row>
    <row r="140" s="2" customFormat="1">
      <c r="A140" s="39"/>
      <c r="B140" s="40"/>
      <c r="C140" s="41"/>
      <c r="D140" s="241" t="s">
        <v>329</v>
      </c>
      <c r="E140" s="41"/>
      <c r="F140" s="242" t="s">
        <v>362</v>
      </c>
      <c r="G140" s="41"/>
      <c r="H140" s="41"/>
      <c r="I140" s="243"/>
      <c r="J140" s="41"/>
      <c r="K140" s="41"/>
      <c r="L140" s="45"/>
      <c r="M140" s="244"/>
      <c r="N140" s="24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329</v>
      </c>
      <c r="AU140" s="18" t="s">
        <v>89</v>
      </c>
    </row>
    <row r="141" s="2" customFormat="1" ht="16.5" customHeight="1">
      <c r="A141" s="39"/>
      <c r="B141" s="40"/>
      <c r="C141" s="228" t="s">
        <v>363</v>
      </c>
      <c r="D141" s="228" t="s">
        <v>323</v>
      </c>
      <c r="E141" s="229" t="s">
        <v>364</v>
      </c>
      <c r="F141" s="230" t="s">
        <v>365</v>
      </c>
      <c r="G141" s="231" t="s">
        <v>325</v>
      </c>
      <c r="H141" s="232">
        <v>1</v>
      </c>
      <c r="I141" s="233"/>
      <c r="J141" s="234">
        <f>ROUND(I141*H141,2)</f>
        <v>0</v>
      </c>
      <c r="K141" s="230" t="s">
        <v>326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327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327</v>
      </c>
      <c r="BM141" s="239" t="s">
        <v>366</v>
      </c>
    </row>
    <row r="142" s="2" customFormat="1">
      <c r="A142" s="39"/>
      <c r="B142" s="40"/>
      <c r="C142" s="41"/>
      <c r="D142" s="241" t="s">
        <v>329</v>
      </c>
      <c r="E142" s="41"/>
      <c r="F142" s="242" t="s">
        <v>367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329</v>
      </c>
      <c r="AU142" s="18" t="s">
        <v>89</v>
      </c>
    </row>
    <row r="143" s="2" customFormat="1" ht="16.5" customHeight="1">
      <c r="A143" s="39"/>
      <c r="B143" s="40"/>
      <c r="C143" s="228" t="s">
        <v>368</v>
      </c>
      <c r="D143" s="228" t="s">
        <v>323</v>
      </c>
      <c r="E143" s="229" t="s">
        <v>369</v>
      </c>
      <c r="F143" s="230" t="s">
        <v>370</v>
      </c>
      <c r="G143" s="231" t="s">
        <v>325</v>
      </c>
      <c r="H143" s="232">
        <v>1</v>
      </c>
      <c r="I143" s="233"/>
      <c r="J143" s="234">
        <f>ROUND(I143*H143,2)</f>
        <v>0</v>
      </c>
      <c r="K143" s="230" t="s">
        <v>326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327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327</v>
      </c>
      <c r="BM143" s="239" t="s">
        <v>371</v>
      </c>
    </row>
    <row r="144" s="2" customFormat="1">
      <c r="A144" s="39"/>
      <c r="B144" s="40"/>
      <c r="C144" s="41"/>
      <c r="D144" s="241" t="s">
        <v>329</v>
      </c>
      <c r="E144" s="41"/>
      <c r="F144" s="242" t="s">
        <v>372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329</v>
      </c>
      <c r="AU144" s="18" t="s">
        <v>89</v>
      </c>
    </row>
    <row r="145" s="2" customFormat="1" ht="16.5" customHeight="1">
      <c r="A145" s="39"/>
      <c r="B145" s="40"/>
      <c r="C145" s="228" t="s">
        <v>373</v>
      </c>
      <c r="D145" s="228" t="s">
        <v>323</v>
      </c>
      <c r="E145" s="229" t="s">
        <v>374</v>
      </c>
      <c r="F145" s="230" t="s">
        <v>375</v>
      </c>
      <c r="G145" s="231" t="s">
        <v>360</v>
      </c>
      <c r="H145" s="232">
        <v>14</v>
      </c>
      <c r="I145" s="233"/>
      <c r="J145" s="234">
        <f>ROUND(I145*H145,2)</f>
        <v>0</v>
      </c>
      <c r="K145" s="230" t="s">
        <v>326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327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327</v>
      </c>
      <c r="BM145" s="239" t="s">
        <v>376</v>
      </c>
    </row>
    <row r="146" s="2" customFormat="1">
      <c r="A146" s="39"/>
      <c r="B146" s="40"/>
      <c r="C146" s="41"/>
      <c r="D146" s="241" t="s">
        <v>329</v>
      </c>
      <c r="E146" s="41"/>
      <c r="F146" s="242" t="s">
        <v>377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329</v>
      </c>
      <c r="AU146" s="18" t="s">
        <v>89</v>
      </c>
    </row>
    <row r="147" s="2" customFormat="1" ht="16.5" customHeight="1">
      <c r="A147" s="39"/>
      <c r="B147" s="40"/>
      <c r="C147" s="228" t="s">
        <v>378</v>
      </c>
      <c r="D147" s="228" t="s">
        <v>323</v>
      </c>
      <c r="E147" s="229" t="s">
        <v>379</v>
      </c>
      <c r="F147" s="230" t="s">
        <v>380</v>
      </c>
      <c r="G147" s="231" t="s">
        <v>325</v>
      </c>
      <c r="H147" s="232">
        <v>1</v>
      </c>
      <c r="I147" s="233"/>
      <c r="J147" s="234">
        <f>ROUND(I147*H147,2)</f>
        <v>0</v>
      </c>
      <c r="K147" s="230" t="s">
        <v>326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327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327</v>
      </c>
      <c r="BM147" s="239" t="s">
        <v>381</v>
      </c>
    </row>
    <row r="148" s="2" customFormat="1">
      <c r="A148" s="39"/>
      <c r="B148" s="40"/>
      <c r="C148" s="41"/>
      <c r="D148" s="241" t="s">
        <v>329</v>
      </c>
      <c r="E148" s="41"/>
      <c r="F148" s="242" t="s">
        <v>382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329</v>
      </c>
      <c r="AU148" s="18" t="s">
        <v>89</v>
      </c>
    </row>
    <row r="149" s="2" customFormat="1" ht="16.5" customHeight="1">
      <c r="A149" s="39"/>
      <c r="B149" s="40"/>
      <c r="C149" s="228" t="s">
        <v>383</v>
      </c>
      <c r="D149" s="228" t="s">
        <v>323</v>
      </c>
      <c r="E149" s="229" t="s">
        <v>384</v>
      </c>
      <c r="F149" s="230" t="s">
        <v>385</v>
      </c>
      <c r="G149" s="231" t="s">
        <v>360</v>
      </c>
      <c r="H149" s="232">
        <v>14</v>
      </c>
      <c r="I149" s="233"/>
      <c r="J149" s="234">
        <f>ROUND(I149*H149,2)</f>
        <v>0</v>
      </c>
      <c r="K149" s="230" t="s">
        <v>326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327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327</v>
      </c>
      <c r="BM149" s="239" t="s">
        <v>386</v>
      </c>
    </row>
    <row r="150" s="2" customFormat="1">
      <c r="A150" s="39"/>
      <c r="B150" s="40"/>
      <c r="C150" s="41"/>
      <c r="D150" s="241" t="s">
        <v>329</v>
      </c>
      <c r="E150" s="41"/>
      <c r="F150" s="242" t="s">
        <v>387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329</v>
      </c>
      <c r="AU150" s="18" t="s">
        <v>89</v>
      </c>
    </row>
    <row r="151" s="2" customFormat="1" ht="16.5" customHeight="1">
      <c r="A151" s="39"/>
      <c r="B151" s="40"/>
      <c r="C151" s="228" t="s">
        <v>388</v>
      </c>
      <c r="D151" s="228" t="s">
        <v>323</v>
      </c>
      <c r="E151" s="229" t="s">
        <v>389</v>
      </c>
      <c r="F151" s="230" t="s">
        <v>390</v>
      </c>
      <c r="G151" s="231" t="s">
        <v>360</v>
      </c>
      <c r="H151" s="232">
        <v>14</v>
      </c>
      <c r="I151" s="233"/>
      <c r="J151" s="234">
        <f>ROUND(I151*H151,2)</f>
        <v>0</v>
      </c>
      <c r="K151" s="230" t="s">
        <v>326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327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327</v>
      </c>
      <c r="BM151" s="239" t="s">
        <v>391</v>
      </c>
    </row>
    <row r="152" s="2" customFormat="1">
      <c r="A152" s="39"/>
      <c r="B152" s="40"/>
      <c r="C152" s="41"/>
      <c r="D152" s="241" t="s">
        <v>329</v>
      </c>
      <c r="E152" s="41"/>
      <c r="F152" s="242" t="s">
        <v>392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329</v>
      </c>
      <c r="AU152" s="18" t="s">
        <v>89</v>
      </c>
    </row>
    <row r="153" s="2" customFormat="1" ht="16.5" customHeight="1">
      <c r="A153" s="39"/>
      <c r="B153" s="40"/>
      <c r="C153" s="228" t="s">
        <v>393</v>
      </c>
      <c r="D153" s="228" t="s">
        <v>323</v>
      </c>
      <c r="E153" s="229" t="s">
        <v>394</v>
      </c>
      <c r="F153" s="230" t="s">
        <v>395</v>
      </c>
      <c r="G153" s="231" t="s">
        <v>325</v>
      </c>
      <c r="H153" s="232">
        <v>1</v>
      </c>
      <c r="I153" s="233"/>
      <c r="J153" s="234">
        <f>ROUND(I153*H153,2)</f>
        <v>0</v>
      </c>
      <c r="K153" s="230" t="s">
        <v>326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327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327</v>
      </c>
      <c r="BM153" s="239" t="s">
        <v>396</v>
      </c>
    </row>
    <row r="154" s="2" customFormat="1">
      <c r="A154" s="39"/>
      <c r="B154" s="40"/>
      <c r="C154" s="41"/>
      <c r="D154" s="241" t="s">
        <v>329</v>
      </c>
      <c r="E154" s="41"/>
      <c r="F154" s="242" t="s">
        <v>397</v>
      </c>
      <c r="G154" s="41"/>
      <c r="H154" s="41"/>
      <c r="I154" s="243"/>
      <c r="J154" s="41"/>
      <c r="K154" s="41"/>
      <c r="L154" s="45"/>
      <c r="M154" s="244"/>
      <c r="N154" s="24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329</v>
      </c>
      <c r="AU154" s="18" t="s">
        <v>89</v>
      </c>
    </row>
    <row r="155" s="2" customFormat="1" ht="16.5" customHeight="1">
      <c r="A155" s="39"/>
      <c r="B155" s="40"/>
      <c r="C155" s="228" t="s">
        <v>8</v>
      </c>
      <c r="D155" s="228" t="s">
        <v>323</v>
      </c>
      <c r="E155" s="229" t="s">
        <v>398</v>
      </c>
      <c r="F155" s="230" t="s">
        <v>399</v>
      </c>
      <c r="G155" s="231" t="s">
        <v>325</v>
      </c>
      <c r="H155" s="232">
        <v>1</v>
      </c>
      <c r="I155" s="233"/>
      <c r="J155" s="234">
        <f>ROUND(I155*H155,2)</f>
        <v>0</v>
      </c>
      <c r="K155" s="230" t="s">
        <v>326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327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327</v>
      </c>
      <c r="BM155" s="239" t="s">
        <v>400</v>
      </c>
    </row>
    <row r="156" s="2" customFormat="1">
      <c r="A156" s="39"/>
      <c r="B156" s="40"/>
      <c r="C156" s="41"/>
      <c r="D156" s="241" t="s">
        <v>329</v>
      </c>
      <c r="E156" s="41"/>
      <c r="F156" s="242" t="s">
        <v>401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329</v>
      </c>
      <c r="AU156" s="18" t="s">
        <v>89</v>
      </c>
    </row>
    <row r="157" s="12" customFormat="1" ht="25.92" customHeight="1">
      <c r="A157" s="12"/>
      <c r="B157" s="212"/>
      <c r="C157" s="213"/>
      <c r="D157" s="214" t="s">
        <v>80</v>
      </c>
      <c r="E157" s="215" t="s">
        <v>402</v>
      </c>
      <c r="F157" s="215" t="s">
        <v>403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f>SUM(P158:P163)</f>
        <v>0</v>
      </c>
      <c r="Q157" s="220"/>
      <c r="R157" s="221">
        <f>SUM(R158:R163)</f>
        <v>0</v>
      </c>
      <c r="S157" s="220"/>
      <c r="T157" s="222">
        <f>SUM(T158:T163)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319</v>
      </c>
      <c r="AT157" s="224" t="s">
        <v>80</v>
      </c>
      <c r="AU157" s="224" t="s">
        <v>81</v>
      </c>
      <c r="AY157" s="223" t="s">
        <v>320</v>
      </c>
      <c r="BK157" s="225">
        <f>SUM(BK158:BK163)</f>
        <v>0</v>
      </c>
    </row>
    <row r="158" s="2" customFormat="1" ht="16.5" customHeight="1">
      <c r="A158" s="39"/>
      <c r="B158" s="40"/>
      <c r="C158" s="228" t="s">
        <v>404</v>
      </c>
      <c r="D158" s="228" t="s">
        <v>323</v>
      </c>
      <c r="E158" s="229" t="s">
        <v>405</v>
      </c>
      <c r="F158" s="230" t="s">
        <v>406</v>
      </c>
      <c r="G158" s="231" t="s">
        <v>325</v>
      </c>
      <c r="H158" s="232">
        <v>1</v>
      </c>
      <c r="I158" s="233"/>
      <c r="J158" s="234">
        <f>ROUND(I158*H158,2)</f>
        <v>0</v>
      </c>
      <c r="K158" s="230" t="s">
        <v>326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327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327</v>
      </c>
      <c r="BM158" s="239" t="s">
        <v>407</v>
      </c>
    </row>
    <row r="159" s="2" customFormat="1">
      <c r="A159" s="39"/>
      <c r="B159" s="40"/>
      <c r="C159" s="41"/>
      <c r="D159" s="241" t="s">
        <v>329</v>
      </c>
      <c r="E159" s="41"/>
      <c r="F159" s="242" t="s">
        <v>408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329</v>
      </c>
      <c r="AU159" s="18" t="s">
        <v>89</v>
      </c>
    </row>
    <row r="160" s="2" customFormat="1" ht="21.75" customHeight="1">
      <c r="A160" s="39"/>
      <c r="B160" s="40"/>
      <c r="C160" s="228" t="s">
        <v>409</v>
      </c>
      <c r="D160" s="228" t="s">
        <v>323</v>
      </c>
      <c r="E160" s="229" t="s">
        <v>410</v>
      </c>
      <c r="F160" s="230" t="s">
        <v>411</v>
      </c>
      <c r="G160" s="231" t="s">
        <v>325</v>
      </c>
      <c r="H160" s="232">
        <v>1</v>
      </c>
      <c r="I160" s="233"/>
      <c r="J160" s="234">
        <f>ROUND(I160*H160,2)</f>
        <v>0</v>
      </c>
      <c r="K160" s="230" t="s">
        <v>326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327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327</v>
      </c>
      <c r="BM160" s="239" t="s">
        <v>412</v>
      </c>
    </row>
    <row r="161" s="2" customFormat="1">
      <c r="A161" s="39"/>
      <c r="B161" s="40"/>
      <c r="C161" s="41"/>
      <c r="D161" s="241" t="s">
        <v>329</v>
      </c>
      <c r="E161" s="41"/>
      <c r="F161" s="242" t="s">
        <v>413</v>
      </c>
      <c r="G161" s="41"/>
      <c r="H161" s="41"/>
      <c r="I161" s="243"/>
      <c r="J161" s="41"/>
      <c r="K161" s="41"/>
      <c r="L161" s="45"/>
      <c r="M161" s="244"/>
      <c r="N161" s="245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329</v>
      </c>
      <c r="AU161" s="18" t="s">
        <v>89</v>
      </c>
    </row>
    <row r="162" s="2" customFormat="1" ht="16.5" customHeight="1">
      <c r="A162" s="39"/>
      <c r="B162" s="40"/>
      <c r="C162" s="228" t="s">
        <v>414</v>
      </c>
      <c r="D162" s="228" t="s">
        <v>323</v>
      </c>
      <c r="E162" s="229" t="s">
        <v>415</v>
      </c>
      <c r="F162" s="230" t="s">
        <v>416</v>
      </c>
      <c r="G162" s="231" t="s">
        <v>325</v>
      </c>
      <c r="H162" s="232">
        <v>1</v>
      </c>
      <c r="I162" s="233"/>
      <c r="J162" s="234">
        <f>ROUND(I162*H162,2)</f>
        <v>0</v>
      </c>
      <c r="K162" s="230" t="s">
        <v>326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327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327</v>
      </c>
      <c r="BM162" s="239" t="s">
        <v>417</v>
      </c>
    </row>
    <row r="163" s="2" customFormat="1">
      <c r="A163" s="39"/>
      <c r="B163" s="40"/>
      <c r="C163" s="41"/>
      <c r="D163" s="241" t="s">
        <v>329</v>
      </c>
      <c r="E163" s="41"/>
      <c r="F163" s="242" t="s">
        <v>418</v>
      </c>
      <c r="G163" s="41"/>
      <c r="H163" s="41"/>
      <c r="I163" s="243"/>
      <c r="J163" s="41"/>
      <c r="K163" s="41"/>
      <c r="L163" s="45"/>
      <c r="M163" s="244"/>
      <c r="N163" s="245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329</v>
      </c>
      <c r="AU163" s="18" t="s">
        <v>89</v>
      </c>
    </row>
    <row r="164" s="12" customFormat="1" ht="25.92" customHeight="1">
      <c r="A164" s="12"/>
      <c r="B164" s="212"/>
      <c r="C164" s="213"/>
      <c r="D164" s="214" t="s">
        <v>80</v>
      </c>
      <c r="E164" s="215" t="s">
        <v>419</v>
      </c>
      <c r="F164" s="215" t="s">
        <v>420</v>
      </c>
      <c r="G164" s="213"/>
      <c r="H164" s="213"/>
      <c r="I164" s="216"/>
      <c r="J164" s="217">
        <f>BK164</f>
        <v>0</v>
      </c>
      <c r="K164" s="213"/>
      <c r="L164" s="218"/>
      <c r="M164" s="219"/>
      <c r="N164" s="220"/>
      <c r="O164" s="220"/>
      <c r="P164" s="221">
        <f>P165</f>
        <v>0</v>
      </c>
      <c r="Q164" s="220"/>
      <c r="R164" s="221">
        <f>R165</f>
        <v>0</v>
      </c>
      <c r="S164" s="220"/>
      <c r="T164" s="222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3" t="s">
        <v>319</v>
      </c>
      <c r="AT164" s="224" t="s">
        <v>80</v>
      </c>
      <c r="AU164" s="224" t="s">
        <v>81</v>
      </c>
      <c r="AY164" s="223" t="s">
        <v>320</v>
      </c>
      <c r="BK164" s="225">
        <f>BK165</f>
        <v>0</v>
      </c>
    </row>
    <row r="165" s="2" customFormat="1" ht="16.5" customHeight="1">
      <c r="A165" s="39"/>
      <c r="B165" s="40"/>
      <c r="C165" s="228" t="s">
        <v>421</v>
      </c>
      <c r="D165" s="228" t="s">
        <v>323</v>
      </c>
      <c r="E165" s="229" t="s">
        <v>422</v>
      </c>
      <c r="F165" s="230" t="s">
        <v>423</v>
      </c>
      <c r="G165" s="231" t="s">
        <v>325</v>
      </c>
      <c r="H165" s="232">
        <v>1</v>
      </c>
      <c r="I165" s="233"/>
      <c r="J165" s="234">
        <f>ROUND(I165*H165,2)</f>
        <v>0</v>
      </c>
      <c r="K165" s="230" t="s">
        <v>1</v>
      </c>
      <c r="L165" s="45"/>
      <c r="M165" s="246" t="s">
        <v>1</v>
      </c>
      <c r="N165" s="247" t="s">
        <v>46</v>
      </c>
      <c r="O165" s="24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327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327</v>
      </c>
      <c r="BM165" s="239" t="s">
        <v>424</v>
      </c>
    </row>
    <row r="166" s="2" customFormat="1" ht="6.96" customHeight="1">
      <c r="A166" s="39"/>
      <c r="B166" s="67"/>
      <c r="C166" s="68"/>
      <c r="D166" s="68"/>
      <c r="E166" s="68"/>
      <c r="F166" s="68"/>
      <c r="G166" s="68"/>
      <c r="H166" s="68"/>
      <c r="I166" s="68"/>
      <c r="J166" s="68"/>
      <c r="K166" s="68"/>
      <c r="L166" s="45"/>
      <c r="M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</row>
  </sheetData>
  <sheetProtection sheet="1" autoFilter="0" formatColumns="0" formatRows="0" objects="1" scenarios="1" spinCount="100000" saltValue="lJBfzfd+5omIcvaGeMNeJjYv+rJ8r74kW4Tk3RTdtsXg7rPSDNPsMH/TCdVgsn284yznLPAWOQO2tKe/Pec8iA==" hashValue="mX+pgC1WdPhY2sj0E3nGy/vVouKb0D3eFWogbavC1tVyG1RaDXFM2367tf3yY2sVfcnOCjeOzc+u6zqO37dnzw==" algorithmName="SHA-512" password="CC35"/>
  <autoFilter ref="C121:K165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3_02/020001000"/>
    <hyperlink ref="F129" r:id="rId2" display="https://podminky.urs.cz/item/CS_URS_2023_02/012103000"/>
    <hyperlink ref="F131" r:id="rId3" display="https://podminky.urs.cz/item/CS_URS_2023_02/012303000"/>
    <hyperlink ref="F133" r:id="rId4" display="https://podminky.urs.cz/item/CS_URS_2023_02/013254000"/>
    <hyperlink ref="F135" r:id="rId5" display="https://podminky.urs.cz/item/CS_URS_2023_02/013274000"/>
    <hyperlink ref="F137" r:id="rId6" display="https://podminky.urs.cz/item/CS_URS_2023_02/013294000"/>
    <hyperlink ref="F140" r:id="rId7" display="https://podminky.urs.cz/item/CS_URS_2023_02/032103000"/>
    <hyperlink ref="F142" r:id="rId8" display="https://podminky.urs.cz/item/CS_URS_2023_02/032403000"/>
    <hyperlink ref="F144" r:id="rId9" display="https://podminky.urs.cz/item/CS_URS_2023_02/032503000"/>
    <hyperlink ref="F146" r:id="rId10" display="https://podminky.urs.cz/item/CS_URS_2023_02/032903000"/>
    <hyperlink ref="F148" r:id="rId11" display="https://podminky.urs.cz/item/CS_URS_2023_02/033103000"/>
    <hyperlink ref="F150" r:id="rId12" display="https://podminky.urs.cz/item/CS_URS_2023_02/033203000"/>
    <hyperlink ref="F152" r:id="rId13" display="https://podminky.urs.cz/item/CS_URS_2023_02/034103000"/>
    <hyperlink ref="F154" r:id="rId14" display="https://podminky.urs.cz/item/CS_URS_2023_02/034503000"/>
    <hyperlink ref="F156" r:id="rId15" display="https://podminky.urs.cz/item/CS_URS_2023_02/039103000"/>
    <hyperlink ref="F159" r:id="rId16" display="https://podminky.urs.cz/item/CS_URS_2023_02/043103000"/>
    <hyperlink ref="F161" r:id="rId17" display="https://podminky.urs.cz/item/CS_URS_2023_02/044003000"/>
    <hyperlink ref="F163" r:id="rId18" display="https://podminky.urs.cz/item/CS_URS_2023_02/0493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3594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3646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ROUND((SUM(BE127:BE144)),  2)</f>
        <v>0</v>
      </c>
      <c r="G37" s="39"/>
      <c r="H37" s="39"/>
      <c r="I37" s="166">
        <v>0.20999999999999999</v>
      </c>
      <c r="J37" s="165">
        <f>ROUND(((SUM(BE127:BE144))*I37),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ROUND((SUM(BF127:BF144)),  2)</f>
        <v>0</v>
      </c>
      <c r="G38" s="39"/>
      <c r="H38" s="39"/>
      <c r="I38" s="166">
        <v>0.14999999999999999</v>
      </c>
      <c r="J38" s="165">
        <f>ROUND(((SUM(BF127:BF144))*I38),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ROUND((SUM(BG127:BG144)),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ROUND((SUM(BH127:BH144)),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ROUND((SUM(BI127:BI144)),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3594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PZTS - Poplachový zabezpečovací a tísňový systém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3647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3648</v>
      </c>
      <c r="E102" s="193"/>
      <c r="F102" s="193"/>
      <c r="G102" s="193"/>
      <c r="H102" s="193"/>
      <c r="I102" s="193"/>
      <c r="J102" s="194">
        <f>J138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3649</v>
      </c>
      <c r="E103" s="193"/>
      <c r="F103" s="193"/>
      <c r="G103" s="193"/>
      <c r="H103" s="193"/>
      <c r="I103" s="193"/>
      <c r="J103" s="194">
        <f>J141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304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592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09" t="s">
        <v>3594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3231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PZTS - Poplachový zabezpečovací a tísňový systém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>Třebotov, Hlavní 190, 252 26 areál školy</v>
      </c>
      <c r="G121" s="41"/>
      <c r="H121" s="41"/>
      <c r="I121" s="33" t="s">
        <v>24</v>
      </c>
      <c r="J121" s="80" t="str">
        <f>IF(J16="","",J16)</f>
        <v>8. 2. 2024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305</v>
      </c>
      <c r="D126" s="204" t="s">
        <v>66</v>
      </c>
      <c r="E126" s="204" t="s">
        <v>62</v>
      </c>
      <c r="F126" s="204" t="s">
        <v>63</v>
      </c>
      <c r="G126" s="204" t="s">
        <v>306</v>
      </c>
      <c r="H126" s="204" t="s">
        <v>307</v>
      </c>
      <c r="I126" s="204" t="s">
        <v>308</v>
      </c>
      <c r="J126" s="204" t="s">
        <v>295</v>
      </c>
      <c r="K126" s="205" t="s">
        <v>309</v>
      </c>
      <c r="L126" s="206"/>
      <c r="M126" s="101" t="s">
        <v>1</v>
      </c>
      <c r="N126" s="102" t="s">
        <v>45</v>
      </c>
      <c r="O126" s="102" t="s">
        <v>310</v>
      </c>
      <c r="P126" s="102" t="s">
        <v>311</v>
      </c>
      <c r="Q126" s="102" t="s">
        <v>312</v>
      </c>
      <c r="R126" s="102" t="s">
        <v>313</v>
      </c>
      <c r="S126" s="102" t="s">
        <v>314</v>
      </c>
      <c r="T126" s="103" t="s">
        <v>315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316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P128+P138+P141</f>
        <v>0</v>
      </c>
      <c r="Q127" s="105"/>
      <c r="R127" s="209">
        <f>R128+R138+R141</f>
        <v>0</v>
      </c>
      <c r="S127" s="105"/>
      <c r="T127" s="210">
        <f>T128+T138+T141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297</v>
      </c>
      <c r="BK127" s="211">
        <f>BK128+BK138+BK141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3235</v>
      </c>
      <c r="F128" s="215" t="s">
        <v>3650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SUM(P129:P137)</f>
        <v>0</v>
      </c>
      <c r="Q128" s="220"/>
      <c r="R128" s="221">
        <f>SUM(R129:R137)</f>
        <v>0</v>
      </c>
      <c r="S128" s="220"/>
      <c r="T128" s="222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SUM(BK129:BK137)</f>
        <v>0</v>
      </c>
    </row>
    <row r="129" s="2" customFormat="1" ht="16.5" customHeight="1">
      <c r="A129" s="39"/>
      <c r="B129" s="40"/>
      <c r="C129" s="228" t="s">
        <v>89</v>
      </c>
      <c r="D129" s="228" t="s">
        <v>323</v>
      </c>
      <c r="E129" s="229" t="s">
        <v>3651</v>
      </c>
      <c r="F129" s="230" t="s">
        <v>3652</v>
      </c>
      <c r="G129" s="231" t="s">
        <v>3175</v>
      </c>
      <c r="H129" s="232">
        <v>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91</v>
      </c>
    </row>
    <row r="130" s="2" customFormat="1" ht="16.5" customHeight="1">
      <c r="A130" s="39"/>
      <c r="B130" s="40"/>
      <c r="C130" s="228" t="s">
        <v>91</v>
      </c>
      <c r="D130" s="228" t="s">
        <v>323</v>
      </c>
      <c r="E130" s="229" t="s">
        <v>3653</v>
      </c>
      <c r="F130" s="230" t="s">
        <v>3654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341</v>
      </c>
    </row>
    <row r="131" s="2" customFormat="1" ht="16.5" customHeight="1">
      <c r="A131" s="39"/>
      <c r="B131" s="40"/>
      <c r="C131" s="228" t="s">
        <v>111</v>
      </c>
      <c r="D131" s="228" t="s">
        <v>323</v>
      </c>
      <c r="E131" s="229" t="s">
        <v>3655</v>
      </c>
      <c r="F131" s="230" t="s">
        <v>3656</v>
      </c>
      <c r="G131" s="231" t="s">
        <v>3175</v>
      </c>
      <c r="H131" s="232">
        <v>17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350</v>
      </c>
    </row>
    <row r="132" s="2" customFormat="1" ht="16.5" customHeight="1">
      <c r="A132" s="39"/>
      <c r="B132" s="40"/>
      <c r="C132" s="228" t="s">
        <v>341</v>
      </c>
      <c r="D132" s="228" t="s">
        <v>323</v>
      </c>
      <c r="E132" s="229" t="s">
        <v>3657</v>
      </c>
      <c r="F132" s="230" t="s">
        <v>3658</v>
      </c>
      <c r="G132" s="231" t="s">
        <v>3175</v>
      </c>
      <c r="H132" s="232">
        <v>22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363</v>
      </c>
    </row>
    <row r="133" s="2" customFormat="1" ht="21.75" customHeight="1">
      <c r="A133" s="39"/>
      <c r="B133" s="40"/>
      <c r="C133" s="228" t="s">
        <v>319</v>
      </c>
      <c r="D133" s="228" t="s">
        <v>323</v>
      </c>
      <c r="E133" s="229" t="s">
        <v>3659</v>
      </c>
      <c r="F133" s="230" t="s">
        <v>3660</v>
      </c>
      <c r="G133" s="231" t="s">
        <v>3175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373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3661</v>
      </c>
      <c r="F134" s="230" t="s">
        <v>3662</v>
      </c>
      <c r="G134" s="231" t="s">
        <v>3175</v>
      </c>
      <c r="H134" s="232">
        <v>6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383</v>
      </c>
    </row>
    <row r="135" s="2" customFormat="1" ht="16.5" customHeight="1">
      <c r="A135" s="39"/>
      <c r="B135" s="40"/>
      <c r="C135" s="228" t="s">
        <v>357</v>
      </c>
      <c r="D135" s="228" t="s">
        <v>323</v>
      </c>
      <c r="E135" s="229" t="s">
        <v>3663</v>
      </c>
      <c r="F135" s="230" t="s">
        <v>3664</v>
      </c>
      <c r="G135" s="231" t="s">
        <v>3175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393</v>
      </c>
    </row>
    <row r="136" s="2" customFormat="1" ht="21.75" customHeight="1">
      <c r="A136" s="39"/>
      <c r="B136" s="40"/>
      <c r="C136" s="228" t="s">
        <v>363</v>
      </c>
      <c r="D136" s="228" t="s">
        <v>323</v>
      </c>
      <c r="E136" s="229" t="s">
        <v>3665</v>
      </c>
      <c r="F136" s="230" t="s">
        <v>3666</v>
      </c>
      <c r="G136" s="231" t="s">
        <v>3175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2" customFormat="1" ht="16.5" customHeight="1">
      <c r="A137" s="39"/>
      <c r="B137" s="40"/>
      <c r="C137" s="228" t="s">
        <v>368</v>
      </c>
      <c r="D137" s="228" t="s">
        <v>323</v>
      </c>
      <c r="E137" s="229" t="s">
        <v>3667</v>
      </c>
      <c r="F137" s="230" t="s">
        <v>3668</v>
      </c>
      <c r="G137" s="231" t="s">
        <v>3175</v>
      </c>
      <c r="H137" s="232">
        <v>8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414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3247</v>
      </c>
      <c r="F138" s="215" t="s">
        <v>3669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SUM(P139:P140)</f>
        <v>0</v>
      </c>
      <c r="Q138" s="220"/>
      <c r="R138" s="221">
        <f>SUM(R139:R140)</f>
        <v>0</v>
      </c>
      <c r="S138" s="220"/>
      <c r="T138" s="222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320</v>
      </c>
      <c r="BK138" s="225">
        <f>SUM(BK139:BK140)</f>
        <v>0</v>
      </c>
    </row>
    <row r="139" s="2" customFormat="1" ht="16.5" customHeight="1">
      <c r="A139" s="39"/>
      <c r="B139" s="40"/>
      <c r="C139" s="228" t="s">
        <v>373</v>
      </c>
      <c r="D139" s="228" t="s">
        <v>323</v>
      </c>
      <c r="E139" s="229" t="s">
        <v>3670</v>
      </c>
      <c r="F139" s="230" t="s">
        <v>3671</v>
      </c>
      <c r="G139" s="231" t="s">
        <v>515</v>
      </c>
      <c r="H139" s="232">
        <v>930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522</v>
      </c>
    </row>
    <row r="140" s="2" customFormat="1" ht="16.5" customHeight="1">
      <c r="A140" s="39"/>
      <c r="B140" s="40"/>
      <c r="C140" s="228" t="s">
        <v>378</v>
      </c>
      <c r="D140" s="228" t="s">
        <v>323</v>
      </c>
      <c r="E140" s="229" t="s">
        <v>3672</v>
      </c>
      <c r="F140" s="230" t="s">
        <v>3673</v>
      </c>
      <c r="G140" s="231" t="s">
        <v>515</v>
      </c>
      <c r="H140" s="232">
        <v>120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531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3339</v>
      </c>
      <c r="F141" s="215" t="s">
        <v>3639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SUM(P142:P144)</f>
        <v>0</v>
      </c>
      <c r="Q141" s="220"/>
      <c r="R141" s="221">
        <f>SUM(R142:R144)</f>
        <v>0</v>
      </c>
      <c r="S141" s="220"/>
      <c r="T141" s="222">
        <f>SUM(T142:T144)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320</v>
      </c>
      <c r="BK141" s="225">
        <f>SUM(BK142:BK144)</f>
        <v>0</v>
      </c>
    </row>
    <row r="142" s="2" customFormat="1" ht="16.5" customHeight="1">
      <c r="A142" s="39"/>
      <c r="B142" s="40"/>
      <c r="C142" s="228" t="s">
        <v>383</v>
      </c>
      <c r="D142" s="228" t="s">
        <v>323</v>
      </c>
      <c r="E142" s="229" t="s">
        <v>3254</v>
      </c>
      <c r="F142" s="230" t="s">
        <v>3255</v>
      </c>
      <c r="G142" s="231" t="s">
        <v>3251</v>
      </c>
      <c r="H142" s="232">
        <v>5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541</v>
      </c>
    </row>
    <row r="143" s="2" customFormat="1" ht="16.5" customHeight="1">
      <c r="A143" s="39"/>
      <c r="B143" s="40"/>
      <c r="C143" s="228" t="s">
        <v>388</v>
      </c>
      <c r="D143" s="228" t="s">
        <v>323</v>
      </c>
      <c r="E143" s="229" t="s">
        <v>3674</v>
      </c>
      <c r="F143" s="230" t="s">
        <v>3645</v>
      </c>
      <c r="G143" s="231" t="s">
        <v>3379</v>
      </c>
      <c r="H143" s="232">
        <v>1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550</v>
      </c>
    </row>
    <row r="144" s="2" customFormat="1" ht="16.5" customHeight="1">
      <c r="A144" s="39"/>
      <c r="B144" s="40"/>
      <c r="C144" s="228" t="s">
        <v>393</v>
      </c>
      <c r="D144" s="228" t="s">
        <v>323</v>
      </c>
      <c r="E144" s="229" t="s">
        <v>3642</v>
      </c>
      <c r="F144" s="230" t="s">
        <v>3643</v>
      </c>
      <c r="G144" s="231" t="s">
        <v>3251</v>
      </c>
      <c r="H144" s="232">
        <v>3</v>
      </c>
      <c r="I144" s="233"/>
      <c r="J144" s="234">
        <f>ROUND(I144*H144,2)</f>
        <v>0</v>
      </c>
      <c r="K144" s="230" t="s">
        <v>1</v>
      </c>
      <c r="L144" s="45"/>
      <c r="M144" s="246" t="s">
        <v>1</v>
      </c>
      <c r="N144" s="247" t="s">
        <v>46</v>
      </c>
      <c r="O144" s="24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561</v>
      </c>
    </row>
    <row r="145" s="2" customFormat="1" ht="6.96" customHeight="1">
      <c r="A145" s="39"/>
      <c r="B145" s="67"/>
      <c r="C145" s="68"/>
      <c r="D145" s="68"/>
      <c r="E145" s="68"/>
      <c r="F145" s="68"/>
      <c r="G145" s="68"/>
      <c r="H145" s="68"/>
      <c r="I145" s="68"/>
      <c r="J145" s="68"/>
      <c r="K145" s="68"/>
      <c r="L145" s="45"/>
      <c r="M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</sheetData>
  <sheetProtection sheet="1" autoFilter="0" formatColumns="0" formatRows="0" objects="1" scenarios="1" spinCount="100000" saltValue="8uAmrF1N0nSHXo0LWipdZq6Yh1pVPA7fRohQ8jVOLvvgZomwwGHIbiX8uGxjaEDo3lKsa2l0yvi4Qx3LlKas1w==" hashValue="IONNGAs61Up5HifY+do+5wU3Vp2ubyfkXZQNKZkQuh2lgp7hKWGfsB3DmcXpmgyZU9EG6X9R7E2PUHkiOX3Fsg==" algorithmName="SHA-512" password="CC35"/>
  <autoFilter ref="C126:K1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3594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3675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ROUND((SUM(BE126:BE153)),  2)</f>
        <v>0</v>
      </c>
      <c r="G37" s="39"/>
      <c r="H37" s="39"/>
      <c r="I37" s="166">
        <v>0.20999999999999999</v>
      </c>
      <c r="J37" s="165">
        <f>ROUND(((SUM(BE126:BE153))*I37),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ROUND((SUM(BF126:BF153)),  2)</f>
        <v>0</v>
      </c>
      <c r="G38" s="39"/>
      <c r="H38" s="39"/>
      <c r="I38" s="166">
        <v>0.14999999999999999</v>
      </c>
      <c r="J38" s="165">
        <f>ROUND(((SUM(BF126:BF153))*I38),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ROUND((SUM(BG126:BG153)),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ROUND((SUM(BH126:BH153)),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ROUND((SUM(BI126:BI153)),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3594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DT - Domácí telefon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3676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3594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DT - Domácí telefon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P127+P148</f>
        <v>0</v>
      </c>
      <c r="Q126" s="105"/>
      <c r="R126" s="209">
        <f>R127+R148</f>
        <v>0</v>
      </c>
      <c r="S126" s="105"/>
      <c r="T126" s="210">
        <f>T127+T148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BK127+BK148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3677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SUM(P128:P147)</f>
        <v>0</v>
      </c>
      <c r="Q127" s="220"/>
      <c r="R127" s="221">
        <f>SUM(R128:R147)</f>
        <v>0</v>
      </c>
      <c r="S127" s="220"/>
      <c r="T127" s="222">
        <f>SUM(T128:T147)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SUM(BK128:BK147)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3678</v>
      </c>
      <c r="F128" s="230" t="s">
        <v>3679</v>
      </c>
      <c r="G128" s="231" t="s">
        <v>3175</v>
      </c>
      <c r="H128" s="232">
        <v>2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3680</v>
      </c>
      <c r="F129" s="230" t="s">
        <v>3681</v>
      </c>
      <c r="G129" s="231" t="s">
        <v>3175</v>
      </c>
      <c r="H129" s="232">
        <v>2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3682</v>
      </c>
      <c r="F130" s="230" t="s">
        <v>3683</v>
      </c>
      <c r="G130" s="231" t="s">
        <v>3175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3684</v>
      </c>
      <c r="F131" s="230" t="s">
        <v>3685</v>
      </c>
      <c r="G131" s="231" t="s">
        <v>3175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3686</v>
      </c>
      <c r="F132" s="230" t="s">
        <v>3687</v>
      </c>
      <c r="G132" s="231" t="s">
        <v>3175</v>
      </c>
      <c r="H132" s="232">
        <v>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3688</v>
      </c>
      <c r="F133" s="230" t="s">
        <v>3689</v>
      </c>
      <c r="G133" s="231" t="s">
        <v>3175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3690</v>
      </c>
      <c r="F134" s="230" t="s">
        <v>3691</v>
      </c>
      <c r="G134" s="231" t="s">
        <v>3175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3692</v>
      </c>
      <c r="F135" s="230" t="s">
        <v>3693</v>
      </c>
      <c r="G135" s="231" t="s">
        <v>3175</v>
      </c>
      <c r="H135" s="232">
        <v>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3694</v>
      </c>
      <c r="F136" s="230" t="s">
        <v>3695</v>
      </c>
      <c r="G136" s="231" t="s">
        <v>3175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3696</v>
      </c>
      <c r="F137" s="230" t="s">
        <v>3697</v>
      </c>
      <c r="G137" s="231" t="s">
        <v>3175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21.75" customHeight="1">
      <c r="A138" s="39"/>
      <c r="B138" s="40"/>
      <c r="C138" s="228" t="s">
        <v>378</v>
      </c>
      <c r="D138" s="228" t="s">
        <v>323</v>
      </c>
      <c r="E138" s="229" t="s">
        <v>3698</v>
      </c>
      <c r="F138" s="230" t="s">
        <v>3699</v>
      </c>
      <c r="G138" s="231" t="s">
        <v>3175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3700</v>
      </c>
      <c r="F139" s="230" t="s">
        <v>3701</v>
      </c>
      <c r="G139" s="231" t="s">
        <v>3175</v>
      </c>
      <c r="H139" s="232">
        <v>30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3702</v>
      </c>
      <c r="F140" s="230" t="s">
        <v>3703</v>
      </c>
      <c r="G140" s="231" t="s">
        <v>3175</v>
      </c>
      <c r="H140" s="232">
        <v>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16.5" customHeight="1">
      <c r="A141" s="39"/>
      <c r="B141" s="40"/>
      <c r="C141" s="228" t="s">
        <v>393</v>
      </c>
      <c r="D141" s="228" t="s">
        <v>323</v>
      </c>
      <c r="E141" s="229" t="s">
        <v>3704</v>
      </c>
      <c r="F141" s="230" t="s">
        <v>3705</v>
      </c>
      <c r="G141" s="231" t="s">
        <v>3175</v>
      </c>
      <c r="H141" s="232">
        <v>2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16.5" customHeight="1">
      <c r="A142" s="39"/>
      <c r="B142" s="40"/>
      <c r="C142" s="228" t="s">
        <v>8</v>
      </c>
      <c r="D142" s="228" t="s">
        <v>323</v>
      </c>
      <c r="E142" s="229" t="s">
        <v>3706</v>
      </c>
      <c r="F142" s="230" t="s">
        <v>3707</v>
      </c>
      <c r="G142" s="231" t="s">
        <v>3379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2" customFormat="1" ht="16.5" customHeight="1">
      <c r="A143" s="39"/>
      <c r="B143" s="40"/>
      <c r="C143" s="228" t="s">
        <v>404</v>
      </c>
      <c r="D143" s="228" t="s">
        <v>323</v>
      </c>
      <c r="E143" s="229" t="s">
        <v>3708</v>
      </c>
      <c r="F143" s="230" t="s">
        <v>3709</v>
      </c>
      <c r="G143" s="231" t="s">
        <v>3175</v>
      </c>
      <c r="H143" s="232">
        <v>2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823</v>
      </c>
    </row>
    <row r="144" s="2" customFormat="1" ht="16.5" customHeight="1">
      <c r="A144" s="39"/>
      <c r="B144" s="40"/>
      <c r="C144" s="228" t="s">
        <v>409</v>
      </c>
      <c r="D144" s="228" t="s">
        <v>323</v>
      </c>
      <c r="E144" s="229" t="s">
        <v>3710</v>
      </c>
      <c r="F144" s="230" t="s">
        <v>3711</v>
      </c>
      <c r="G144" s="231" t="s">
        <v>3175</v>
      </c>
      <c r="H144" s="232">
        <v>2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832</v>
      </c>
    </row>
    <row r="145" s="2" customFormat="1" ht="16.5" customHeight="1">
      <c r="A145" s="39"/>
      <c r="B145" s="40"/>
      <c r="C145" s="228" t="s">
        <v>414</v>
      </c>
      <c r="D145" s="228" t="s">
        <v>323</v>
      </c>
      <c r="E145" s="229" t="s">
        <v>3712</v>
      </c>
      <c r="F145" s="230" t="s">
        <v>3713</v>
      </c>
      <c r="G145" s="231" t="s">
        <v>515</v>
      </c>
      <c r="H145" s="232">
        <v>280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844</v>
      </c>
    </row>
    <row r="146" s="2" customFormat="1" ht="16.5" customHeight="1">
      <c r="A146" s="39"/>
      <c r="B146" s="40"/>
      <c r="C146" s="228" t="s">
        <v>421</v>
      </c>
      <c r="D146" s="228" t="s">
        <v>323</v>
      </c>
      <c r="E146" s="229" t="s">
        <v>3714</v>
      </c>
      <c r="F146" s="230" t="s">
        <v>3715</v>
      </c>
      <c r="G146" s="231" t="s">
        <v>515</v>
      </c>
      <c r="H146" s="232">
        <v>40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862</v>
      </c>
    </row>
    <row r="147" s="2" customFormat="1" ht="16.5" customHeight="1">
      <c r="A147" s="39"/>
      <c r="B147" s="40"/>
      <c r="C147" s="228" t="s">
        <v>522</v>
      </c>
      <c r="D147" s="228" t="s">
        <v>323</v>
      </c>
      <c r="E147" s="229" t="s">
        <v>3716</v>
      </c>
      <c r="F147" s="230" t="s">
        <v>3717</v>
      </c>
      <c r="G147" s="231" t="s">
        <v>515</v>
      </c>
      <c r="H147" s="232">
        <v>90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874</v>
      </c>
    </row>
    <row r="148" s="12" customFormat="1" ht="25.92" customHeight="1">
      <c r="A148" s="12"/>
      <c r="B148" s="212"/>
      <c r="C148" s="213"/>
      <c r="D148" s="214" t="s">
        <v>80</v>
      </c>
      <c r="E148" s="215" t="s">
        <v>3247</v>
      </c>
      <c r="F148" s="215" t="s">
        <v>3248</v>
      </c>
      <c r="G148" s="213"/>
      <c r="H148" s="213"/>
      <c r="I148" s="216"/>
      <c r="J148" s="217">
        <f>BK148</f>
        <v>0</v>
      </c>
      <c r="K148" s="213"/>
      <c r="L148" s="218"/>
      <c r="M148" s="219"/>
      <c r="N148" s="220"/>
      <c r="O148" s="220"/>
      <c r="P148" s="221">
        <f>SUM(P149:P153)</f>
        <v>0</v>
      </c>
      <c r="Q148" s="220"/>
      <c r="R148" s="221">
        <f>SUM(R149:R153)</f>
        <v>0</v>
      </c>
      <c r="S148" s="220"/>
      <c r="T148" s="222">
        <f>SUM(T149:T153)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3" t="s">
        <v>89</v>
      </c>
      <c r="AT148" s="224" t="s">
        <v>80</v>
      </c>
      <c r="AU148" s="224" t="s">
        <v>81</v>
      </c>
      <c r="AY148" s="223" t="s">
        <v>320</v>
      </c>
      <c r="BK148" s="225">
        <f>SUM(BK149:BK153)</f>
        <v>0</v>
      </c>
    </row>
    <row r="149" s="2" customFormat="1" ht="16.5" customHeight="1">
      <c r="A149" s="39"/>
      <c r="B149" s="40"/>
      <c r="C149" s="228" t="s">
        <v>7</v>
      </c>
      <c r="D149" s="228" t="s">
        <v>323</v>
      </c>
      <c r="E149" s="229" t="s">
        <v>3718</v>
      </c>
      <c r="F149" s="230" t="s">
        <v>3719</v>
      </c>
      <c r="G149" s="231" t="s">
        <v>3251</v>
      </c>
      <c r="H149" s="232">
        <v>4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889</v>
      </c>
    </row>
    <row r="150" s="2" customFormat="1" ht="16.5" customHeight="1">
      <c r="A150" s="39"/>
      <c r="B150" s="40"/>
      <c r="C150" s="228" t="s">
        <v>531</v>
      </c>
      <c r="D150" s="228" t="s">
        <v>323</v>
      </c>
      <c r="E150" s="229" t="s">
        <v>3720</v>
      </c>
      <c r="F150" s="230" t="s">
        <v>3721</v>
      </c>
      <c r="G150" s="231" t="s">
        <v>3379</v>
      </c>
      <c r="H150" s="232">
        <v>2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907</v>
      </c>
    </row>
    <row r="151" s="2" customFormat="1" ht="16.5" customHeight="1">
      <c r="A151" s="39"/>
      <c r="B151" s="40"/>
      <c r="C151" s="228" t="s">
        <v>536</v>
      </c>
      <c r="D151" s="228" t="s">
        <v>323</v>
      </c>
      <c r="E151" s="229" t="s">
        <v>3644</v>
      </c>
      <c r="F151" s="230" t="s">
        <v>3645</v>
      </c>
      <c r="G151" s="231" t="s">
        <v>3251</v>
      </c>
      <c r="H151" s="232">
        <v>4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923</v>
      </c>
    </row>
    <row r="152" s="2" customFormat="1" ht="16.5" customHeight="1">
      <c r="A152" s="39"/>
      <c r="B152" s="40"/>
      <c r="C152" s="228" t="s">
        <v>541</v>
      </c>
      <c r="D152" s="228" t="s">
        <v>323</v>
      </c>
      <c r="E152" s="229" t="s">
        <v>3254</v>
      </c>
      <c r="F152" s="230" t="s">
        <v>3255</v>
      </c>
      <c r="G152" s="231" t="s">
        <v>3251</v>
      </c>
      <c r="H152" s="232">
        <v>3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933</v>
      </c>
    </row>
    <row r="153" s="2" customFormat="1" ht="16.5" customHeight="1">
      <c r="A153" s="39"/>
      <c r="B153" s="40"/>
      <c r="C153" s="228" t="s">
        <v>546</v>
      </c>
      <c r="D153" s="228" t="s">
        <v>323</v>
      </c>
      <c r="E153" s="229" t="s">
        <v>3642</v>
      </c>
      <c r="F153" s="230" t="s">
        <v>3643</v>
      </c>
      <c r="G153" s="231" t="s">
        <v>3251</v>
      </c>
      <c r="H153" s="232">
        <v>3</v>
      </c>
      <c r="I153" s="233"/>
      <c r="J153" s="234">
        <f>ROUND(I153*H153,2)</f>
        <v>0</v>
      </c>
      <c r="K153" s="230" t="s">
        <v>1</v>
      </c>
      <c r="L153" s="45"/>
      <c r="M153" s="246" t="s">
        <v>1</v>
      </c>
      <c r="N153" s="247" t="s">
        <v>46</v>
      </c>
      <c r="O153" s="24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942</v>
      </c>
    </row>
    <row r="154" s="2" customFormat="1" ht="6.96" customHeight="1">
      <c r="A154" s="39"/>
      <c r="B154" s="67"/>
      <c r="C154" s="68"/>
      <c r="D154" s="68"/>
      <c r="E154" s="68"/>
      <c r="F154" s="68"/>
      <c r="G154" s="68"/>
      <c r="H154" s="68"/>
      <c r="I154" s="68"/>
      <c r="J154" s="68"/>
      <c r="K154" s="68"/>
      <c r="L154" s="45"/>
      <c r="M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</sheetData>
  <sheetProtection sheet="1" autoFilter="0" formatColumns="0" formatRows="0" objects="1" scenarios="1" spinCount="100000" saltValue="vyBKzgSiwz2pIookvv1BSTwsqqe1t4E5VG1LulaH5ifznz+sOaRFLNRf+dJBNROKxAwv7N28Fq0trL3jqY4auQ==" hashValue="ZNdJZsM3H+Q8eTnVw3n7urv4dg8QJErQl/5GvFsmwMoMR/Za+X9EW4lQkK767751fC8lG6dwUEbeAakXjWOL+w==" algorithmName="SHA-512" password="CC35"/>
  <autoFilter ref="C125:K15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3594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3722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ROUND((SUM(BE126:BE135)),  2)</f>
        <v>0</v>
      </c>
      <c r="G37" s="39"/>
      <c r="H37" s="39"/>
      <c r="I37" s="166">
        <v>0.20999999999999999</v>
      </c>
      <c r="J37" s="165">
        <f>ROUND(((SUM(BE126:BE135))*I37),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ROUND((SUM(BF126:BF135)),  2)</f>
        <v>0</v>
      </c>
      <c r="G38" s="39"/>
      <c r="H38" s="39"/>
      <c r="I38" s="166">
        <v>0.14999999999999999</v>
      </c>
      <c r="J38" s="165">
        <f>ROUND(((SUM(BF126:BF135))*I38),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ROUND((SUM(BH126:BH135)),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3594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STA - Společná televizní anténa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3723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3594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STA - Společná televizní anténa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P127+P132</f>
        <v>0</v>
      </c>
      <c r="Q126" s="105"/>
      <c r="R126" s="209">
        <f>R127+R132</f>
        <v>0</v>
      </c>
      <c r="S126" s="105"/>
      <c r="T126" s="210">
        <f>T127+T132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3724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SUM(P128:P131)</f>
        <v>0</v>
      </c>
      <c r="Q127" s="220"/>
      <c r="R127" s="221">
        <f>SUM(R128:R131)</f>
        <v>0</v>
      </c>
      <c r="S127" s="220"/>
      <c r="T127" s="222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SUM(BK128:BK131)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3725</v>
      </c>
      <c r="F128" s="230" t="s">
        <v>3726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3727</v>
      </c>
      <c r="F129" s="230" t="s">
        <v>3728</v>
      </c>
      <c r="G129" s="231" t="s">
        <v>515</v>
      </c>
      <c r="H129" s="232">
        <v>190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3729</v>
      </c>
      <c r="F130" s="230" t="s">
        <v>3730</v>
      </c>
      <c r="G130" s="231" t="s">
        <v>515</v>
      </c>
      <c r="H130" s="232">
        <v>60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3731</v>
      </c>
      <c r="F131" s="230" t="s">
        <v>3732</v>
      </c>
      <c r="G131" s="231" t="s">
        <v>3175</v>
      </c>
      <c r="H131" s="232">
        <v>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3247</v>
      </c>
      <c r="F132" s="215" t="s">
        <v>3248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SUM(P133:P135)</f>
        <v>0</v>
      </c>
      <c r="Q132" s="220"/>
      <c r="R132" s="221">
        <f>SUM(R133:R135)</f>
        <v>0</v>
      </c>
      <c r="S132" s="220"/>
      <c r="T132" s="222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320</v>
      </c>
      <c r="BK132" s="225">
        <f>SUM(BK133:BK135)</f>
        <v>0</v>
      </c>
    </row>
    <row r="133" s="2" customFormat="1" ht="16.5" customHeight="1">
      <c r="A133" s="39"/>
      <c r="B133" s="40"/>
      <c r="C133" s="228" t="s">
        <v>319</v>
      </c>
      <c r="D133" s="228" t="s">
        <v>323</v>
      </c>
      <c r="E133" s="229" t="s">
        <v>3254</v>
      </c>
      <c r="F133" s="230" t="s">
        <v>3255</v>
      </c>
      <c r="G133" s="231" t="s">
        <v>3251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373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3644</v>
      </c>
      <c r="F134" s="230" t="s">
        <v>3645</v>
      </c>
      <c r="G134" s="231" t="s">
        <v>3251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383</v>
      </c>
    </row>
    <row r="135" s="2" customFormat="1" ht="16.5" customHeight="1">
      <c r="A135" s="39"/>
      <c r="B135" s="40"/>
      <c r="C135" s="228" t="s">
        <v>357</v>
      </c>
      <c r="D135" s="228" t="s">
        <v>323</v>
      </c>
      <c r="E135" s="229" t="s">
        <v>3642</v>
      </c>
      <c r="F135" s="230" t="s">
        <v>3643</v>
      </c>
      <c r="G135" s="231" t="s">
        <v>3251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46" t="s">
        <v>1</v>
      </c>
      <c r="N135" s="247" t="s">
        <v>46</v>
      </c>
      <c r="O135" s="24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393</v>
      </c>
    </row>
    <row r="136" s="2" customFormat="1" ht="6.96" customHeight="1">
      <c r="A136" s="39"/>
      <c r="B136" s="67"/>
      <c r="C136" s="68"/>
      <c r="D136" s="68"/>
      <c r="E136" s="68"/>
      <c r="F136" s="68"/>
      <c r="G136" s="68"/>
      <c r="H136" s="68"/>
      <c r="I136" s="68"/>
      <c r="J136" s="68"/>
      <c r="K136" s="68"/>
      <c r="L136" s="45"/>
      <c r="M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</sheetData>
  <sheetProtection sheet="1" autoFilter="0" formatColumns="0" formatRows="0" objects="1" scenarios="1" spinCount="100000" saltValue="Mtoi7R3nPgUH4+ZBTFdEO74mlccIchhIvEMva5cn8083RPjzOh7ankZ11KjqGzEIJdVPzMhMKFUn7zERASrivA==" hashValue="7wJ0pBDx3dhNQJBD9IV5+zO5dq9k5otSmMS9XMnmlMwVO0nvztuvjrdJ6cOZnqTK3R4CQ732XRhIlL29Ip3nsw==" algorithmName="SHA-512" password="CC35"/>
  <autoFilter ref="C125:K13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3594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3733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ROUND((SUM(BE126:BE135)),  2)</f>
        <v>0</v>
      </c>
      <c r="G37" s="39"/>
      <c r="H37" s="39"/>
      <c r="I37" s="166">
        <v>0.20999999999999999</v>
      </c>
      <c r="J37" s="165">
        <f>ROUND(((SUM(BE126:BE135))*I37),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ROUND((SUM(BF126:BF135)),  2)</f>
        <v>0</v>
      </c>
      <c r="G38" s="39"/>
      <c r="H38" s="39"/>
      <c r="I38" s="166">
        <v>0.14999999999999999</v>
      </c>
      <c r="J38" s="165">
        <f>ROUND(((SUM(BF126:BF135))*I38),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ROUND((SUM(BH126:BH135)),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3594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MR - Místní (školní) rozhlas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3734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3735</v>
      </c>
      <c r="E102" s="193"/>
      <c r="F102" s="193"/>
      <c r="G102" s="193"/>
      <c r="H102" s="193"/>
      <c r="I102" s="193"/>
      <c r="J102" s="194">
        <f>J132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3594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MR - Místní (školní) rozhlas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P127+P132</f>
        <v>0</v>
      </c>
      <c r="Q126" s="105"/>
      <c r="R126" s="209">
        <f>R127+R132</f>
        <v>0</v>
      </c>
      <c r="S126" s="105"/>
      <c r="T126" s="210">
        <f>T127+T132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3736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SUM(P128:P131)</f>
        <v>0</v>
      </c>
      <c r="Q127" s="220"/>
      <c r="R127" s="221">
        <f>SUM(R128:R131)</f>
        <v>0</v>
      </c>
      <c r="S127" s="220"/>
      <c r="T127" s="222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SUM(BK128:BK131)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3737</v>
      </c>
      <c r="F128" s="230" t="s">
        <v>3738</v>
      </c>
      <c r="G128" s="231" t="s">
        <v>3175</v>
      </c>
      <c r="H128" s="232">
        <v>15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323</v>
      </c>
      <c r="E129" s="229" t="s">
        <v>3739</v>
      </c>
      <c r="F129" s="230" t="s">
        <v>3740</v>
      </c>
      <c r="G129" s="231" t="s">
        <v>3175</v>
      </c>
      <c r="H129" s="232">
        <v>15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3716</v>
      </c>
      <c r="F130" s="230" t="s">
        <v>3717</v>
      </c>
      <c r="G130" s="231" t="s">
        <v>515</v>
      </c>
      <c r="H130" s="232">
        <v>180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363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3741</v>
      </c>
      <c r="F131" s="230" t="s">
        <v>3742</v>
      </c>
      <c r="G131" s="231" t="s">
        <v>3251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373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3247</v>
      </c>
      <c r="F132" s="215" t="s">
        <v>3639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SUM(P133:P135)</f>
        <v>0</v>
      </c>
      <c r="Q132" s="220"/>
      <c r="R132" s="221">
        <f>SUM(R133:R135)</f>
        <v>0</v>
      </c>
      <c r="S132" s="220"/>
      <c r="T132" s="222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320</v>
      </c>
      <c r="BK132" s="225">
        <f>SUM(BK133:BK135)</f>
        <v>0</v>
      </c>
    </row>
    <row r="133" s="2" customFormat="1" ht="16.5" customHeight="1">
      <c r="A133" s="39"/>
      <c r="B133" s="40"/>
      <c r="C133" s="228" t="s">
        <v>319</v>
      </c>
      <c r="D133" s="228" t="s">
        <v>323</v>
      </c>
      <c r="E133" s="229" t="s">
        <v>3254</v>
      </c>
      <c r="F133" s="230" t="s">
        <v>3255</v>
      </c>
      <c r="G133" s="231" t="s">
        <v>3251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3644</v>
      </c>
      <c r="F134" s="230" t="s">
        <v>3645</v>
      </c>
      <c r="G134" s="231" t="s">
        <v>3251</v>
      </c>
      <c r="H134" s="232">
        <v>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357</v>
      </c>
      <c r="D135" s="228" t="s">
        <v>323</v>
      </c>
      <c r="E135" s="229" t="s">
        <v>3642</v>
      </c>
      <c r="F135" s="230" t="s">
        <v>3643</v>
      </c>
      <c r="G135" s="231" t="s">
        <v>3251</v>
      </c>
      <c r="H135" s="232">
        <v>2</v>
      </c>
      <c r="I135" s="233"/>
      <c r="J135" s="234">
        <f>ROUND(I135*H135,2)</f>
        <v>0</v>
      </c>
      <c r="K135" s="230" t="s">
        <v>1</v>
      </c>
      <c r="L135" s="45"/>
      <c r="M135" s="246" t="s">
        <v>1</v>
      </c>
      <c r="N135" s="247" t="s">
        <v>46</v>
      </c>
      <c r="O135" s="24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6.96" customHeight="1">
      <c r="A136" s="39"/>
      <c r="B136" s="67"/>
      <c r="C136" s="68"/>
      <c r="D136" s="68"/>
      <c r="E136" s="68"/>
      <c r="F136" s="68"/>
      <c r="G136" s="68"/>
      <c r="H136" s="68"/>
      <c r="I136" s="68"/>
      <c r="J136" s="68"/>
      <c r="K136" s="68"/>
      <c r="L136" s="45"/>
      <c r="M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</sheetData>
  <sheetProtection sheet="1" autoFilter="0" formatColumns="0" formatRows="0" objects="1" scenarios="1" spinCount="100000" saltValue="JG8VzjAPLet0Vkk38FtAoqkhJTUuXN+JMWXNrzE0wUyOL8kSgT8jiFb3sHQC+s1qn+59SsM71RDmL8wGJx7fRA==" hashValue="xNI9n+5KKhF9XLjRdhllU8udjCK8gCLbqSpA7b9evy+aWWUm8hhLc1o02wO/ULhGzBLGLHqIRFUQOAXOAKqmVg==" algorithmName="SHA-512" password="CC35"/>
  <autoFilter ref="C125:K13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3594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3743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ROUND((SUM(BE126:BE137)),  2)</f>
        <v>0</v>
      </c>
      <c r="G37" s="39"/>
      <c r="H37" s="39"/>
      <c r="I37" s="166">
        <v>0.20999999999999999</v>
      </c>
      <c r="J37" s="165">
        <f>ROUND(((SUM(BE126:BE137))*I37),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ROUND((SUM(BF126:BF137)),  2)</f>
        <v>0</v>
      </c>
      <c r="G38" s="39"/>
      <c r="H38" s="39"/>
      <c r="I38" s="166">
        <v>0.14999999999999999</v>
      </c>
      <c r="J38" s="165">
        <f>ROUND(((SUM(BF126:BF137))*I38),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ROUND((SUM(BH126:BH137)),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3594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JC - Jednotný čas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3744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3735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3594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JC - Jednotný čas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P127+P133</f>
        <v>0</v>
      </c>
      <c r="Q126" s="105"/>
      <c r="R126" s="209">
        <f>R127+R133</f>
        <v>0</v>
      </c>
      <c r="S126" s="105"/>
      <c r="T126" s="210">
        <f>T127+T133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3745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SUM(P128:P132)</f>
        <v>0</v>
      </c>
      <c r="Q127" s="220"/>
      <c r="R127" s="221">
        <f>SUM(R128:R132)</f>
        <v>0</v>
      </c>
      <c r="S127" s="220"/>
      <c r="T127" s="222">
        <f>SUM(T128:T132)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SUM(BK128:BK132)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3746</v>
      </c>
      <c r="F128" s="230" t="s">
        <v>3747</v>
      </c>
      <c r="G128" s="231" t="s">
        <v>3175</v>
      </c>
      <c r="H128" s="232">
        <v>11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3748</v>
      </c>
      <c r="F129" s="230" t="s">
        <v>3749</v>
      </c>
      <c r="G129" s="231" t="s">
        <v>3175</v>
      </c>
      <c r="H129" s="232">
        <v>3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3716</v>
      </c>
      <c r="F130" s="230" t="s">
        <v>3717</v>
      </c>
      <c r="G130" s="231" t="s">
        <v>515</v>
      </c>
      <c r="H130" s="232">
        <v>200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3750</v>
      </c>
      <c r="F131" s="230" t="s">
        <v>3751</v>
      </c>
      <c r="G131" s="231" t="s">
        <v>3175</v>
      </c>
      <c r="H131" s="232">
        <v>9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3752</v>
      </c>
      <c r="F132" s="230" t="s">
        <v>3753</v>
      </c>
      <c r="G132" s="231" t="s">
        <v>3379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3247</v>
      </c>
      <c r="F133" s="215" t="s">
        <v>3639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SUM(P134:P137)</f>
        <v>0</v>
      </c>
      <c r="Q133" s="220"/>
      <c r="R133" s="221">
        <f>SUM(R134:R137)</f>
        <v>0</v>
      </c>
      <c r="S133" s="220"/>
      <c r="T133" s="222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320</v>
      </c>
      <c r="BK133" s="225">
        <f>SUM(BK134:BK137)</f>
        <v>0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3254</v>
      </c>
      <c r="F134" s="230" t="s">
        <v>3255</v>
      </c>
      <c r="G134" s="231" t="s">
        <v>3251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383</v>
      </c>
    </row>
    <row r="135" s="2" customFormat="1" ht="16.5" customHeight="1">
      <c r="A135" s="39"/>
      <c r="B135" s="40"/>
      <c r="C135" s="228" t="s">
        <v>357</v>
      </c>
      <c r="D135" s="228" t="s">
        <v>323</v>
      </c>
      <c r="E135" s="229" t="s">
        <v>3642</v>
      </c>
      <c r="F135" s="230" t="s">
        <v>3643</v>
      </c>
      <c r="G135" s="231" t="s">
        <v>3251</v>
      </c>
      <c r="H135" s="232">
        <v>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393</v>
      </c>
    </row>
    <row r="136" s="2" customFormat="1" ht="16.5" customHeight="1">
      <c r="A136" s="39"/>
      <c r="B136" s="40"/>
      <c r="C136" s="228" t="s">
        <v>363</v>
      </c>
      <c r="D136" s="228" t="s">
        <v>323</v>
      </c>
      <c r="E136" s="229" t="s">
        <v>3644</v>
      </c>
      <c r="F136" s="230" t="s">
        <v>3645</v>
      </c>
      <c r="G136" s="231" t="s">
        <v>3251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2" customFormat="1" ht="16.5" customHeight="1">
      <c r="A137" s="39"/>
      <c r="B137" s="40"/>
      <c r="C137" s="228" t="s">
        <v>368</v>
      </c>
      <c r="D137" s="228" t="s">
        <v>323</v>
      </c>
      <c r="E137" s="229" t="s">
        <v>3754</v>
      </c>
      <c r="F137" s="230" t="s">
        <v>3755</v>
      </c>
      <c r="G137" s="231" t="s">
        <v>3251</v>
      </c>
      <c r="H137" s="232">
        <v>6</v>
      </c>
      <c r="I137" s="233"/>
      <c r="J137" s="234">
        <f>ROUND(I137*H137,2)</f>
        <v>0</v>
      </c>
      <c r="K137" s="230" t="s">
        <v>1</v>
      </c>
      <c r="L137" s="45"/>
      <c r="M137" s="246" t="s">
        <v>1</v>
      </c>
      <c r="N137" s="247" t="s">
        <v>46</v>
      </c>
      <c r="O137" s="24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414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f2k4EMu/VgPg9NnDyf/bSL5saPs+VqHqwRVfUrdQifV1+ZCaPCh3t8IYXEHgmC5d+me9TM5HR7zOceKeKmks9A==" hashValue="5luF4rISJK0yIBuRQ9pLkdFEif8JAHb4imCoV5b5g7OaqlTd2+yims9Npnvn2w4YMr2rmKeYxaPL3S6aKaxOrA==" algorithmName="SHA-512" password="CC35"/>
  <autoFilter ref="C125:K1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3594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3756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ROUND((SUM(BE126:BE146)),  2)</f>
        <v>0</v>
      </c>
      <c r="G37" s="39"/>
      <c r="H37" s="39"/>
      <c r="I37" s="166">
        <v>0.20999999999999999</v>
      </c>
      <c r="J37" s="165">
        <f>ROUND(((SUM(BE126:BE146))*I37),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ROUND((SUM(BF126:BF146)),  2)</f>
        <v>0</v>
      </c>
      <c r="G38" s="39"/>
      <c r="H38" s="39"/>
      <c r="I38" s="166">
        <v>0.14999999999999999</v>
      </c>
      <c r="J38" s="165">
        <f>ROUND(((SUM(BF126:BF146))*I38),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3594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AV - Audio video technika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3676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3594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AV - Audio video technika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P127+P143</f>
        <v>0</v>
      </c>
      <c r="Q126" s="105"/>
      <c r="R126" s="209">
        <f>R127+R143</f>
        <v>0</v>
      </c>
      <c r="S126" s="105"/>
      <c r="T126" s="210">
        <f>T127+T143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3677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SUM(P128:P142)</f>
        <v>0</v>
      </c>
      <c r="Q127" s="220"/>
      <c r="R127" s="221">
        <f>SUM(R128:R142)</f>
        <v>0</v>
      </c>
      <c r="S127" s="220"/>
      <c r="T127" s="222">
        <f>SUM(T128:T142)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SUM(BK128:BK142)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3757</v>
      </c>
      <c r="F128" s="230" t="s">
        <v>3758</v>
      </c>
      <c r="G128" s="231" t="s">
        <v>3175</v>
      </c>
      <c r="H128" s="232">
        <v>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323</v>
      </c>
      <c r="E129" s="229" t="s">
        <v>3759</v>
      </c>
      <c r="F129" s="230" t="s">
        <v>3760</v>
      </c>
      <c r="G129" s="231" t="s">
        <v>3175</v>
      </c>
      <c r="H129" s="232">
        <v>2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3761</v>
      </c>
      <c r="F130" s="230" t="s">
        <v>3762</v>
      </c>
      <c r="G130" s="231" t="s">
        <v>3175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3763</v>
      </c>
      <c r="F131" s="230" t="s">
        <v>3764</v>
      </c>
      <c r="G131" s="231" t="s">
        <v>3175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3765</v>
      </c>
      <c r="F132" s="230" t="s">
        <v>3766</v>
      </c>
      <c r="G132" s="231" t="s">
        <v>3175</v>
      </c>
      <c r="H132" s="232">
        <v>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3767</v>
      </c>
      <c r="F133" s="230" t="s">
        <v>3768</v>
      </c>
      <c r="G133" s="231" t="s">
        <v>3175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3769</v>
      </c>
      <c r="F134" s="230" t="s">
        <v>3770</v>
      </c>
      <c r="G134" s="231" t="s">
        <v>3175</v>
      </c>
      <c r="H134" s="232">
        <v>5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3771</v>
      </c>
      <c r="F135" s="230" t="s">
        <v>3772</v>
      </c>
      <c r="G135" s="231" t="s">
        <v>3175</v>
      </c>
      <c r="H135" s="232">
        <v>10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3773</v>
      </c>
      <c r="F136" s="230" t="s">
        <v>3774</v>
      </c>
      <c r="G136" s="231" t="s">
        <v>3175</v>
      </c>
      <c r="H136" s="232">
        <v>5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21.75" customHeight="1">
      <c r="A137" s="39"/>
      <c r="B137" s="40"/>
      <c r="C137" s="228" t="s">
        <v>373</v>
      </c>
      <c r="D137" s="228" t="s">
        <v>323</v>
      </c>
      <c r="E137" s="229" t="s">
        <v>3775</v>
      </c>
      <c r="F137" s="230" t="s">
        <v>3776</v>
      </c>
      <c r="G137" s="231" t="s">
        <v>3175</v>
      </c>
      <c r="H137" s="232">
        <v>5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21.75" customHeight="1">
      <c r="A138" s="39"/>
      <c r="B138" s="40"/>
      <c r="C138" s="228" t="s">
        <v>378</v>
      </c>
      <c r="D138" s="228" t="s">
        <v>323</v>
      </c>
      <c r="E138" s="229" t="s">
        <v>3777</v>
      </c>
      <c r="F138" s="230" t="s">
        <v>3778</v>
      </c>
      <c r="G138" s="231" t="s">
        <v>3175</v>
      </c>
      <c r="H138" s="232">
        <v>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21.75" customHeight="1">
      <c r="A139" s="39"/>
      <c r="B139" s="40"/>
      <c r="C139" s="228" t="s">
        <v>383</v>
      </c>
      <c r="D139" s="228" t="s">
        <v>323</v>
      </c>
      <c r="E139" s="229" t="s">
        <v>3779</v>
      </c>
      <c r="F139" s="230" t="s">
        <v>3780</v>
      </c>
      <c r="G139" s="231" t="s">
        <v>3175</v>
      </c>
      <c r="H139" s="232">
        <v>2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66.75" customHeight="1">
      <c r="A140" s="39"/>
      <c r="B140" s="40"/>
      <c r="C140" s="228" t="s">
        <v>388</v>
      </c>
      <c r="D140" s="228" t="s">
        <v>323</v>
      </c>
      <c r="E140" s="229" t="s">
        <v>3781</v>
      </c>
      <c r="F140" s="230" t="s">
        <v>3782</v>
      </c>
      <c r="G140" s="231" t="s">
        <v>3175</v>
      </c>
      <c r="H140" s="232">
        <v>4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66.75" customHeight="1">
      <c r="A141" s="39"/>
      <c r="B141" s="40"/>
      <c r="C141" s="228" t="s">
        <v>393</v>
      </c>
      <c r="D141" s="228" t="s">
        <v>323</v>
      </c>
      <c r="E141" s="229" t="s">
        <v>3783</v>
      </c>
      <c r="F141" s="230" t="s">
        <v>3784</v>
      </c>
      <c r="G141" s="231" t="s">
        <v>3175</v>
      </c>
      <c r="H141" s="232">
        <v>2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16.5" customHeight="1">
      <c r="A142" s="39"/>
      <c r="B142" s="40"/>
      <c r="C142" s="228" t="s">
        <v>8</v>
      </c>
      <c r="D142" s="228" t="s">
        <v>323</v>
      </c>
      <c r="E142" s="229" t="s">
        <v>3785</v>
      </c>
      <c r="F142" s="230" t="s">
        <v>3786</v>
      </c>
      <c r="G142" s="231" t="s">
        <v>515</v>
      </c>
      <c r="H142" s="232">
        <v>110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12" customFormat="1" ht="25.92" customHeight="1">
      <c r="A143" s="12"/>
      <c r="B143" s="212"/>
      <c r="C143" s="213"/>
      <c r="D143" s="214" t="s">
        <v>80</v>
      </c>
      <c r="E143" s="215" t="s">
        <v>3247</v>
      </c>
      <c r="F143" s="215" t="s">
        <v>3248</v>
      </c>
      <c r="G143" s="213"/>
      <c r="H143" s="213"/>
      <c r="I143" s="216"/>
      <c r="J143" s="217">
        <f>BK143</f>
        <v>0</v>
      </c>
      <c r="K143" s="213"/>
      <c r="L143" s="218"/>
      <c r="M143" s="219"/>
      <c r="N143" s="220"/>
      <c r="O143" s="220"/>
      <c r="P143" s="221">
        <f>SUM(P144:P146)</f>
        <v>0</v>
      </c>
      <c r="Q143" s="220"/>
      <c r="R143" s="221">
        <f>SUM(R144:R146)</f>
        <v>0</v>
      </c>
      <c r="S143" s="220"/>
      <c r="T143" s="222">
        <f>SUM(T144:T146)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81</v>
      </c>
      <c r="AY143" s="223" t="s">
        <v>320</v>
      </c>
      <c r="BK143" s="225">
        <f>SUM(BK144:BK146)</f>
        <v>0</v>
      </c>
    </row>
    <row r="144" s="2" customFormat="1" ht="16.5" customHeight="1">
      <c r="A144" s="39"/>
      <c r="B144" s="40"/>
      <c r="C144" s="228" t="s">
        <v>404</v>
      </c>
      <c r="D144" s="228" t="s">
        <v>323</v>
      </c>
      <c r="E144" s="229" t="s">
        <v>3787</v>
      </c>
      <c r="F144" s="230" t="s">
        <v>3788</v>
      </c>
      <c r="G144" s="231" t="s">
        <v>3251</v>
      </c>
      <c r="H144" s="232">
        <v>10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823</v>
      </c>
    </row>
    <row r="145" s="2" customFormat="1" ht="16.5" customHeight="1">
      <c r="A145" s="39"/>
      <c r="B145" s="40"/>
      <c r="C145" s="228" t="s">
        <v>409</v>
      </c>
      <c r="D145" s="228" t="s">
        <v>323</v>
      </c>
      <c r="E145" s="229" t="s">
        <v>3254</v>
      </c>
      <c r="F145" s="230" t="s">
        <v>3255</v>
      </c>
      <c r="G145" s="231" t="s">
        <v>3251</v>
      </c>
      <c r="H145" s="232">
        <v>5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832</v>
      </c>
    </row>
    <row r="146" s="2" customFormat="1" ht="16.5" customHeight="1">
      <c r="A146" s="39"/>
      <c r="B146" s="40"/>
      <c r="C146" s="228" t="s">
        <v>414</v>
      </c>
      <c r="D146" s="228" t="s">
        <v>323</v>
      </c>
      <c r="E146" s="229" t="s">
        <v>3642</v>
      </c>
      <c r="F146" s="230" t="s">
        <v>3643</v>
      </c>
      <c r="G146" s="231" t="s">
        <v>3251</v>
      </c>
      <c r="H146" s="232">
        <v>5</v>
      </c>
      <c r="I146" s="233"/>
      <c r="J146" s="234">
        <f>ROUND(I146*H146,2)</f>
        <v>0</v>
      </c>
      <c r="K146" s="230" t="s">
        <v>1</v>
      </c>
      <c r="L146" s="45"/>
      <c r="M146" s="246" t="s">
        <v>1</v>
      </c>
      <c r="N146" s="247" t="s">
        <v>46</v>
      </c>
      <c r="O146" s="24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844</v>
      </c>
    </row>
    <row r="147" s="2" customFormat="1" ht="6.96" customHeight="1">
      <c r="A147" s="39"/>
      <c r="B147" s="67"/>
      <c r="C147" s="68"/>
      <c r="D147" s="68"/>
      <c r="E147" s="68"/>
      <c r="F147" s="68"/>
      <c r="G147" s="68"/>
      <c r="H147" s="68"/>
      <c r="I147" s="68"/>
      <c r="J147" s="68"/>
      <c r="K147" s="68"/>
      <c r="L147" s="45"/>
      <c r="M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</row>
  </sheetData>
  <sheetProtection sheet="1" autoFilter="0" formatColumns="0" formatRows="0" objects="1" scenarios="1" spinCount="100000" saltValue="SsllrXljI+vC9y97lJUHfNPv28JcVHiEOCT5v5DaISIvQoP+l8h+6PSVLaoVGhwpZ1r6vb2/DzGXDYosR9bWmQ==" hashValue="/nRLJwq8DYXDDSDGWyalL5ktC/1zfI8pFFPFN3EOq3tFYT5zWCbc5aISJZrQACY0xg6ANVGdbG+iM6jKBhlGHQ==" algorithmName="SHA-512" password="CC35"/>
  <autoFilter ref="C125:K14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3789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ROUND(J131,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ROUND((SUM(BE131:BE200)),  2)</f>
        <v>0</v>
      </c>
      <c r="G35" s="39"/>
      <c r="H35" s="39"/>
      <c r="I35" s="166">
        <v>0.20999999999999999</v>
      </c>
      <c r="J35" s="165">
        <f>ROUND(((SUM(BE131:BE200))*I35),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ROUND((SUM(BF131:BF200)),  2)</f>
        <v>0</v>
      </c>
      <c r="G36" s="39"/>
      <c r="H36" s="39"/>
      <c r="I36" s="166">
        <v>0.14999999999999999</v>
      </c>
      <c r="J36" s="165">
        <f>ROUND(((SUM(BF131:BF200))*I36),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ROUND((SUM(BG131:BG200)),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ROUND((SUM(BH131:BH200)),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ROUND((SUM(BI131:BI200)),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592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05 - VYTÁPĚNÍ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J131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3790</v>
      </c>
      <c r="E99" s="193"/>
      <c r="F99" s="193"/>
      <c r="G99" s="193"/>
      <c r="H99" s="193"/>
      <c r="I99" s="193"/>
      <c r="J99" s="194">
        <f>J132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3791</v>
      </c>
      <c r="E100" s="193"/>
      <c r="F100" s="193"/>
      <c r="G100" s="193"/>
      <c r="H100" s="193"/>
      <c r="I100" s="193"/>
      <c r="J100" s="194">
        <f>J134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3792</v>
      </c>
      <c r="E101" s="193"/>
      <c r="F101" s="193"/>
      <c r="G101" s="193"/>
      <c r="H101" s="193"/>
      <c r="I101" s="193"/>
      <c r="J101" s="194">
        <f>J137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3793</v>
      </c>
      <c r="E102" s="193"/>
      <c r="F102" s="193"/>
      <c r="G102" s="193"/>
      <c r="H102" s="193"/>
      <c r="I102" s="193"/>
      <c r="J102" s="194">
        <f>J140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3794</v>
      </c>
      <c r="E103" s="193"/>
      <c r="F103" s="193"/>
      <c r="G103" s="193"/>
      <c r="H103" s="193"/>
      <c r="I103" s="193"/>
      <c r="J103" s="194">
        <f>J146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3795</v>
      </c>
      <c r="E104" s="193"/>
      <c r="F104" s="193"/>
      <c r="G104" s="193"/>
      <c r="H104" s="193"/>
      <c r="I104" s="193"/>
      <c r="J104" s="194">
        <f>J149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3796</v>
      </c>
      <c r="E105" s="193"/>
      <c r="F105" s="193"/>
      <c r="G105" s="193"/>
      <c r="H105" s="193"/>
      <c r="I105" s="193"/>
      <c r="J105" s="194">
        <f>J159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3797</v>
      </c>
      <c r="E106" s="193"/>
      <c r="F106" s="193"/>
      <c r="G106" s="193"/>
      <c r="H106" s="193"/>
      <c r="I106" s="193"/>
      <c r="J106" s="194">
        <f>J172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0"/>
      <c r="C107" s="191"/>
      <c r="D107" s="192" t="s">
        <v>3798</v>
      </c>
      <c r="E107" s="193"/>
      <c r="F107" s="193"/>
      <c r="G107" s="193"/>
      <c r="H107" s="193"/>
      <c r="I107" s="193"/>
      <c r="J107" s="194">
        <f>J180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0"/>
      <c r="C108" s="191"/>
      <c r="D108" s="192" t="s">
        <v>3799</v>
      </c>
      <c r="E108" s="193"/>
      <c r="F108" s="193"/>
      <c r="G108" s="193"/>
      <c r="H108" s="193"/>
      <c r="I108" s="193"/>
      <c r="J108" s="194">
        <f>J192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0"/>
      <c r="C109" s="191"/>
      <c r="D109" s="192" t="s">
        <v>3800</v>
      </c>
      <c r="E109" s="193"/>
      <c r="F109" s="193"/>
      <c r="G109" s="193"/>
      <c r="H109" s="193"/>
      <c r="I109" s="193"/>
      <c r="J109" s="194">
        <f>J195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304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85" t="str">
        <f>E7</f>
        <v>Rekonstrukce a dostavba staré budovy ZŠ Třebotov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290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5" customHeight="1">
      <c r="A121" s="39"/>
      <c r="B121" s="40"/>
      <c r="C121" s="41"/>
      <c r="D121" s="41"/>
      <c r="E121" s="185" t="s">
        <v>592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3168</v>
      </c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77" t="str">
        <f>E11</f>
        <v>SO 04 05 - VYTÁPĚNÍ</v>
      </c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22</v>
      </c>
      <c r="D125" s="41"/>
      <c r="E125" s="41"/>
      <c r="F125" s="28" t="str">
        <f>F14</f>
        <v>Třebotov, Hlavní 190, 252 26 areál školy</v>
      </c>
      <c r="G125" s="41"/>
      <c r="H125" s="41"/>
      <c r="I125" s="33" t="s">
        <v>24</v>
      </c>
      <c r="J125" s="80" t="str">
        <f>IF(J14="","",J14)</f>
        <v>8. 2. 2024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26</v>
      </c>
      <c r="D127" s="41"/>
      <c r="E127" s="41"/>
      <c r="F127" s="28" t="str">
        <f>E17</f>
        <v>Obec Třebotov</v>
      </c>
      <c r="G127" s="41"/>
      <c r="H127" s="41"/>
      <c r="I127" s="33" t="s">
        <v>33</v>
      </c>
      <c r="J127" s="37" t="str">
        <f>E23</f>
        <v>archlin s.r.o.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31</v>
      </c>
      <c r="D128" s="41"/>
      <c r="E128" s="41"/>
      <c r="F128" s="28" t="str">
        <f>IF(E20="","",E20)</f>
        <v>Vyplň údaj</v>
      </c>
      <c r="G128" s="41"/>
      <c r="H128" s="41"/>
      <c r="I128" s="33" t="s">
        <v>37</v>
      </c>
      <c r="J128" s="37" t="str">
        <f>E26</f>
        <v xml:space="preserve"> 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01"/>
      <c r="B130" s="202"/>
      <c r="C130" s="203" t="s">
        <v>305</v>
      </c>
      <c r="D130" s="204" t="s">
        <v>66</v>
      </c>
      <c r="E130" s="204" t="s">
        <v>62</v>
      </c>
      <c r="F130" s="204" t="s">
        <v>63</v>
      </c>
      <c r="G130" s="204" t="s">
        <v>306</v>
      </c>
      <c r="H130" s="204" t="s">
        <v>307</v>
      </c>
      <c r="I130" s="204" t="s">
        <v>308</v>
      </c>
      <c r="J130" s="204" t="s">
        <v>295</v>
      </c>
      <c r="K130" s="205" t="s">
        <v>309</v>
      </c>
      <c r="L130" s="206"/>
      <c r="M130" s="101" t="s">
        <v>1</v>
      </c>
      <c r="N130" s="102" t="s">
        <v>45</v>
      </c>
      <c r="O130" s="102" t="s">
        <v>310</v>
      </c>
      <c r="P130" s="102" t="s">
        <v>311</v>
      </c>
      <c r="Q130" s="102" t="s">
        <v>312</v>
      </c>
      <c r="R130" s="102" t="s">
        <v>313</v>
      </c>
      <c r="S130" s="102" t="s">
        <v>314</v>
      </c>
      <c r="T130" s="103" t="s">
        <v>315</v>
      </c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</row>
    <row r="131" s="2" customFormat="1" ht="22.8" customHeight="1">
      <c r="A131" s="39"/>
      <c r="B131" s="40"/>
      <c r="C131" s="108" t="s">
        <v>316</v>
      </c>
      <c r="D131" s="41"/>
      <c r="E131" s="41"/>
      <c r="F131" s="41"/>
      <c r="G131" s="41"/>
      <c r="H131" s="41"/>
      <c r="I131" s="41"/>
      <c r="J131" s="207">
        <f>BK131</f>
        <v>0</v>
      </c>
      <c r="K131" s="41"/>
      <c r="L131" s="45"/>
      <c r="M131" s="104"/>
      <c r="N131" s="208"/>
      <c r="O131" s="105"/>
      <c r="P131" s="209">
        <f>P132+P134+P137+P140+P146+P149+P159+P172+P180+P192+P195</f>
        <v>0</v>
      </c>
      <c r="Q131" s="105"/>
      <c r="R131" s="209">
        <f>R132+R134+R137+R140+R146+R149+R159+R172+R180+R192+R195</f>
        <v>0</v>
      </c>
      <c r="S131" s="105"/>
      <c r="T131" s="210">
        <f>T132+T134+T137+T140+T146+T149+T159+T172+T180+T192+T195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80</v>
      </c>
      <c r="AU131" s="18" t="s">
        <v>297</v>
      </c>
      <c r="BK131" s="211">
        <f>BK132+BK134+BK137+BK140+BK146+BK149+BK159+BK172+BK180+BK192+BK195</f>
        <v>0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3235</v>
      </c>
      <c r="F132" s="215" t="s">
        <v>861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P133</f>
        <v>0</v>
      </c>
      <c r="Q132" s="220"/>
      <c r="R132" s="221">
        <f>R133</f>
        <v>0</v>
      </c>
      <c r="S132" s="220"/>
      <c r="T132" s="222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320</v>
      </c>
      <c r="BK132" s="225">
        <f>BK133</f>
        <v>0</v>
      </c>
    </row>
    <row r="133" s="2" customFormat="1" ht="37.8" customHeight="1">
      <c r="A133" s="39"/>
      <c r="B133" s="40"/>
      <c r="C133" s="228" t="s">
        <v>89</v>
      </c>
      <c r="D133" s="228" t="s">
        <v>323</v>
      </c>
      <c r="E133" s="229" t="s">
        <v>3801</v>
      </c>
      <c r="F133" s="230" t="s">
        <v>3802</v>
      </c>
      <c r="G133" s="231" t="s">
        <v>544</v>
      </c>
      <c r="H133" s="232">
        <v>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91</v>
      </c>
    </row>
    <row r="134" s="12" customFormat="1" ht="25.92" customHeight="1">
      <c r="A134" s="12"/>
      <c r="B134" s="212"/>
      <c r="C134" s="213"/>
      <c r="D134" s="214" t="s">
        <v>80</v>
      </c>
      <c r="E134" s="215" t="s">
        <v>3247</v>
      </c>
      <c r="F134" s="215" t="s">
        <v>3803</v>
      </c>
      <c r="G134" s="213"/>
      <c r="H134" s="213"/>
      <c r="I134" s="216"/>
      <c r="J134" s="217">
        <f>BK134</f>
        <v>0</v>
      </c>
      <c r="K134" s="213"/>
      <c r="L134" s="218"/>
      <c r="M134" s="219"/>
      <c r="N134" s="220"/>
      <c r="O134" s="220"/>
      <c r="P134" s="221">
        <f>SUM(P135:P136)</f>
        <v>0</v>
      </c>
      <c r="Q134" s="220"/>
      <c r="R134" s="221">
        <f>SUM(R135:R136)</f>
        <v>0</v>
      </c>
      <c r="S134" s="220"/>
      <c r="T134" s="222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89</v>
      </c>
      <c r="AT134" s="224" t="s">
        <v>80</v>
      </c>
      <c r="AU134" s="224" t="s">
        <v>81</v>
      </c>
      <c r="AY134" s="223" t="s">
        <v>320</v>
      </c>
      <c r="BK134" s="225">
        <f>SUM(BK135:BK136)</f>
        <v>0</v>
      </c>
    </row>
    <row r="135" s="2" customFormat="1" ht="24.15" customHeight="1">
      <c r="A135" s="39"/>
      <c r="B135" s="40"/>
      <c r="C135" s="228" t="s">
        <v>91</v>
      </c>
      <c r="D135" s="228" t="s">
        <v>323</v>
      </c>
      <c r="E135" s="229" t="s">
        <v>3804</v>
      </c>
      <c r="F135" s="230" t="s">
        <v>3805</v>
      </c>
      <c r="G135" s="231" t="s">
        <v>515</v>
      </c>
      <c r="H135" s="232">
        <v>20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341</v>
      </c>
    </row>
    <row r="136" s="2" customFormat="1" ht="24.15" customHeight="1">
      <c r="A136" s="39"/>
      <c r="B136" s="40"/>
      <c r="C136" s="228" t="s">
        <v>111</v>
      </c>
      <c r="D136" s="228" t="s">
        <v>323</v>
      </c>
      <c r="E136" s="229" t="s">
        <v>3806</v>
      </c>
      <c r="F136" s="230" t="s">
        <v>3807</v>
      </c>
      <c r="G136" s="231" t="s">
        <v>437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350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3339</v>
      </c>
      <c r="F137" s="215" t="s">
        <v>3808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SUM(P138:P139)</f>
        <v>0</v>
      </c>
      <c r="Q137" s="220"/>
      <c r="R137" s="221">
        <f>SUM(R138:R139)</f>
        <v>0</v>
      </c>
      <c r="S137" s="220"/>
      <c r="T137" s="222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320</v>
      </c>
      <c r="BK137" s="225">
        <f>SUM(BK138:BK139)</f>
        <v>0</v>
      </c>
    </row>
    <row r="138" s="2" customFormat="1" ht="49.05" customHeight="1">
      <c r="A138" s="39"/>
      <c r="B138" s="40"/>
      <c r="C138" s="228" t="s">
        <v>341</v>
      </c>
      <c r="D138" s="228" t="s">
        <v>323</v>
      </c>
      <c r="E138" s="229" t="s">
        <v>3809</v>
      </c>
      <c r="F138" s="230" t="s">
        <v>3810</v>
      </c>
      <c r="G138" s="231" t="s">
        <v>544</v>
      </c>
      <c r="H138" s="232">
        <v>36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363</v>
      </c>
    </row>
    <row r="139" s="2" customFormat="1" ht="24.15" customHeight="1">
      <c r="A139" s="39"/>
      <c r="B139" s="40"/>
      <c r="C139" s="228" t="s">
        <v>319</v>
      </c>
      <c r="D139" s="228" t="s">
        <v>323</v>
      </c>
      <c r="E139" s="229" t="s">
        <v>3811</v>
      </c>
      <c r="F139" s="230" t="s">
        <v>3812</v>
      </c>
      <c r="G139" s="231" t="s">
        <v>515</v>
      </c>
      <c r="H139" s="232">
        <v>20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373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3374</v>
      </c>
      <c r="F140" s="215" t="s">
        <v>1946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SUM(P141:P145)</f>
        <v>0</v>
      </c>
      <c r="Q140" s="220"/>
      <c r="R140" s="221">
        <f>SUM(R141:R145)</f>
        <v>0</v>
      </c>
      <c r="S140" s="220"/>
      <c r="T140" s="222">
        <f>SUM(T141:T145)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320</v>
      </c>
      <c r="BK140" s="225">
        <f>SUM(BK141:BK145)</f>
        <v>0</v>
      </c>
    </row>
    <row r="141" s="2" customFormat="1" ht="49.05" customHeight="1">
      <c r="A141" s="39"/>
      <c r="B141" s="40"/>
      <c r="C141" s="228" t="s">
        <v>350</v>
      </c>
      <c r="D141" s="228" t="s">
        <v>323</v>
      </c>
      <c r="E141" s="229" t="s">
        <v>3813</v>
      </c>
      <c r="F141" s="230" t="s">
        <v>3814</v>
      </c>
      <c r="G141" s="231" t="s">
        <v>515</v>
      </c>
      <c r="H141" s="232">
        <v>25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383</v>
      </c>
    </row>
    <row r="142" s="2" customFormat="1" ht="49.05" customHeight="1">
      <c r="A142" s="39"/>
      <c r="B142" s="40"/>
      <c r="C142" s="228" t="s">
        <v>357</v>
      </c>
      <c r="D142" s="228" t="s">
        <v>323</v>
      </c>
      <c r="E142" s="229" t="s">
        <v>3815</v>
      </c>
      <c r="F142" s="230" t="s">
        <v>3816</v>
      </c>
      <c r="G142" s="231" t="s">
        <v>515</v>
      </c>
      <c r="H142" s="232">
        <v>140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393</v>
      </c>
    </row>
    <row r="143" s="2" customFormat="1" ht="49.05" customHeight="1">
      <c r="A143" s="39"/>
      <c r="B143" s="40"/>
      <c r="C143" s="228" t="s">
        <v>363</v>
      </c>
      <c r="D143" s="228" t="s">
        <v>323</v>
      </c>
      <c r="E143" s="229" t="s">
        <v>3817</v>
      </c>
      <c r="F143" s="230" t="s">
        <v>3818</v>
      </c>
      <c r="G143" s="231" t="s">
        <v>515</v>
      </c>
      <c r="H143" s="232">
        <v>180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404</v>
      </c>
    </row>
    <row r="144" s="2" customFormat="1" ht="16.5" customHeight="1">
      <c r="A144" s="39"/>
      <c r="B144" s="40"/>
      <c r="C144" s="228" t="s">
        <v>368</v>
      </c>
      <c r="D144" s="228" t="s">
        <v>323</v>
      </c>
      <c r="E144" s="229" t="s">
        <v>3819</v>
      </c>
      <c r="F144" s="230" t="s">
        <v>3820</v>
      </c>
      <c r="G144" s="231" t="s">
        <v>515</v>
      </c>
      <c r="H144" s="232">
        <v>180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414</v>
      </c>
    </row>
    <row r="145" s="2" customFormat="1" ht="66.75" customHeight="1">
      <c r="A145" s="39"/>
      <c r="B145" s="40"/>
      <c r="C145" s="228" t="s">
        <v>373</v>
      </c>
      <c r="D145" s="228" t="s">
        <v>323</v>
      </c>
      <c r="E145" s="229" t="s">
        <v>3821</v>
      </c>
      <c r="F145" s="230" t="s">
        <v>3822</v>
      </c>
      <c r="G145" s="231" t="s">
        <v>515</v>
      </c>
      <c r="H145" s="232">
        <v>180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522</v>
      </c>
    </row>
    <row r="146" s="12" customFormat="1" ht="25.92" customHeight="1">
      <c r="A146" s="12"/>
      <c r="B146" s="212"/>
      <c r="C146" s="213"/>
      <c r="D146" s="214" t="s">
        <v>80</v>
      </c>
      <c r="E146" s="215" t="s">
        <v>3823</v>
      </c>
      <c r="F146" s="215" t="s">
        <v>3824</v>
      </c>
      <c r="G146" s="213"/>
      <c r="H146" s="213"/>
      <c r="I146" s="216"/>
      <c r="J146" s="217">
        <f>BK146</f>
        <v>0</v>
      </c>
      <c r="K146" s="213"/>
      <c r="L146" s="218"/>
      <c r="M146" s="219"/>
      <c r="N146" s="220"/>
      <c r="O146" s="220"/>
      <c r="P146" s="221">
        <f>SUM(P147:P148)</f>
        <v>0</v>
      </c>
      <c r="Q146" s="220"/>
      <c r="R146" s="221">
        <f>SUM(R147:R148)</f>
        <v>0</v>
      </c>
      <c r="S146" s="220"/>
      <c r="T146" s="222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3" t="s">
        <v>89</v>
      </c>
      <c r="AT146" s="224" t="s">
        <v>80</v>
      </c>
      <c r="AU146" s="224" t="s">
        <v>81</v>
      </c>
      <c r="AY146" s="223" t="s">
        <v>320</v>
      </c>
      <c r="BK146" s="225">
        <f>SUM(BK147:BK148)</f>
        <v>0</v>
      </c>
    </row>
    <row r="147" s="2" customFormat="1" ht="16.5" customHeight="1">
      <c r="A147" s="39"/>
      <c r="B147" s="40"/>
      <c r="C147" s="228" t="s">
        <v>378</v>
      </c>
      <c r="D147" s="228" t="s">
        <v>323</v>
      </c>
      <c r="E147" s="229" t="s">
        <v>3188</v>
      </c>
      <c r="F147" s="230" t="s">
        <v>3189</v>
      </c>
      <c r="G147" s="231" t="s">
        <v>3190</v>
      </c>
      <c r="H147" s="232">
        <v>88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531</v>
      </c>
    </row>
    <row r="148" s="2" customFormat="1" ht="16.5" customHeight="1">
      <c r="A148" s="39"/>
      <c r="B148" s="40"/>
      <c r="C148" s="228" t="s">
        <v>383</v>
      </c>
      <c r="D148" s="228" t="s">
        <v>323</v>
      </c>
      <c r="E148" s="229" t="s">
        <v>3825</v>
      </c>
      <c r="F148" s="230" t="s">
        <v>3826</v>
      </c>
      <c r="G148" s="231" t="s">
        <v>3190</v>
      </c>
      <c r="H148" s="232">
        <v>12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541</v>
      </c>
    </row>
    <row r="149" s="12" customFormat="1" ht="25.92" customHeight="1">
      <c r="A149" s="12"/>
      <c r="B149" s="212"/>
      <c r="C149" s="213"/>
      <c r="D149" s="214" t="s">
        <v>80</v>
      </c>
      <c r="E149" s="215" t="s">
        <v>3827</v>
      </c>
      <c r="F149" s="215" t="s">
        <v>3828</v>
      </c>
      <c r="G149" s="213"/>
      <c r="H149" s="213"/>
      <c r="I149" s="216"/>
      <c r="J149" s="217">
        <f>BK149</f>
        <v>0</v>
      </c>
      <c r="K149" s="213"/>
      <c r="L149" s="218"/>
      <c r="M149" s="219"/>
      <c r="N149" s="220"/>
      <c r="O149" s="220"/>
      <c r="P149" s="221">
        <f>SUM(P150:P158)</f>
        <v>0</v>
      </c>
      <c r="Q149" s="220"/>
      <c r="R149" s="221">
        <f>SUM(R150:R158)</f>
        <v>0</v>
      </c>
      <c r="S149" s="220"/>
      <c r="T149" s="222">
        <f>SUM(T150:T158)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3" t="s">
        <v>89</v>
      </c>
      <c r="AT149" s="224" t="s">
        <v>80</v>
      </c>
      <c r="AU149" s="224" t="s">
        <v>81</v>
      </c>
      <c r="AY149" s="223" t="s">
        <v>320</v>
      </c>
      <c r="BK149" s="225">
        <f>SUM(BK150:BK158)</f>
        <v>0</v>
      </c>
    </row>
    <row r="150" s="2" customFormat="1" ht="33" customHeight="1">
      <c r="A150" s="39"/>
      <c r="B150" s="40"/>
      <c r="C150" s="228" t="s">
        <v>388</v>
      </c>
      <c r="D150" s="228" t="s">
        <v>323</v>
      </c>
      <c r="E150" s="229" t="s">
        <v>3829</v>
      </c>
      <c r="F150" s="230" t="s">
        <v>3830</v>
      </c>
      <c r="G150" s="231" t="s">
        <v>544</v>
      </c>
      <c r="H150" s="232">
        <v>10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550</v>
      </c>
    </row>
    <row r="151" s="2" customFormat="1" ht="33" customHeight="1">
      <c r="A151" s="39"/>
      <c r="B151" s="40"/>
      <c r="C151" s="228" t="s">
        <v>393</v>
      </c>
      <c r="D151" s="228" t="s">
        <v>323</v>
      </c>
      <c r="E151" s="229" t="s">
        <v>3831</v>
      </c>
      <c r="F151" s="230" t="s">
        <v>3832</v>
      </c>
      <c r="G151" s="231" t="s">
        <v>515</v>
      </c>
      <c r="H151" s="232">
        <v>25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561</v>
      </c>
    </row>
    <row r="152" s="2" customFormat="1" ht="33" customHeight="1">
      <c r="A152" s="39"/>
      <c r="B152" s="40"/>
      <c r="C152" s="228" t="s">
        <v>8</v>
      </c>
      <c r="D152" s="228" t="s">
        <v>323</v>
      </c>
      <c r="E152" s="229" t="s">
        <v>3833</v>
      </c>
      <c r="F152" s="230" t="s">
        <v>3834</v>
      </c>
      <c r="G152" s="231" t="s">
        <v>515</v>
      </c>
      <c r="H152" s="232">
        <v>140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573</v>
      </c>
    </row>
    <row r="153" s="2" customFormat="1" ht="33" customHeight="1">
      <c r="A153" s="39"/>
      <c r="B153" s="40"/>
      <c r="C153" s="228" t="s">
        <v>404</v>
      </c>
      <c r="D153" s="228" t="s">
        <v>323</v>
      </c>
      <c r="E153" s="229" t="s">
        <v>3835</v>
      </c>
      <c r="F153" s="230" t="s">
        <v>3836</v>
      </c>
      <c r="G153" s="231" t="s">
        <v>515</v>
      </c>
      <c r="H153" s="232">
        <v>180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823</v>
      </c>
    </row>
    <row r="154" s="2" customFormat="1" ht="33" customHeight="1">
      <c r="A154" s="39"/>
      <c r="B154" s="40"/>
      <c r="C154" s="228" t="s">
        <v>409</v>
      </c>
      <c r="D154" s="228" t="s">
        <v>323</v>
      </c>
      <c r="E154" s="229" t="s">
        <v>3837</v>
      </c>
      <c r="F154" s="230" t="s">
        <v>3838</v>
      </c>
      <c r="G154" s="231" t="s">
        <v>515</v>
      </c>
      <c r="H154" s="232">
        <v>180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832</v>
      </c>
    </row>
    <row r="155" s="2" customFormat="1" ht="24.15" customHeight="1">
      <c r="A155" s="39"/>
      <c r="B155" s="40"/>
      <c r="C155" s="228" t="s">
        <v>414</v>
      </c>
      <c r="D155" s="228" t="s">
        <v>323</v>
      </c>
      <c r="E155" s="229" t="s">
        <v>3839</v>
      </c>
      <c r="F155" s="230" t="s">
        <v>3840</v>
      </c>
      <c r="G155" s="231" t="s">
        <v>515</v>
      </c>
      <c r="H155" s="232">
        <v>525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844</v>
      </c>
    </row>
    <row r="156" s="2" customFormat="1" ht="16.5" customHeight="1">
      <c r="A156" s="39"/>
      <c r="B156" s="40"/>
      <c r="C156" s="228" t="s">
        <v>421</v>
      </c>
      <c r="D156" s="228" t="s">
        <v>323</v>
      </c>
      <c r="E156" s="229" t="s">
        <v>3841</v>
      </c>
      <c r="F156" s="230" t="s">
        <v>3842</v>
      </c>
      <c r="G156" s="231" t="s">
        <v>544</v>
      </c>
      <c r="H156" s="232">
        <v>24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862</v>
      </c>
    </row>
    <row r="157" s="2" customFormat="1" ht="16.5" customHeight="1">
      <c r="A157" s="39"/>
      <c r="B157" s="40"/>
      <c r="C157" s="228" t="s">
        <v>522</v>
      </c>
      <c r="D157" s="228" t="s">
        <v>323</v>
      </c>
      <c r="E157" s="229" t="s">
        <v>3843</v>
      </c>
      <c r="F157" s="230" t="s">
        <v>3844</v>
      </c>
      <c r="G157" s="231" t="s">
        <v>544</v>
      </c>
      <c r="H157" s="232">
        <v>8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874</v>
      </c>
    </row>
    <row r="158" s="2" customFormat="1" ht="16.5" customHeight="1">
      <c r="A158" s="39"/>
      <c r="B158" s="40"/>
      <c r="C158" s="228" t="s">
        <v>7</v>
      </c>
      <c r="D158" s="228" t="s">
        <v>323</v>
      </c>
      <c r="E158" s="229" t="s">
        <v>3845</v>
      </c>
      <c r="F158" s="230" t="s">
        <v>3846</v>
      </c>
      <c r="G158" s="231" t="s">
        <v>3847</v>
      </c>
      <c r="H158" s="232">
        <v>3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889</v>
      </c>
    </row>
    <row r="159" s="12" customFormat="1" ht="25.92" customHeight="1">
      <c r="A159" s="12"/>
      <c r="B159" s="212"/>
      <c r="C159" s="213"/>
      <c r="D159" s="214" t="s">
        <v>80</v>
      </c>
      <c r="E159" s="215" t="s">
        <v>3848</v>
      </c>
      <c r="F159" s="215" t="s">
        <v>3849</v>
      </c>
      <c r="G159" s="213"/>
      <c r="H159" s="213"/>
      <c r="I159" s="216"/>
      <c r="J159" s="217">
        <f>BK159</f>
        <v>0</v>
      </c>
      <c r="K159" s="213"/>
      <c r="L159" s="218"/>
      <c r="M159" s="219"/>
      <c r="N159" s="220"/>
      <c r="O159" s="220"/>
      <c r="P159" s="221">
        <f>SUM(P160:P171)</f>
        <v>0</v>
      </c>
      <c r="Q159" s="220"/>
      <c r="R159" s="221">
        <f>SUM(R160:R171)</f>
        <v>0</v>
      </c>
      <c r="S159" s="220"/>
      <c r="T159" s="222">
        <f>SUM(T160:T171)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3" t="s">
        <v>89</v>
      </c>
      <c r="AT159" s="224" t="s">
        <v>80</v>
      </c>
      <c r="AU159" s="224" t="s">
        <v>81</v>
      </c>
      <c r="AY159" s="223" t="s">
        <v>320</v>
      </c>
      <c r="BK159" s="225">
        <f>SUM(BK160:BK171)</f>
        <v>0</v>
      </c>
    </row>
    <row r="160" s="2" customFormat="1" ht="16.5" customHeight="1">
      <c r="A160" s="39"/>
      <c r="B160" s="40"/>
      <c r="C160" s="228" t="s">
        <v>531</v>
      </c>
      <c r="D160" s="228" t="s">
        <v>323</v>
      </c>
      <c r="E160" s="229" t="s">
        <v>3850</v>
      </c>
      <c r="F160" s="230" t="s">
        <v>3851</v>
      </c>
      <c r="G160" s="231" t="s">
        <v>544</v>
      </c>
      <c r="H160" s="232">
        <v>10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907</v>
      </c>
    </row>
    <row r="161" s="2" customFormat="1" ht="37.8" customHeight="1">
      <c r="A161" s="39"/>
      <c r="B161" s="40"/>
      <c r="C161" s="228" t="s">
        <v>536</v>
      </c>
      <c r="D161" s="228" t="s">
        <v>323</v>
      </c>
      <c r="E161" s="229" t="s">
        <v>3852</v>
      </c>
      <c r="F161" s="230" t="s">
        <v>3853</v>
      </c>
      <c r="G161" s="231" t="s">
        <v>544</v>
      </c>
      <c r="H161" s="232">
        <v>8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923</v>
      </c>
    </row>
    <row r="162" s="2" customFormat="1" ht="24.15" customHeight="1">
      <c r="A162" s="39"/>
      <c r="B162" s="40"/>
      <c r="C162" s="228" t="s">
        <v>541</v>
      </c>
      <c r="D162" s="228" t="s">
        <v>323</v>
      </c>
      <c r="E162" s="229" t="s">
        <v>3854</v>
      </c>
      <c r="F162" s="230" t="s">
        <v>3855</v>
      </c>
      <c r="G162" s="231" t="s">
        <v>544</v>
      </c>
      <c r="H162" s="232">
        <v>10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933</v>
      </c>
    </row>
    <row r="163" s="2" customFormat="1" ht="24.15" customHeight="1">
      <c r="A163" s="39"/>
      <c r="B163" s="40"/>
      <c r="C163" s="228" t="s">
        <v>546</v>
      </c>
      <c r="D163" s="228" t="s">
        <v>323</v>
      </c>
      <c r="E163" s="229" t="s">
        <v>3856</v>
      </c>
      <c r="F163" s="230" t="s">
        <v>3857</v>
      </c>
      <c r="G163" s="231" t="s">
        <v>544</v>
      </c>
      <c r="H163" s="232">
        <v>10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942</v>
      </c>
    </row>
    <row r="164" s="2" customFormat="1" ht="24.15" customHeight="1">
      <c r="A164" s="39"/>
      <c r="B164" s="40"/>
      <c r="C164" s="228" t="s">
        <v>550</v>
      </c>
      <c r="D164" s="228" t="s">
        <v>323</v>
      </c>
      <c r="E164" s="229" t="s">
        <v>3858</v>
      </c>
      <c r="F164" s="230" t="s">
        <v>3859</v>
      </c>
      <c r="G164" s="231" t="s">
        <v>544</v>
      </c>
      <c r="H164" s="232">
        <v>2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956</v>
      </c>
    </row>
    <row r="165" s="2" customFormat="1" ht="37.8" customHeight="1">
      <c r="A165" s="39"/>
      <c r="B165" s="40"/>
      <c r="C165" s="228" t="s">
        <v>556</v>
      </c>
      <c r="D165" s="228" t="s">
        <v>323</v>
      </c>
      <c r="E165" s="229" t="s">
        <v>3860</v>
      </c>
      <c r="F165" s="230" t="s">
        <v>3861</v>
      </c>
      <c r="G165" s="231" t="s">
        <v>3175</v>
      </c>
      <c r="H165" s="232">
        <v>7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968</v>
      </c>
    </row>
    <row r="166" s="2" customFormat="1" ht="37.8" customHeight="1">
      <c r="A166" s="39"/>
      <c r="B166" s="40"/>
      <c r="C166" s="228" t="s">
        <v>561</v>
      </c>
      <c r="D166" s="228" t="s">
        <v>323</v>
      </c>
      <c r="E166" s="229" t="s">
        <v>3862</v>
      </c>
      <c r="F166" s="230" t="s">
        <v>3863</v>
      </c>
      <c r="G166" s="231" t="s">
        <v>3175</v>
      </c>
      <c r="H166" s="232">
        <v>2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986</v>
      </c>
    </row>
    <row r="167" s="2" customFormat="1" ht="24.15" customHeight="1">
      <c r="A167" s="39"/>
      <c r="B167" s="40"/>
      <c r="C167" s="228" t="s">
        <v>566</v>
      </c>
      <c r="D167" s="228" t="s">
        <v>323</v>
      </c>
      <c r="E167" s="229" t="s">
        <v>3864</v>
      </c>
      <c r="F167" s="230" t="s">
        <v>3865</v>
      </c>
      <c r="G167" s="231" t="s">
        <v>3175</v>
      </c>
      <c r="H167" s="232">
        <v>7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997</v>
      </c>
    </row>
    <row r="168" s="2" customFormat="1" ht="24.15" customHeight="1">
      <c r="A168" s="39"/>
      <c r="B168" s="40"/>
      <c r="C168" s="228" t="s">
        <v>573</v>
      </c>
      <c r="D168" s="228" t="s">
        <v>323</v>
      </c>
      <c r="E168" s="229" t="s">
        <v>3866</v>
      </c>
      <c r="F168" s="230" t="s">
        <v>3867</v>
      </c>
      <c r="G168" s="231" t="s">
        <v>3175</v>
      </c>
      <c r="H168" s="232">
        <v>1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1018</v>
      </c>
    </row>
    <row r="169" s="2" customFormat="1" ht="24.15" customHeight="1">
      <c r="A169" s="39"/>
      <c r="B169" s="40"/>
      <c r="C169" s="228" t="s">
        <v>819</v>
      </c>
      <c r="D169" s="228" t="s">
        <v>323</v>
      </c>
      <c r="E169" s="229" t="s">
        <v>3868</v>
      </c>
      <c r="F169" s="230" t="s">
        <v>3869</v>
      </c>
      <c r="G169" s="231" t="s">
        <v>3175</v>
      </c>
      <c r="H169" s="232">
        <v>2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1028</v>
      </c>
    </row>
    <row r="170" s="2" customFormat="1" ht="24.15" customHeight="1">
      <c r="A170" s="39"/>
      <c r="B170" s="40"/>
      <c r="C170" s="228" t="s">
        <v>823</v>
      </c>
      <c r="D170" s="228" t="s">
        <v>323</v>
      </c>
      <c r="E170" s="229" t="s">
        <v>3870</v>
      </c>
      <c r="F170" s="230" t="s">
        <v>3871</v>
      </c>
      <c r="G170" s="231" t="s">
        <v>3175</v>
      </c>
      <c r="H170" s="232">
        <v>2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1036</v>
      </c>
    </row>
    <row r="171" s="2" customFormat="1" ht="24.15" customHeight="1">
      <c r="A171" s="39"/>
      <c r="B171" s="40"/>
      <c r="C171" s="228" t="s">
        <v>828</v>
      </c>
      <c r="D171" s="228" t="s">
        <v>323</v>
      </c>
      <c r="E171" s="229" t="s">
        <v>3872</v>
      </c>
      <c r="F171" s="230" t="s">
        <v>3873</v>
      </c>
      <c r="G171" s="231" t="s">
        <v>3175</v>
      </c>
      <c r="H171" s="232">
        <v>4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341</v>
      </c>
      <c r="AT171" s="239" t="s">
        <v>323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1044</v>
      </c>
    </row>
    <row r="172" s="12" customFormat="1" ht="25.92" customHeight="1">
      <c r="A172" s="12"/>
      <c r="B172" s="212"/>
      <c r="C172" s="213"/>
      <c r="D172" s="214" t="s">
        <v>80</v>
      </c>
      <c r="E172" s="215" t="s">
        <v>3874</v>
      </c>
      <c r="F172" s="215" t="s">
        <v>3875</v>
      </c>
      <c r="G172" s="213"/>
      <c r="H172" s="213"/>
      <c r="I172" s="216"/>
      <c r="J172" s="217">
        <f>BK172</f>
        <v>0</v>
      </c>
      <c r="K172" s="213"/>
      <c r="L172" s="218"/>
      <c r="M172" s="219"/>
      <c r="N172" s="220"/>
      <c r="O172" s="220"/>
      <c r="P172" s="221">
        <f>SUM(P173:P179)</f>
        <v>0</v>
      </c>
      <c r="Q172" s="220"/>
      <c r="R172" s="221">
        <f>SUM(R173:R179)</f>
        <v>0</v>
      </c>
      <c r="S172" s="220"/>
      <c r="T172" s="222">
        <f>SUM(T173:T179)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3" t="s">
        <v>89</v>
      </c>
      <c r="AT172" s="224" t="s">
        <v>80</v>
      </c>
      <c r="AU172" s="224" t="s">
        <v>81</v>
      </c>
      <c r="AY172" s="223" t="s">
        <v>320</v>
      </c>
      <c r="BK172" s="225">
        <f>SUM(BK173:BK179)</f>
        <v>0</v>
      </c>
    </row>
    <row r="173" s="2" customFormat="1" ht="62.7" customHeight="1">
      <c r="A173" s="39"/>
      <c r="B173" s="40"/>
      <c r="C173" s="228" t="s">
        <v>832</v>
      </c>
      <c r="D173" s="228" t="s">
        <v>323</v>
      </c>
      <c r="E173" s="229" t="s">
        <v>3876</v>
      </c>
      <c r="F173" s="230" t="s">
        <v>3877</v>
      </c>
      <c r="G173" s="231" t="s">
        <v>544</v>
      </c>
      <c r="H173" s="232">
        <v>1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341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1052</v>
      </c>
    </row>
    <row r="174" s="2" customFormat="1" ht="62.7" customHeight="1">
      <c r="A174" s="39"/>
      <c r="B174" s="40"/>
      <c r="C174" s="228" t="s">
        <v>838</v>
      </c>
      <c r="D174" s="228" t="s">
        <v>323</v>
      </c>
      <c r="E174" s="229" t="s">
        <v>3878</v>
      </c>
      <c r="F174" s="230" t="s">
        <v>3879</v>
      </c>
      <c r="G174" s="231" t="s">
        <v>544</v>
      </c>
      <c r="H174" s="232">
        <v>3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341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1060</v>
      </c>
    </row>
    <row r="175" s="2" customFormat="1" ht="62.7" customHeight="1">
      <c r="A175" s="39"/>
      <c r="B175" s="40"/>
      <c r="C175" s="228" t="s">
        <v>844</v>
      </c>
      <c r="D175" s="228" t="s">
        <v>323</v>
      </c>
      <c r="E175" s="229" t="s">
        <v>3880</v>
      </c>
      <c r="F175" s="230" t="s">
        <v>3881</v>
      </c>
      <c r="G175" s="231" t="s">
        <v>544</v>
      </c>
      <c r="H175" s="232">
        <v>1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341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341</v>
      </c>
      <c r="BM175" s="239" t="s">
        <v>1078</v>
      </c>
    </row>
    <row r="176" s="2" customFormat="1" ht="21.75" customHeight="1">
      <c r="A176" s="39"/>
      <c r="B176" s="40"/>
      <c r="C176" s="228" t="s">
        <v>850</v>
      </c>
      <c r="D176" s="228" t="s">
        <v>323</v>
      </c>
      <c r="E176" s="229" t="s">
        <v>3882</v>
      </c>
      <c r="F176" s="230" t="s">
        <v>3883</v>
      </c>
      <c r="G176" s="231" t="s">
        <v>544</v>
      </c>
      <c r="H176" s="232">
        <v>1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1097</v>
      </c>
    </row>
    <row r="177" s="2" customFormat="1" ht="21.75" customHeight="1">
      <c r="A177" s="39"/>
      <c r="B177" s="40"/>
      <c r="C177" s="228" t="s">
        <v>862</v>
      </c>
      <c r="D177" s="228" t="s">
        <v>323</v>
      </c>
      <c r="E177" s="229" t="s">
        <v>3884</v>
      </c>
      <c r="F177" s="230" t="s">
        <v>3885</v>
      </c>
      <c r="G177" s="231" t="s">
        <v>544</v>
      </c>
      <c r="H177" s="232">
        <v>1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341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1111</v>
      </c>
    </row>
    <row r="178" s="2" customFormat="1" ht="21.75" customHeight="1">
      <c r="A178" s="39"/>
      <c r="B178" s="40"/>
      <c r="C178" s="228" t="s">
        <v>867</v>
      </c>
      <c r="D178" s="228" t="s">
        <v>323</v>
      </c>
      <c r="E178" s="229" t="s">
        <v>3886</v>
      </c>
      <c r="F178" s="230" t="s">
        <v>3887</v>
      </c>
      <c r="G178" s="231" t="s">
        <v>544</v>
      </c>
      <c r="H178" s="232">
        <v>1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1120</v>
      </c>
    </row>
    <row r="179" s="2" customFormat="1" ht="24.15" customHeight="1">
      <c r="A179" s="39"/>
      <c r="B179" s="40"/>
      <c r="C179" s="228" t="s">
        <v>874</v>
      </c>
      <c r="D179" s="228" t="s">
        <v>323</v>
      </c>
      <c r="E179" s="229" t="s">
        <v>3888</v>
      </c>
      <c r="F179" s="230" t="s">
        <v>3889</v>
      </c>
      <c r="G179" s="231" t="s">
        <v>544</v>
      </c>
      <c r="H179" s="232">
        <v>2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341</v>
      </c>
      <c r="AT179" s="239" t="s">
        <v>323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341</v>
      </c>
      <c r="BM179" s="239" t="s">
        <v>1138</v>
      </c>
    </row>
    <row r="180" s="12" customFormat="1" ht="25.92" customHeight="1">
      <c r="A180" s="12"/>
      <c r="B180" s="212"/>
      <c r="C180" s="213"/>
      <c r="D180" s="214" t="s">
        <v>80</v>
      </c>
      <c r="E180" s="215" t="s">
        <v>3890</v>
      </c>
      <c r="F180" s="215" t="s">
        <v>3891</v>
      </c>
      <c r="G180" s="213"/>
      <c r="H180" s="213"/>
      <c r="I180" s="216"/>
      <c r="J180" s="217">
        <f>BK180</f>
        <v>0</v>
      </c>
      <c r="K180" s="213"/>
      <c r="L180" s="218"/>
      <c r="M180" s="219"/>
      <c r="N180" s="220"/>
      <c r="O180" s="220"/>
      <c r="P180" s="221">
        <f>SUM(P181:P191)</f>
        <v>0</v>
      </c>
      <c r="Q180" s="220"/>
      <c r="R180" s="221">
        <f>SUM(R181:R191)</f>
        <v>0</v>
      </c>
      <c r="S180" s="220"/>
      <c r="T180" s="222">
        <f>SUM(T181:T191)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89</v>
      </c>
      <c r="AT180" s="224" t="s">
        <v>80</v>
      </c>
      <c r="AU180" s="224" t="s">
        <v>81</v>
      </c>
      <c r="AY180" s="223" t="s">
        <v>320</v>
      </c>
      <c r="BK180" s="225">
        <f>SUM(BK181:BK191)</f>
        <v>0</v>
      </c>
    </row>
    <row r="181" s="2" customFormat="1" ht="37.8" customHeight="1">
      <c r="A181" s="39"/>
      <c r="B181" s="40"/>
      <c r="C181" s="228" t="s">
        <v>884</v>
      </c>
      <c r="D181" s="228" t="s">
        <v>323</v>
      </c>
      <c r="E181" s="229" t="s">
        <v>3892</v>
      </c>
      <c r="F181" s="230" t="s">
        <v>3893</v>
      </c>
      <c r="G181" s="231" t="s">
        <v>515</v>
      </c>
      <c r="H181" s="232">
        <v>60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341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341</v>
      </c>
      <c r="BM181" s="239" t="s">
        <v>1155</v>
      </c>
    </row>
    <row r="182" s="2" customFormat="1" ht="24.15" customHeight="1">
      <c r="A182" s="39"/>
      <c r="B182" s="40"/>
      <c r="C182" s="228" t="s">
        <v>889</v>
      </c>
      <c r="D182" s="228" t="s">
        <v>323</v>
      </c>
      <c r="E182" s="229" t="s">
        <v>3894</v>
      </c>
      <c r="F182" s="230" t="s">
        <v>3895</v>
      </c>
      <c r="G182" s="231" t="s">
        <v>437</v>
      </c>
      <c r="H182" s="232">
        <v>0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341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1166</v>
      </c>
    </row>
    <row r="183" s="2" customFormat="1" ht="16.5" customHeight="1">
      <c r="A183" s="39"/>
      <c r="B183" s="40"/>
      <c r="C183" s="228" t="s">
        <v>895</v>
      </c>
      <c r="D183" s="228" t="s">
        <v>323</v>
      </c>
      <c r="E183" s="229" t="s">
        <v>3896</v>
      </c>
      <c r="F183" s="230" t="s">
        <v>3897</v>
      </c>
      <c r="G183" s="231" t="s">
        <v>437</v>
      </c>
      <c r="H183" s="232">
        <v>810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341</v>
      </c>
      <c r="AT183" s="239" t="s">
        <v>323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341</v>
      </c>
      <c r="BM183" s="239" t="s">
        <v>1177</v>
      </c>
    </row>
    <row r="184" s="2" customFormat="1" ht="21.75" customHeight="1">
      <c r="A184" s="39"/>
      <c r="B184" s="40"/>
      <c r="C184" s="228" t="s">
        <v>907</v>
      </c>
      <c r="D184" s="228" t="s">
        <v>323</v>
      </c>
      <c r="E184" s="229" t="s">
        <v>3898</v>
      </c>
      <c r="F184" s="230" t="s">
        <v>3899</v>
      </c>
      <c r="G184" s="231" t="s">
        <v>437</v>
      </c>
      <c r="H184" s="232">
        <v>4500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1192</v>
      </c>
    </row>
    <row r="185" s="2" customFormat="1" ht="33" customHeight="1">
      <c r="A185" s="39"/>
      <c r="B185" s="40"/>
      <c r="C185" s="228" t="s">
        <v>918</v>
      </c>
      <c r="D185" s="228" t="s">
        <v>323</v>
      </c>
      <c r="E185" s="229" t="s">
        <v>3900</v>
      </c>
      <c r="F185" s="230" t="s">
        <v>3901</v>
      </c>
      <c r="G185" s="231" t="s">
        <v>544</v>
      </c>
      <c r="H185" s="232">
        <v>4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341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341</v>
      </c>
      <c r="BM185" s="239" t="s">
        <v>1206</v>
      </c>
    </row>
    <row r="186" s="2" customFormat="1" ht="33" customHeight="1">
      <c r="A186" s="39"/>
      <c r="B186" s="40"/>
      <c r="C186" s="228" t="s">
        <v>923</v>
      </c>
      <c r="D186" s="228" t="s">
        <v>323</v>
      </c>
      <c r="E186" s="229" t="s">
        <v>3900</v>
      </c>
      <c r="F186" s="230" t="s">
        <v>3901</v>
      </c>
      <c r="G186" s="231" t="s">
        <v>544</v>
      </c>
      <c r="H186" s="232">
        <v>2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341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341</v>
      </c>
      <c r="BM186" s="239" t="s">
        <v>1216</v>
      </c>
    </row>
    <row r="187" s="2" customFormat="1" ht="33" customHeight="1">
      <c r="A187" s="39"/>
      <c r="B187" s="40"/>
      <c r="C187" s="228" t="s">
        <v>928</v>
      </c>
      <c r="D187" s="228" t="s">
        <v>323</v>
      </c>
      <c r="E187" s="229" t="s">
        <v>3900</v>
      </c>
      <c r="F187" s="230" t="s">
        <v>3901</v>
      </c>
      <c r="G187" s="231" t="s">
        <v>544</v>
      </c>
      <c r="H187" s="232">
        <v>1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341</v>
      </c>
      <c r="AT187" s="239" t="s">
        <v>323</v>
      </c>
      <c r="AU187" s="239" t="s">
        <v>89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341</v>
      </c>
      <c r="BM187" s="239" t="s">
        <v>1226</v>
      </c>
    </row>
    <row r="188" s="2" customFormat="1" ht="33" customHeight="1">
      <c r="A188" s="39"/>
      <c r="B188" s="40"/>
      <c r="C188" s="228" t="s">
        <v>933</v>
      </c>
      <c r="D188" s="228" t="s">
        <v>323</v>
      </c>
      <c r="E188" s="229" t="s">
        <v>3900</v>
      </c>
      <c r="F188" s="230" t="s">
        <v>3901</v>
      </c>
      <c r="G188" s="231" t="s">
        <v>544</v>
      </c>
      <c r="H188" s="232">
        <v>1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341</v>
      </c>
      <c r="AT188" s="239" t="s">
        <v>323</v>
      </c>
      <c r="AU188" s="239" t="s">
        <v>89</v>
      </c>
      <c r="AY188" s="18" t="s">
        <v>320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341</v>
      </c>
      <c r="BM188" s="239" t="s">
        <v>1292</v>
      </c>
    </row>
    <row r="189" s="2" customFormat="1" ht="33" customHeight="1">
      <c r="A189" s="39"/>
      <c r="B189" s="40"/>
      <c r="C189" s="228" t="s">
        <v>936</v>
      </c>
      <c r="D189" s="228" t="s">
        <v>323</v>
      </c>
      <c r="E189" s="229" t="s">
        <v>3900</v>
      </c>
      <c r="F189" s="230" t="s">
        <v>3901</v>
      </c>
      <c r="G189" s="231" t="s">
        <v>544</v>
      </c>
      <c r="H189" s="232">
        <v>2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341</v>
      </c>
      <c r="AT189" s="239" t="s">
        <v>323</v>
      </c>
      <c r="AU189" s="239" t="s">
        <v>89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341</v>
      </c>
      <c r="BM189" s="239" t="s">
        <v>1303</v>
      </c>
    </row>
    <row r="190" s="2" customFormat="1" ht="16.5" customHeight="1">
      <c r="A190" s="39"/>
      <c r="B190" s="40"/>
      <c r="C190" s="228" t="s">
        <v>942</v>
      </c>
      <c r="D190" s="228" t="s">
        <v>323</v>
      </c>
      <c r="E190" s="229" t="s">
        <v>3902</v>
      </c>
      <c r="F190" s="230" t="s">
        <v>3903</v>
      </c>
      <c r="G190" s="231" t="s">
        <v>544</v>
      </c>
      <c r="H190" s="232">
        <v>126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341</v>
      </c>
      <c r="AT190" s="239" t="s">
        <v>323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341</v>
      </c>
      <c r="BM190" s="239" t="s">
        <v>1314</v>
      </c>
    </row>
    <row r="191" s="2" customFormat="1" ht="24.15" customHeight="1">
      <c r="A191" s="39"/>
      <c r="B191" s="40"/>
      <c r="C191" s="228" t="s">
        <v>950</v>
      </c>
      <c r="D191" s="228" t="s">
        <v>323</v>
      </c>
      <c r="E191" s="229" t="s">
        <v>3904</v>
      </c>
      <c r="F191" s="230" t="s">
        <v>3905</v>
      </c>
      <c r="G191" s="231" t="s">
        <v>515</v>
      </c>
      <c r="H191" s="232">
        <v>450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341</v>
      </c>
      <c r="AT191" s="239" t="s">
        <v>323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341</v>
      </c>
      <c r="BM191" s="239" t="s">
        <v>1325</v>
      </c>
    </row>
    <row r="192" s="12" customFormat="1" ht="25.92" customHeight="1">
      <c r="A192" s="12"/>
      <c r="B192" s="212"/>
      <c r="C192" s="213"/>
      <c r="D192" s="214" t="s">
        <v>80</v>
      </c>
      <c r="E192" s="215" t="s">
        <v>3906</v>
      </c>
      <c r="F192" s="215" t="s">
        <v>3248</v>
      </c>
      <c r="G192" s="213"/>
      <c r="H192" s="213"/>
      <c r="I192" s="216"/>
      <c r="J192" s="217">
        <f>BK192</f>
        <v>0</v>
      </c>
      <c r="K192" s="213"/>
      <c r="L192" s="218"/>
      <c r="M192" s="219"/>
      <c r="N192" s="220"/>
      <c r="O192" s="220"/>
      <c r="P192" s="221">
        <f>SUM(P193:P194)</f>
        <v>0</v>
      </c>
      <c r="Q192" s="220"/>
      <c r="R192" s="221">
        <f>SUM(R193:R194)</f>
        <v>0</v>
      </c>
      <c r="S192" s="220"/>
      <c r="T192" s="222">
        <f>SUM(T193:T194)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3" t="s">
        <v>89</v>
      </c>
      <c r="AT192" s="224" t="s">
        <v>80</v>
      </c>
      <c r="AU192" s="224" t="s">
        <v>81</v>
      </c>
      <c r="AY192" s="223" t="s">
        <v>320</v>
      </c>
      <c r="BK192" s="225">
        <f>SUM(BK193:BK194)</f>
        <v>0</v>
      </c>
    </row>
    <row r="193" s="2" customFormat="1" ht="33" customHeight="1">
      <c r="A193" s="39"/>
      <c r="B193" s="40"/>
      <c r="C193" s="228" t="s">
        <v>956</v>
      </c>
      <c r="D193" s="228" t="s">
        <v>323</v>
      </c>
      <c r="E193" s="229" t="s">
        <v>3907</v>
      </c>
      <c r="F193" s="230" t="s">
        <v>3908</v>
      </c>
      <c r="G193" s="231" t="s">
        <v>2666</v>
      </c>
      <c r="H193" s="232">
        <v>470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341</v>
      </c>
      <c r="AT193" s="239" t="s">
        <v>323</v>
      </c>
      <c r="AU193" s="239" t="s">
        <v>89</v>
      </c>
      <c r="AY193" s="18" t="s">
        <v>320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341</v>
      </c>
      <c r="BM193" s="239" t="s">
        <v>1337</v>
      </c>
    </row>
    <row r="194" s="2" customFormat="1" ht="16.5" customHeight="1">
      <c r="A194" s="39"/>
      <c r="B194" s="40"/>
      <c r="C194" s="228" t="s">
        <v>962</v>
      </c>
      <c r="D194" s="228" t="s">
        <v>323</v>
      </c>
      <c r="E194" s="229" t="s">
        <v>3909</v>
      </c>
      <c r="F194" s="230" t="s">
        <v>3910</v>
      </c>
      <c r="G194" s="231" t="s">
        <v>3175</v>
      </c>
      <c r="H194" s="232">
        <v>5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341</v>
      </c>
      <c r="AT194" s="239" t="s">
        <v>323</v>
      </c>
      <c r="AU194" s="239" t="s">
        <v>89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341</v>
      </c>
      <c r="BM194" s="239" t="s">
        <v>1346</v>
      </c>
    </row>
    <row r="195" s="12" customFormat="1" ht="25.92" customHeight="1">
      <c r="A195" s="12"/>
      <c r="B195" s="212"/>
      <c r="C195" s="213"/>
      <c r="D195" s="214" t="s">
        <v>80</v>
      </c>
      <c r="E195" s="215" t="s">
        <v>3911</v>
      </c>
      <c r="F195" s="215" t="s">
        <v>3912</v>
      </c>
      <c r="G195" s="213"/>
      <c r="H195" s="213"/>
      <c r="I195" s="216"/>
      <c r="J195" s="217">
        <f>BK195</f>
        <v>0</v>
      </c>
      <c r="K195" s="213"/>
      <c r="L195" s="218"/>
      <c r="M195" s="219"/>
      <c r="N195" s="220"/>
      <c r="O195" s="220"/>
      <c r="P195" s="221">
        <f>SUM(P196:P200)</f>
        <v>0</v>
      </c>
      <c r="Q195" s="220"/>
      <c r="R195" s="221">
        <f>SUM(R196:R200)</f>
        <v>0</v>
      </c>
      <c r="S195" s="220"/>
      <c r="T195" s="222">
        <f>SUM(T196:T200)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3" t="s">
        <v>89</v>
      </c>
      <c r="AT195" s="224" t="s">
        <v>80</v>
      </c>
      <c r="AU195" s="224" t="s">
        <v>81</v>
      </c>
      <c r="AY195" s="223" t="s">
        <v>320</v>
      </c>
      <c r="BK195" s="225">
        <f>SUM(BK196:BK200)</f>
        <v>0</v>
      </c>
    </row>
    <row r="196" s="2" customFormat="1" ht="16.5" customHeight="1">
      <c r="A196" s="39"/>
      <c r="B196" s="40"/>
      <c r="C196" s="228" t="s">
        <v>968</v>
      </c>
      <c r="D196" s="228" t="s">
        <v>323</v>
      </c>
      <c r="E196" s="229" t="s">
        <v>3913</v>
      </c>
      <c r="F196" s="230" t="s">
        <v>3914</v>
      </c>
      <c r="G196" s="231" t="s">
        <v>480</v>
      </c>
      <c r="H196" s="232">
        <v>0.68400000000000005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341</v>
      </c>
      <c r="AT196" s="239" t="s">
        <v>323</v>
      </c>
      <c r="AU196" s="239" t="s">
        <v>89</v>
      </c>
      <c r="AY196" s="18" t="s">
        <v>320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341</v>
      </c>
      <c r="BM196" s="239" t="s">
        <v>1369</v>
      </c>
    </row>
    <row r="197" s="2" customFormat="1" ht="21.75" customHeight="1">
      <c r="A197" s="39"/>
      <c r="B197" s="40"/>
      <c r="C197" s="228" t="s">
        <v>977</v>
      </c>
      <c r="D197" s="228" t="s">
        <v>323</v>
      </c>
      <c r="E197" s="229" t="s">
        <v>3915</v>
      </c>
      <c r="F197" s="230" t="s">
        <v>3916</v>
      </c>
      <c r="G197" s="231" t="s">
        <v>480</v>
      </c>
      <c r="H197" s="232">
        <v>0.68400000000000005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341</v>
      </c>
      <c r="AT197" s="239" t="s">
        <v>323</v>
      </c>
      <c r="AU197" s="239" t="s">
        <v>89</v>
      </c>
      <c r="AY197" s="18" t="s">
        <v>320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341</v>
      </c>
      <c r="BM197" s="239" t="s">
        <v>1380</v>
      </c>
    </row>
    <row r="198" s="2" customFormat="1" ht="24.15" customHeight="1">
      <c r="A198" s="39"/>
      <c r="B198" s="40"/>
      <c r="C198" s="228" t="s">
        <v>986</v>
      </c>
      <c r="D198" s="228" t="s">
        <v>323</v>
      </c>
      <c r="E198" s="229" t="s">
        <v>3917</v>
      </c>
      <c r="F198" s="230" t="s">
        <v>3918</v>
      </c>
      <c r="G198" s="231" t="s">
        <v>480</v>
      </c>
      <c r="H198" s="232">
        <v>0.68400000000000005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341</v>
      </c>
      <c r="AT198" s="239" t="s">
        <v>323</v>
      </c>
      <c r="AU198" s="239" t="s">
        <v>89</v>
      </c>
      <c r="AY198" s="18" t="s">
        <v>320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341</v>
      </c>
      <c r="BM198" s="239" t="s">
        <v>1388</v>
      </c>
    </row>
    <row r="199" s="2" customFormat="1" ht="24.15" customHeight="1">
      <c r="A199" s="39"/>
      <c r="B199" s="40"/>
      <c r="C199" s="228" t="s">
        <v>991</v>
      </c>
      <c r="D199" s="228" t="s">
        <v>323</v>
      </c>
      <c r="E199" s="229" t="s">
        <v>3919</v>
      </c>
      <c r="F199" s="230" t="s">
        <v>3920</v>
      </c>
      <c r="G199" s="231" t="s">
        <v>480</v>
      </c>
      <c r="H199" s="232">
        <v>0.68400000000000005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341</v>
      </c>
      <c r="AT199" s="239" t="s">
        <v>323</v>
      </c>
      <c r="AU199" s="239" t="s">
        <v>89</v>
      </c>
      <c r="AY199" s="18" t="s">
        <v>320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341</v>
      </c>
      <c r="BM199" s="239" t="s">
        <v>1401</v>
      </c>
    </row>
    <row r="200" s="2" customFormat="1" ht="16.5" customHeight="1">
      <c r="A200" s="39"/>
      <c r="B200" s="40"/>
      <c r="C200" s="228" t="s">
        <v>997</v>
      </c>
      <c r="D200" s="228" t="s">
        <v>323</v>
      </c>
      <c r="E200" s="229" t="s">
        <v>3921</v>
      </c>
      <c r="F200" s="230" t="s">
        <v>3922</v>
      </c>
      <c r="G200" s="231" t="s">
        <v>480</v>
      </c>
      <c r="H200" s="232">
        <v>0.68400000000000005</v>
      </c>
      <c r="I200" s="233"/>
      <c r="J200" s="234">
        <f>ROUND(I200*H200,2)</f>
        <v>0</v>
      </c>
      <c r="K200" s="230" t="s">
        <v>1</v>
      </c>
      <c r="L200" s="45"/>
      <c r="M200" s="246" t="s">
        <v>1</v>
      </c>
      <c r="N200" s="247" t="s">
        <v>46</v>
      </c>
      <c r="O200" s="24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341</v>
      </c>
      <c r="AT200" s="239" t="s">
        <v>323</v>
      </c>
      <c r="AU200" s="239" t="s">
        <v>89</v>
      </c>
      <c r="AY200" s="18" t="s">
        <v>320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89</v>
      </c>
      <c r="BK200" s="240">
        <f>ROUND(I200*H200,2)</f>
        <v>0</v>
      </c>
      <c r="BL200" s="18" t="s">
        <v>341</v>
      </c>
      <c r="BM200" s="239" t="s">
        <v>1419</v>
      </c>
    </row>
    <row r="201" s="2" customFormat="1" ht="6.96" customHeight="1">
      <c r="A201" s="39"/>
      <c r="B201" s="67"/>
      <c r="C201" s="68"/>
      <c r="D201" s="68"/>
      <c r="E201" s="68"/>
      <c r="F201" s="68"/>
      <c r="G201" s="68"/>
      <c r="H201" s="68"/>
      <c r="I201" s="68"/>
      <c r="J201" s="68"/>
      <c r="K201" s="68"/>
      <c r="L201" s="45"/>
      <c r="M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</row>
  </sheetData>
  <sheetProtection sheet="1" autoFilter="0" formatColumns="0" formatRows="0" objects="1" scenarios="1" spinCount="100000" saltValue="muKO6rF2CBzVUUBzDvU/vpcWLBIOkqIwhmBPbfjKtHVHGGrZVQv0IvJrquP4SnAys4DNGhyK66w+jTFuP7sqHQ==" hashValue="ynMjrSy1Q3DEBwdcl6Vi6EUPSrcCqOO98WIO/eVObb8V/jVk1QQD3xnkg3sDvFqw0vnqIf/3nS2zt+42KMFntw==" algorithmName="SHA-512" password="CC35"/>
  <autoFilter ref="C130:K20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3923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ROUND(J123,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ROUND((SUM(BE123:BE216)),  2)</f>
        <v>0</v>
      </c>
      <c r="G35" s="39"/>
      <c r="H35" s="39"/>
      <c r="I35" s="166">
        <v>0.20999999999999999</v>
      </c>
      <c r="J35" s="165">
        <f>ROUND(((SUM(BE123:BE216))*I35),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ROUND((SUM(BF123:BF216)),  2)</f>
        <v>0</v>
      </c>
      <c r="G36" s="39"/>
      <c r="H36" s="39"/>
      <c r="I36" s="166">
        <v>0.14999999999999999</v>
      </c>
      <c r="J36" s="165">
        <f>ROUND(((SUM(BF123:BF216))*I36),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ROUND((SUM(BG123:BG216)),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ROUND((SUM(BH123:BH216)),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ROUND((SUM(BI123:BI216)),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592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06 - VZDUCHOTECHNIKA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J123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3924</v>
      </c>
      <c r="E99" s="193"/>
      <c r="F99" s="193"/>
      <c r="G99" s="193"/>
      <c r="H99" s="193"/>
      <c r="I99" s="193"/>
      <c r="J99" s="194">
        <f>J124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3925</v>
      </c>
      <c r="E100" s="193"/>
      <c r="F100" s="193"/>
      <c r="G100" s="193"/>
      <c r="H100" s="193"/>
      <c r="I100" s="193"/>
      <c r="J100" s="194">
        <f>J128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3926</v>
      </c>
      <c r="E101" s="193"/>
      <c r="F101" s="193"/>
      <c r="G101" s="193"/>
      <c r="H101" s="193"/>
      <c r="I101" s="193"/>
      <c r="J101" s="194">
        <f>J209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304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85" t="str">
        <f>E7</f>
        <v>Rekonstrukce a dostavba staré budovy ZŠ Třebotov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" customFormat="1" ht="12" customHeight="1">
      <c r="B112" s="22"/>
      <c r="C112" s="33" t="s">
        <v>290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2" customFormat="1" ht="16.5" customHeight="1">
      <c r="A113" s="39"/>
      <c r="B113" s="40"/>
      <c r="C113" s="41"/>
      <c r="D113" s="41"/>
      <c r="E113" s="185" t="s">
        <v>592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3168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E11</f>
        <v>SO 04 06 - VZDUCHOTECHNIKA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22</v>
      </c>
      <c r="D117" s="41"/>
      <c r="E117" s="41"/>
      <c r="F117" s="28" t="str">
        <f>F14</f>
        <v>Třebotov, Hlavní 190, 252 26 areál školy</v>
      </c>
      <c r="G117" s="41"/>
      <c r="H117" s="41"/>
      <c r="I117" s="33" t="s">
        <v>24</v>
      </c>
      <c r="J117" s="80" t="str">
        <f>IF(J14="","",J14)</f>
        <v>8. 2. 2024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26</v>
      </c>
      <c r="D119" s="41"/>
      <c r="E119" s="41"/>
      <c r="F119" s="28" t="str">
        <f>E17</f>
        <v>Obec Třebotov</v>
      </c>
      <c r="G119" s="41"/>
      <c r="H119" s="41"/>
      <c r="I119" s="33" t="s">
        <v>33</v>
      </c>
      <c r="J119" s="37" t="str">
        <f>E23</f>
        <v>archlin s.r.o.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31</v>
      </c>
      <c r="D120" s="41"/>
      <c r="E120" s="41"/>
      <c r="F120" s="28" t="str">
        <f>IF(E20="","",E20)</f>
        <v>Vyplň údaj</v>
      </c>
      <c r="G120" s="41"/>
      <c r="H120" s="41"/>
      <c r="I120" s="33" t="s">
        <v>37</v>
      </c>
      <c r="J120" s="37" t="str">
        <f>E26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1"/>
      <c r="B122" s="202"/>
      <c r="C122" s="203" t="s">
        <v>305</v>
      </c>
      <c r="D122" s="204" t="s">
        <v>66</v>
      </c>
      <c r="E122" s="204" t="s">
        <v>62</v>
      </c>
      <c r="F122" s="204" t="s">
        <v>63</v>
      </c>
      <c r="G122" s="204" t="s">
        <v>306</v>
      </c>
      <c r="H122" s="204" t="s">
        <v>307</v>
      </c>
      <c r="I122" s="204" t="s">
        <v>308</v>
      </c>
      <c r="J122" s="204" t="s">
        <v>295</v>
      </c>
      <c r="K122" s="205" t="s">
        <v>309</v>
      </c>
      <c r="L122" s="206"/>
      <c r="M122" s="101" t="s">
        <v>1</v>
      </c>
      <c r="N122" s="102" t="s">
        <v>45</v>
      </c>
      <c r="O122" s="102" t="s">
        <v>310</v>
      </c>
      <c r="P122" s="102" t="s">
        <v>311</v>
      </c>
      <c r="Q122" s="102" t="s">
        <v>312</v>
      </c>
      <c r="R122" s="102" t="s">
        <v>313</v>
      </c>
      <c r="S122" s="102" t="s">
        <v>314</v>
      </c>
      <c r="T122" s="103" t="s">
        <v>315</v>
      </c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</row>
    <row r="123" s="2" customFormat="1" ht="22.8" customHeight="1">
      <c r="A123" s="39"/>
      <c r="B123" s="40"/>
      <c r="C123" s="108" t="s">
        <v>316</v>
      </c>
      <c r="D123" s="41"/>
      <c r="E123" s="41"/>
      <c r="F123" s="41"/>
      <c r="G123" s="41"/>
      <c r="H123" s="41"/>
      <c r="I123" s="41"/>
      <c r="J123" s="207">
        <f>BK123</f>
        <v>0</v>
      </c>
      <c r="K123" s="41"/>
      <c r="L123" s="45"/>
      <c r="M123" s="104"/>
      <c r="N123" s="208"/>
      <c r="O123" s="105"/>
      <c r="P123" s="209">
        <f>P124+P128+P209</f>
        <v>0</v>
      </c>
      <c r="Q123" s="105"/>
      <c r="R123" s="209">
        <f>R124+R128+R209</f>
        <v>0</v>
      </c>
      <c r="S123" s="105"/>
      <c r="T123" s="210">
        <f>T124+T128+T209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80</v>
      </c>
      <c r="AU123" s="18" t="s">
        <v>297</v>
      </c>
      <c r="BK123" s="211">
        <f>BK124+BK128+BK209</f>
        <v>0</v>
      </c>
    </row>
    <row r="124" s="12" customFormat="1" ht="25.92" customHeight="1">
      <c r="A124" s="12"/>
      <c r="B124" s="212"/>
      <c r="C124" s="213"/>
      <c r="D124" s="214" t="s">
        <v>80</v>
      </c>
      <c r="E124" s="215" t="s">
        <v>1945</v>
      </c>
      <c r="F124" s="215" t="s">
        <v>1946</v>
      </c>
      <c r="G124" s="213"/>
      <c r="H124" s="213"/>
      <c r="I124" s="216"/>
      <c r="J124" s="217">
        <f>BK124</f>
        <v>0</v>
      </c>
      <c r="K124" s="213"/>
      <c r="L124" s="218"/>
      <c r="M124" s="219"/>
      <c r="N124" s="220"/>
      <c r="O124" s="220"/>
      <c r="P124" s="221">
        <f>SUM(P125:P127)</f>
        <v>0</v>
      </c>
      <c r="Q124" s="220"/>
      <c r="R124" s="221">
        <f>SUM(R125:R127)</f>
        <v>0</v>
      </c>
      <c r="S124" s="220"/>
      <c r="T124" s="222">
        <f>SUM(T125:T127)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91</v>
      </c>
      <c r="AT124" s="224" t="s">
        <v>80</v>
      </c>
      <c r="AU124" s="224" t="s">
        <v>81</v>
      </c>
      <c r="AY124" s="223" t="s">
        <v>320</v>
      </c>
      <c r="BK124" s="225">
        <f>SUM(BK125:BK127)</f>
        <v>0</v>
      </c>
    </row>
    <row r="125" s="2" customFormat="1" ht="24.15" customHeight="1">
      <c r="A125" s="39"/>
      <c r="B125" s="40"/>
      <c r="C125" s="228" t="s">
        <v>89</v>
      </c>
      <c r="D125" s="228" t="s">
        <v>323</v>
      </c>
      <c r="E125" s="229" t="s">
        <v>3927</v>
      </c>
      <c r="F125" s="230" t="s">
        <v>3928</v>
      </c>
      <c r="G125" s="231" t="s">
        <v>437</v>
      </c>
      <c r="H125" s="232">
        <v>1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404</v>
      </c>
      <c r="AT125" s="239" t="s">
        <v>323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404</v>
      </c>
      <c r="BM125" s="239" t="s">
        <v>91</v>
      </c>
    </row>
    <row r="126" s="2" customFormat="1" ht="24.15" customHeight="1">
      <c r="A126" s="39"/>
      <c r="B126" s="40"/>
      <c r="C126" s="228" t="s">
        <v>91</v>
      </c>
      <c r="D126" s="228" t="s">
        <v>323</v>
      </c>
      <c r="E126" s="229" t="s">
        <v>3929</v>
      </c>
      <c r="F126" s="230" t="s">
        <v>3930</v>
      </c>
      <c r="G126" s="231" t="s">
        <v>437</v>
      </c>
      <c r="H126" s="232">
        <v>55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404</v>
      </c>
      <c r="AT126" s="239" t="s">
        <v>323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404</v>
      </c>
      <c r="BM126" s="239" t="s">
        <v>341</v>
      </c>
    </row>
    <row r="127" s="2" customFormat="1" ht="21.75" customHeight="1">
      <c r="A127" s="39"/>
      <c r="B127" s="40"/>
      <c r="C127" s="228" t="s">
        <v>111</v>
      </c>
      <c r="D127" s="228" t="s">
        <v>323</v>
      </c>
      <c r="E127" s="229" t="s">
        <v>3931</v>
      </c>
      <c r="F127" s="230" t="s">
        <v>3932</v>
      </c>
      <c r="G127" s="231" t="s">
        <v>437</v>
      </c>
      <c r="H127" s="232">
        <v>1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404</v>
      </c>
      <c r="AT127" s="239" t="s">
        <v>323</v>
      </c>
      <c r="AU127" s="239" t="s">
        <v>89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404</v>
      </c>
      <c r="BM127" s="239" t="s">
        <v>350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3933</v>
      </c>
      <c r="F128" s="215" t="s">
        <v>3934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SUM(P129:P208)</f>
        <v>0</v>
      </c>
      <c r="Q128" s="220"/>
      <c r="R128" s="221">
        <f>SUM(R129:R208)</f>
        <v>0</v>
      </c>
      <c r="S128" s="220"/>
      <c r="T128" s="222">
        <f>SUM(T129:T208)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SUM(BK129:BK208)</f>
        <v>0</v>
      </c>
    </row>
    <row r="129" s="2" customFormat="1" ht="16.5" customHeight="1">
      <c r="A129" s="39"/>
      <c r="B129" s="40"/>
      <c r="C129" s="228" t="s">
        <v>341</v>
      </c>
      <c r="D129" s="228" t="s">
        <v>323</v>
      </c>
      <c r="E129" s="229" t="s">
        <v>3935</v>
      </c>
      <c r="F129" s="230" t="s">
        <v>3936</v>
      </c>
      <c r="G129" s="231" t="s">
        <v>515</v>
      </c>
      <c r="H129" s="232">
        <v>4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363</v>
      </c>
    </row>
    <row r="130" s="2" customFormat="1" ht="16.5" customHeight="1">
      <c r="A130" s="39"/>
      <c r="B130" s="40"/>
      <c r="C130" s="228" t="s">
        <v>319</v>
      </c>
      <c r="D130" s="228" t="s">
        <v>323</v>
      </c>
      <c r="E130" s="229" t="s">
        <v>3937</v>
      </c>
      <c r="F130" s="230" t="s">
        <v>3938</v>
      </c>
      <c r="G130" s="231" t="s">
        <v>515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373</v>
      </c>
    </row>
    <row r="131" s="2" customFormat="1" ht="16.5" customHeight="1">
      <c r="A131" s="39"/>
      <c r="B131" s="40"/>
      <c r="C131" s="228" t="s">
        <v>350</v>
      </c>
      <c r="D131" s="228" t="s">
        <v>323</v>
      </c>
      <c r="E131" s="229" t="s">
        <v>3939</v>
      </c>
      <c r="F131" s="230" t="s">
        <v>3940</v>
      </c>
      <c r="G131" s="231" t="s">
        <v>515</v>
      </c>
      <c r="H131" s="232">
        <v>10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383</v>
      </c>
    </row>
    <row r="132" s="2" customFormat="1" ht="16.5" customHeight="1">
      <c r="A132" s="39"/>
      <c r="B132" s="40"/>
      <c r="C132" s="228" t="s">
        <v>357</v>
      </c>
      <c r="D132" s="228" t="s">
        <v>323</v>
      </c>
      <c r="E132" s="229" t="s">
        <v>3941</v>
      </c>
      <c r="F132" s="230" t="s">
        <v>3942</v>
      </c>
      <c r="G132" s="231" t="s">
        <v>515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393</v>
      </c>
    </row>
    <row r="133" s="2" customFormat="1" ht="16.5" customHeight="1">
      <c r="A133" s="39"/>
      <c r="B133" s="40"/>
      <c r="C133" s="228" t="s">
        <v>363</v>
      </c>
      <c r="D133" s="228" t="s">
        <v>323</v>
      </c>
      <c r="E133" s="229" t="s">
        <v>3943</v>
      </c>
      <c r="F133" s="230" t="s">
        <v>3944</v>
      </c>
      <c r="G133" s="231" t="s">
        <v>515</v>
      </c>
      <c r="H133" s="232">
        <v>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404</v>
      </c>
    </row>
    <row r="134" s="2" customFormat="1" ht="16.5" customHeight="1">
      <c r="A134" s="39"/>
      <c r="B134" s="40"/>
      <c r="C134" s="228" t="s">
        <v>368</v>
      </c>
      <c r="D134" s="228" t="s">
        <v>323</v>
      </c>
      <c r="E134" s="229" t="s">
        <v>3945</v>
      </c>
      <c r="F134" s="230" t="s">
        <v>3946</v>
      </c>
      <c r="G134" s="231" t="s">
        <v>515</v>
      </c>
      <c r="H134" s="232">
        <v>9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414</v>
      </c>
    </row>
    <row r="135" s="2" customFormat="1" ht="16.5" customHeight="1">
      <c r="A135" s="39"/>
      <c r="B135" s="40"/>
      <c r="C135" s="228" t="s">
        <v>373</v>
      </c>
      <c r="D135" s="228" t="s">
        <v>323</v>
      </c>
      <c r="E135" s="229" t="s">
        <v>3947</v>
      </c>
      <c r="F135" s="230" t="s">
        <v>3948</v>
      </c>
      <c r="G135" s="231" t="s">
        <v>515</v>
      </c>
      <c r="H135" s="232">
        <v>55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522</v>
      </c>
    </row>
    <row r="136" s="2" customFormat="1" ht="16.5" customHeight="1">
      <c r="A136" s="39"/>
      <c r="B136" s="40"/>
      <c r="C136" s="228" t="s">
        <v>378</v>
      </c>
      <c r="D136" s="228" t="s">
        <v>323</v>
      </c>
      <c r="E136" s="229" t="s">
        <v>3949</v>
      </c>
      <c r="F136" s="230" t="s">
        <v>3950</v>
      </c>
      <c r="G136" s="231" t="s">
        <v>515</v>
      </c>
      <c r="H136" s="232">
        <v>95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531</v>
      </c>
    </row>
    <row r="137" s="2" customFormat="1" ht="16.5" customHeight="1">
      <c r="A137" s="39"/>
      <c r="B137" s="40"/>
      <c r="C137" s="228" t="s">
        <v>383</v>
      </c>
      <c r="D137" s="228" t="s">
        <v>323</v>
      </c>
      <c r="E137" s="229" t="s">
        <v>3951</v>
      </c>
      <c r="F137" s="230" t="s">
        <v>3952</v>
      </c>
      <c r="G137" s="231" t="s">
        <v>515</v>
      </c>
      <c r="H137" s="232">
        <v>37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541</v>
      </c>
    </row>
    <row r="138" s="2" customFormat="1" ht="16.5" customHeight="1">
      <c r="A138" s="39"/>
      <c r="B138" s="40"/>
      <c r="C138" s="228" t="s">
        <v>388</v>
      </c>
      <c r="D138" s="228" t="s">
        <v>323</v>
      </c>
      <c r="E138" s="229" t="s">
        <v>3953</v>
      </c>
      <c r="F138" s="230" t="s">
        <v>3954</v>
      </c>
      <c r="G138" s="231" t="s">
        <v>515</v>
      </c>
      <c r="H138" s="232">
        <v>153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550</v>
      </c>
    </row>
    <row r="139" s="2" customFormat="1" ht="16.5" customHeight="1">
      <c r="A139" s="39"/>
      <c r="B139" s="40"/>
      <c r="C139" s="228" t="s">
        <v>393</v>
      </c>
      <c r="D139" s="228" t="s">
        <v>323</v>
      </c>
      <c r="E139" s="229" t="s">
        <v>3955</v>
      </c>
      <c r="F139" s="230" t="s">
        <v>3956</v>
      </c>
      <c r="G139" s="231" t="s">
        <v>515</v>
      </c>
      <c r="H139" s="232">
        <v>23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561</v>
      </c>
    </row>
    <row r="140" s="2" customFormat="1" ht="16.5" customHeight="1">
      <c r="A140" s="39"/>
      <c r="B140" s="40"/>
      <c r="C140" s="228" t="s">
        <v>8</v>
      </c>
      <c r="D140" s="228" t="s">
        <v>323</v>
      </c>
      <c r="E140" s="229" t="s">
        <v>3957</v>
      </c>
      <c r="F140" s="230" t="s">
        <v>3958</v>
      </c>
      <c r="G140" s="231" t="s">
        <v>515</v>
      </c>
      <c r="H140" s="232">
        <v>62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573</v>
      </c>
    </row>
    <row r="141" s="2" customFormat="1" ht="16.5" customHeight="1">
      <c r="A141" s="39"/>
      <c r="B141" s="40"/>
      <c r="C141" s="228" t="s">
        <v>404</v>
      </c>
      <c r="D141" s="228" t="s">
        <v>323</v>
      </c>
      <c r="E141" s="229" t="s">
        <v>3959</v>
      </c>
      <c r="F141" s="230" t="s">
        <v>3960</v>
      </c>
      <c r="G141" s="231" t="s">
        <v>515</v>
      </c>
      <c r="H141" s="232">
        <v>18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823</v>
      </c>
    </row>
    <row r="142" s="2" customFormat="1" ht="16.5" customHeight="1">
      <c r="A142" s="39"/>
      <c r="B142" s="40"/>
      <c r="C142" s="228" t="s">
        <v>409</v>
      </c>
      <c r="D142" s="228" t="s">
        <v>323</v>
      </c>
      <c r="E142" s="229" t="s">
        <v>3961</v>
      </c>
      <c r="F142" s="230" t="s">
        <v>3962</v>
      </c>
      <c r="G142" s="231" t="s">
        <v>515</v>
      </c>
      <c r="H142" s="232">
        <v>21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832</v>
      </c>
    </row>
    <row r="143" s="2" customFormat="1" ht="16.5" customHeight="1">
      <c r="A143" s="39"/>
      <c r="B143" s="40"/>
      <c r="C143" s="228" t="s">
        <v>414</v>
      </c>
      <c r="D143" s="228" t="s">
        <v>323</v>
      </c>
      <c r="E143" s="229" t="s">
        <v>3963</v>
      </c>
      <c r="F143" s="230" t="s">
        <v>3964</v>
      </c>
      <c r="G143" s="231" t="s">
        <v>515</v>
      </c>
      <c r="H143" s="232">
        <v>3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844</v>
      </c>
    </row>
    <row r="144" s="2" customFormat="1" ht="16.5" customHeight="1">
      <c r="A144" s="39"/>
      <c r="B144" s="40"/>
      <c r="C144" s="228" t="s">
        <v>421</v>
      </c>
      <c r="D144" s="228" t="s">
        <v>323</v>
      </c>
      <c r="E144" s="229" t="s">
        <v>3965</v>
      </c>
      <c r="F144" s="230" t="s">
        <v>3966</v>
      </c>
      <c r="G144" s="231" t="s">
        <v>515</v>
      </c>
      <c r="H144" s="232">
        <v>10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862</v>
      </c>
    </row>
    <row r="145" s="2" customFormat="1" ht="21.75" customHeight="1">
      <c r="A145" s="39"/>
      <c r="B145" s="40"/>
      <c r="C145" s="228" t="s">
        <v>522</v>
      </c>
      <c r="D145" s="228" t="s">
        <v>323</v>
      </c>
      <c r="E145" s="229" t="s">
        <v>3967</v>
      </c>
      <c r="F145" s="230" t="s">
        <v>3968</v>
      </c>
      <c r="G145" s="231" t="s">
        <v>515</v>
      </c>
      <c r="H145" s="232">
        <v>19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874</v>
      </c>
    </row>
    <row r="146" s="2" customFormat="1" ht="16.5" customHeight="1">
      <c r="A146" s="39"/>
      <c r="B146" s="40"/>
      <c r="C146" s="228" t="s">
        <v>7</v>
      </c>
      <c r="D146" s="228" t="s">
        <v>323</v>
      </c>
      <c r="E146" s="229" t="s">
        <v>3969</v>
      </c>
      <c r="F146" s="230" t="s">
        <v>3970</v>
      </c>
      <c r="G146" s="231" t="s">
        <v>515</v>
      </c>
      <c r="H146" s="232">
        <v>16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889</v>
      </c>
    </row>
    <row r="147" s="2" customFormat="1" ht="16.5" customHeight="1">
      <c r="A147" s="39"/>
      <c r="B147" s="40"/>
      <c r="C147" s="228" t="s">
        <v>531</v>
      </c>
      <c r="D147" s="228" t="s">
        <v>323</v>
      </c>
      <c r="E147" s="229" t="s">
        <v>3971</v>
      </c>
      <c r="F147" s="230" t="s">
        <v>3972</v>
      </c>
      <c r="G147" s="231" t="s">
        <v>3175</v>
      </c>
      <c r="H147" s="232">
        <v>1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907</v>
      </c>
    </row>
    <row r="148" s="2" customFormat="1" ht="16.5" customHeight="1">
      <c r="A148" s="39"/>
      <c r="B148" s="40"/>
      <c r="C148" s="228" t="s">
        <v>536</v>
      </c>
      <c r="D148" s="228" t="s">
        <v>323</v>
      </c>
      <c r="E148" s="229" t="s">
        <v>3973</v>
      </c>
      <c r="F148" s="230" t="s">
        <v>3974</v>
      </c>
      <c r="G148" s="231" t="s">
        <v>3175</v>
      </c>
      <c r="H148" s="232">
        <v>1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923</v>
      </c>
    </row>
    <row r="149" s="2" customFormat="1" ht="16.5" customHeight="1">
      <c r="A149" s="39"/>
      <c r="B149" s="40"/>
      <c r="C149" s="228" t="s">
        <v>541</v>
      </c>
      <c r="D149" s="228" t="s">
        <v>323</v>
      </c>
      <c r="E149" s="229" t="s">
        <v>3975</v>
      </c>
      <c r="F149" s="230" t="s">
        <v>3976</v>
      </c>
      <c r="G149" s="231" t="s">
        <v>515</v>
      </c>
      <c r="H149" s="232">
        <v>10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933</v>
      </c>
    </row>
    <row r="150" s="2" customFormat="1" ht="16.5" customHeight="1">
      <c r="A150" s="39"/>
      <c r="B150" s="40"/>
      <c r="C150" s="228" t="s">
        <v>546</v>
      </c>
      <c r="D150" s="228" t="s">
        <v>323</v>
      </c>
      <c r="E150" s="229" t="s">
        <v>3977</v>
      </c>
      <c r="F150" s="230" t="s">
        <v>3978</v>
      </c>
      <c r="G150" s="231" t="s">
        <v>515</v>
      </c>
      <c r="H150" s="232">
        <v>30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942</v>
      </c>
    </row>
    <row r="151" s="2" customFormat="1" ht="16.5" customHeight="1">
      <c r="A151" s="39"/>
      <c r="B151" s="40"/>
      <c r="C151" s="228" t="s">
        <v>550</v>
      </c>
      <c r="D151" s="228" t="s">
        <v>323</v>
      </c>
      <c r="E151" s="229" t="s">
        <v>3979</v>
      </c>
      <c r="F151" s="230" t="s">
        <v>3980</v>
      </c>
      <c r="G151" s="231" t="s">
        <v>515</v>
      </c>
      <c r="H151" s="232">
        <v>10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956</v>
      </c>
    </row>
    <row r="152" s="2" customFormat="1" ht="16.5" customHeight="1">
      <c r="A152" s="39"/>
      <c r="B152" s="40"/>
      <c r="C152" s="228" t="s">
        <v>556</v>
      </c>
      <c r="D152" s="228" t="s">
        <v>323</v>
      </c>
      <c r="E152" s="229" t="s">
        <v>3979</v>
      </c>
      <c r="F152" s="230" t="s">
        <v>3980</v>
      </c>
      <c r="G152" s="231" t="s">
        <v>515</v>
      </c>
      <c r="H152" s="232">
        <v>4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968</v>
      </c>
    </row>
    <row r="153" s="2" customFormat="1" ht="16.5" customHeight="1">
      <c r="A153" s="39"/>
      <c r="B153" s="40"/>
      <c r="C153" s="228" t="s">
        <v>561</v>
      </c>
      <c r="D153" s="228" t="s">
        <v>323</v>
      </c>
      <c r="E153" s="229" t="s">
        <v>3981</v>
      </c>
      <c r="F153" s="230" t="s">
        <v>3982</v>
      </c>
      <c r="G153" s="231" t="s">
        <v>515</v>
      </c>
      <c r="H153" s="232">
        <v>10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986</v>
      </c>
    </row>
    <row r="154" s="2" customFormat="1" ht="16.5" customHeight="1">
      <c r="A154" s="39"/>
      <c r="B154" s="40"/>
      <c r="C154" s="228" t="s">
        <v>566</v>
      </c>
      <c r="D154" s="228" t="s">
        <v>323</v>
      </c>
      <c r="E154" s="229" t="s">
        <v>3983</v>
      </c>
      <c r="F154" s="230" t="s">
        <v>3984</v>
      </c>
      <c r="G154" s="231" t="s">
        <v>515</v>
      </c>
      <c r="H154" s="232">
        <v>8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997</v>
      </c>
    </row>
    <row r="155" s="2" customFormat="1" ht="16.5" customHeight="1">
      <c r="A155" s="39"/>
      <c r="B155" s="40"/>
      <c r="C155" s="228" t="s">
        <v>573</v>
      </c>
      <c r="D155" s="228" t="s">
        <v>323</v>
      </c>
      <c r="E155" s="229" t="s">
        <v>3985</v>
      </c>
      <c r="F155" s="230" t="s">
        <v>3986</v>
      </c>
      <c r="G155" s="231" t="s">
        <v>544</v>
      </c>
      <c r="H155" s="232">
        <v>4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1018</v>
      </c>
    </row>
    <row r="156" s="2" customFormat="1" ht="16.5" customHeight="1">
      <c r="A156" s="39"/>
      <c r="B156" s="40"/>
      <c r="C156" s="228" t="s">
        <v>819</v>
      </c>
      <c r="D156" s="228" t="s">
        <v>323</v>
      </c>
      <c r="E156" s="229" t="s">
        <v>3987</v>
      </c>
      <c r="F156" s="230" t="s">
        <v>3988</v>
      </c>
      <c r="G156" s="231" t="s">
        <v>544</v>
      </c>
      <c r="H156" s="232">
        <v>3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1028</v>
      </c>
    </row>
    <row r="157" s="2" customFormat="1" ht="16.5" customHeight="1">
      <c r="A157" s="39"/>
      <c r="B157" s="40"/>
      <c r="C157" s="228" t="s">
        <v>823</v>
      </c>
      <c r="D157" s="228" t="s">
        <v>323</v>
      </c>
      <c r="E157" s="229" t="s">
        <v>3989</v>
      </c>
      <c r="F157" s="230" t="s">
        <v>3990</v>
      </c>
      <c r="G157" s="231" t="s">
        <v>544</v>
      </c>
      <c r="H157" s="232">
        <v>2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1036</v>
      </c>
    </row>
    <row r="158" s="2" customFormat="1" ht="16.5" customHeight="1">
      <c r="A158" s="39"/>
      <c r="B158" s="40"/>
      <c r="C158" s="228" t="s">
        <v>828</v>
      </c>
      <c r="D158" s="228" t="s">
        <v>323</v>
      </c>
      <c r="E158" s="229" t="s">
        <v>3991</v>
      </c>
      <c r="F158" s="230" t="s">
        <v>3992</v>
      </c>
      <c r="G158" s="231" t="s">
        <v>544</v>
      </c>
      <c r="H158" s="232">
        <v>3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1044</v>
      </c>
    </row>
    <row r="159" s="2" customFormat="1" ht="16.5" customHeight="1">
      <c r="A159" s="39"/>
      <c r="B159" s="40"/>
      <c r="C159" s="228" t="s">
        <v>832</v>
      </c>
      <c r="D159" s="228" t="s">
        <v>323</v>
      </c>
      <c r="E159" s="229" t="s">
        <v>3993</v>
      </c>
      <c r="F159" s="230" t="s">
        <v>3994</v>
      </c>
      <c r="G159" s="231" t="s">
        <v>544</v>
      </c>
      <c r="H159" s="232">
        <v>2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1052</v>
      </c>
    </row>
    <row r="160" s="2" customFormat="1" ht="16.5" customHeight="1">
      <c r="A160" s="39"/>
      <c r="B160" s="40"/>
      <c r="C160" s="228" t="s">
        <v>838</v>
      </c>
      <c r="D160" s="228" t="s">
        <v>323</v>
      </c>
      <c r="E160" s="229" t="s">
        <v>3995</v>
      </c>
      <c r="F160" s="230" t="s">
        <v>3996</v>
      </c>
      <c r="G160" s="231" t="s">
        <v>544</v>
      </c>
      <c r="H160" s="232">
        <v>2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1060</v>
      </c>
    </row>
    <row r="161" s="2" customFormat="1" ht="16.5" customHeight="1">
      <c r="A161" s="39"/>
      <c r="B161" s="40"/>
      <c r="C161" s="228" t="s">
        <v>844</v>
      </c>
      <c r="D161" s="228" t="s">
        <v>323</v>
      </c>
      <c r="E161" s="229" t="s">
        <v>3997</v>
      </c>
      <c r="F161" s="230" t="s">
        <v>3998</v>
      </c>
      <c r="G161" s="231" t="s">
        <v>544</v>
      </c>
      <c r="H161" s="232">
        <v>10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1078</v>
      </c>
    </row>
    <row r="162" s="2" customFormat="1" ht="16.5" customHeight="1">
      <c r="A162" s="39"/>
      <c r="B162" s="40"/>
      <c r="C162" s="228" t="s">
        <v>850</v>
      </c>
      <c r="D162" s="228" t="s">
        <v>323</v>
      </c>
      <c r="E162" s="229" t="s">
        <v>3999</v>
      </c>
      <c r="F162" s="230" t="s">
        <v>4000</v>
      </c>
      <c r="G162" s="231" t="s">
        <v>544</v>
      </c>
      <c r="H162" s="232">
        <v>4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1097</v>
      </c>
    </row>
    <row r="163" s="2" customFormat="1" ht="16.5" customHeight="1">
      <c r="A163" s="39"/>
      <c r="B163" s="40"/>
      <c r="C163" s="228" t="s">
        <v>862</v>
      </c>
      <c r="D163" s="228" t="s">
        <v>323</v>
      </c>
      <c r="E163" s="229" t="s">
        <v>4001</v>
      </c>
      <c r="F163" s="230" t="s">
        <v>4002</v>
      </c>
      <c r="G163" s="231" t="s">
        <v>544</v>
      </c>
      <c r="H163" s="232">
        <v>4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1111</v>
      </c>
    </row>
    <row r="164" s="2" customFormat="1" ht="16.5" customHeight="1">
      <c r="A164" s="39"/>
      <c r="B164" s="40"/>
      <c r="C164" s="228" t="s">
        <v>867</v>
      </c>
      <c r="D164" s="228" t="s">
        <v>323</v>
      </c>
      <c r="E164" s="229" t="s">
        <v>4003</v>
      </c>
      <c r="F164" s="230" t="s">
        <v>4004</v>
      </c>
      <c r="G164" s="231" t="s">
        <v>544</v>
      </c>
      <c r="H164" s="232">
        <v>1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1120</v>
      </c>
    </row>
    <row r="165" s="2" customFormat="1" ht="21.75" customHeight="1">
      <c r="A165" s="39"/>
      <c r="B165" s="40"/>
      <c r="C165" s="228" t="s">
        <v>874</v>
      </c>
      <c r="D165" s="228" t="s">
        <v>323</v>
      </c>
      <c r="E165" s="229" t="s">
        <v>4005</v>
      </c>
      <c r="F165" s="230" t="s">
        <v>4006</v>
      </c>
      <c r="G165" s="231" t="s">
        <v>544</v>
      </c>
      <c r="H165" s="232">
        <v>2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1138</v>
      </c>
    </row>
    <row r="166" s="2" customFormat="1" ht="21.75" customHeight="1">
      <c r="A166" s="39"/>
      <c r="B166" s="40"/>
      <c r="C166" s="228" t="s">
        <v>884</v>
      </c>
      <c r="D166" s="228" t="s">
        <v>323</v>
      </c>
      <c r="E166" s="229" t="s">
        <v>4007</v>
      </c>
      <c r="F166" s="230" t="s">
        <v>4008</v>
      </c>
      <c r="G166" s="231" t="s">
        <v>544</v>
      </c>
      <c r="H166" s="232">
        <v>1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1155</v>
      </c>
    </row>
    <row r="167" s="2" customFormat="1" ht="21.75" customHeight="1">
      <c r="A167" s="39"/>
      <c r="B167" s="40"/>
      <c r="C167" s="228" t="s">
        <v>889</v>
      </c>
      <c r="D167" s="228" t="s">
        <v>323</v>
      </c>
      <c r="E167" s="229" t="s">
        <v>4009</v>
      </c>
      <c r="F167" s="230" t="s">
        <v>4010</v>
      </c>
      <c r="G167" s="231" t="s">
        <v>544</v>
      </c>
      <c r="H167" s="232">
        <v>2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1166</v>
      </c>
    </row>
    <row r="168" s="2" customFormat="1" ht="21.75" customHeight="1">
      <c r="A168" s="39"/>
      <c r="B168" s="40"/>
      <c r="C168" s="228" t="s">
        <v>895</v>
      </c>
      <c r="D168" s="228" t="s">
        <v>323</v>
      </c>
      <c r="E168" s="229" t="s">
        <v>4011</v>
      </c>
      <c r="F168" s="230" t="s">
        <v>4012</v>
      </c>
      <c r="G168" s="231" t="s">
        <v>544</v>
      </c>
      <c r="H168" s="232">
        <v>2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1177</v>
      </c>
    </row>
    <row r="169" s="2" customFormat="1" ht="21.75" customHeight="1">
      <c r="A169" s="39"/>
      <c r="B169" s="40"/>
      <c r="C169" s="228" t="s">
        <v>907</v>
      </c>
      <c r="D169" s="228" t="s">
        <v>323</v>
      </c>
      <c r="E169" s="229" t="s">
        <v>4013</v>
      </c>
      <c r="F169" s="230" t="s">
        <v>4014</v>
      </c>
      <c r="G169" s="231" t="s">
        <v>3175</v>
      </c>
      <c r="H169" s="232">
        <v>1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1192</v>
      </c>
    </row>
    <row r="170" s="2" customFormat="1" ht="24.15" customHeight="1">
      <c r="A170" s="39"/>
      <c r="B170" s="40"/>
      <c r="C170" s="228" t="s">
        <v>918</v>
      </c>
      <c r="D170" s="228" t="s">
        <v>323</v>
      </c>
      <c r="E170" s="229" t="s">
        <v>4015</v>
      </c>
      <c r="F170" s="230" t="s">
        <v>4016</v>
      </c>
      <c r="G170" s="231" t="s">
        <v>544</v>
      </c>
      <c r="H170" s="232">
        <v>2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1206</v>
      </c>
    </row>
    <row r="171" s="2" customFormat="1" ht="24.15" customHeight="1">
      <c r="A171" s="39"/>
      <c r="B171" s="40"/>
      <c r="C171" s="228" t="s">
        <v>923</v>
      </c>
      <c r="D171" s="228" t="s">
        <v>323</v>
      </c>
      <c r="E171" s="229" t="s">
        <v>4017</v>
      </c>
      <c r="F171" s="230" t="s">
        <v>4018</v>
      </c>
      <c r="G171" s="231" t="s">
        <v>544</v>
      </c>
      <c r="H171" s="232">
        <v>2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341</v>
      </c>
      <c r="AT171" s="239" t="s">
        <v>323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1216</v>
      </c>
    </row>
    <row r="172" s="2" customFormat="1" ht="24.15" customHeight="1">
      <c r="A172" s="39"/>
      <c r="B172" s="40"/>
      <c r="C172" s="228" t="s">
        <v>928</v>
      </c>
      <c r="D172" s="228" t="s">
        <v>323</v>
      </c>
      <c r="E172" s="229" t="s">
        <v>4019</v>
      </c>
      <c r="F172" s="230" t="s">
        <v>4020</v>
      </c>
      <c r="G172" s="231" t="s">
        <v>544</v>
      </c>
      <c r="H172" s="232">
        <v>1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341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1226</v>
      </c>
    </row>
    <row r="173" s="2" customFormat="1" ht="24.15" customHeight="1">
      <c r="A173" s="39"/>
      <c r="B173" s="40"/>
      <c r="C173" s="228" t="s">
        <v>933</v>
      </c>
      <c r="D173" s="228" t="s">
        <v>323</v>
      </c>
      <c r="E173" s="229" t="s">
        <v>4021</v>
      </c>
      <c r="F173" s="230" t="s">
        <v>4022</v>
      </c>
      <c r="G173" s="231" t="s">
        <v>544</v>
      </c>
      <c r="H173" s="232">
        <v>2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341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1292</v>
      </c>
    </row>
    <row r="174" s="2" customFormat="1" ht="24.15" customHeight="1">
      <c r="A174" s="39"/>
      <c r="B174" s="40"/>
      <c r="C174" s="228" t="s">
        <v>936</v>
      </c>
      <c r="D174" s="228" t="s">
        <v>323</v>
      </c>
      <c r="E174" s="229" t="s">
        <v>4023</v>
      </c>
      <c r="F174" s="230" t="s">
        <v>4024</v>
      </c>
      <c r="G174" s="231" t="s">
        <v>544</v>
      </c>
      <c r="H174" s="232">
        <v>6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341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1303</v>
      </c>
    </row>
    <row r="175" s="2" customFormat="1" ht="24.15" customHeight="1">
      <c r="A175" s="39"/>
      <c r="B175" s="40"/>
      <c r="C175" s="228" t="s">
        <v>942</v>
      </c>
      <c r="D175" s="228" t="s">
        <v>323</v>
      </c>
      <c r="E175" s="229" t="s">
        <v>4025</v>
      </c>
      <c r="F175" s="230" t="s">
        <v>4026</v>
      </c>
      <c r="G175" s="231" t="s">
        <v>544</v>
      </c>
      <c r="H175" s="232">
        <v>1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341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341</v>
      </c>
      <c r="BM175" s="239" t="s">
        <v>1314</v>
      </c>
    </row>
    <row r="176" s="2" customFormat="1" ht="24.15" customHeight="1">
      <c r="A176" s="39"/>
      <c r="B176" s="40"/>
      <c r="C176" s="228" t="s">
        <v>950</v>
      </c>
      <c r="D176" s="228" t="s">
        <v>323</v>
      </c>
      <c r="E176" s="229" t="s">
        <v>4027</v>
      </c>
      <c r="F176" s="230" t="s">
        <v>4028</v>
      </c>
      <c r="G176" s="231" t="s">
        <v>544</v>
      </c>
      <c r="H176" s="232">
        <v>32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1325</v>
      </c>
    </row>
    <row r="177" s="2" customFormat="1" ht="16.5" customHeight="1">
      <c r="A177" s="39"/>
      <c r="B177" s="40"/>
      <c r="C177" s="228" t="s">
        <v>956</v>
      </c>
      <c r="D177" s="228" t="s">
        <v>323</v>
      </c>
      <c r="E177" s="229" t="s">
        <v>4029</v>
      </c>
      <c r="F177" s="230" t="s">
        <v>4030</v>
      </c>
      <c r="G177" s="231" t="s">
        <v>3175</v>
      </c>
      <c r="H177" s="232">
        <v>1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341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1337</v>
      </c>
    </row>
    <row r="178" s="2" customFormat="1" ht="16.5" customHeight="1">
      <c r="A178" s="39"/>
      <c r="B178" s="40"/>
      <c r="C178" s="228" t="s">
        <v>962</v>
      </c>
      <c r="D178" s="228" t="s">
        <v>323</v>
      </c>
      <c r="E178" s="229" t="s">
        <v>4031</v>
      </c>
      <c r="F178" s="230" t="s">
        <v>4032</v>
      </c>
      <c r="G178" s="231" t="s">
        <v>3175</v>
      </c>
      <c r="H178" s="232">
        <v>2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1346</v>
      </c>
    </row>
    <row r="179" s="2" customFormat="1" ht="33" customHeight="1">
      <c r="A179" s="39"/>
      <c r="B179" s="40"/>
      <c r="C179" s="228" t="s">
        <v>968</v>
      </c>
      <c r="D179" s="228" t="s">
        <v>323</v>
      </c>
      <c r="E179" s="229" t="s">
        <v>4033</v>
      </c>
      <c r="F179" s="230" t="s">
        <v>4034</v>
      </c>
      <c r="G179" s="231" t="s">
        <v>544</v>
      </c>
      <c r="H179" s="232">
        <v>10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341</v>
      </c>
      <c r="AT179" s="239" t="s">
        <v>323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341</v>
      </c>
      <c r="BM179" s="239" t="s">
        <v>1369</v>
      </c>
    </row>
    <row r="180" s="2" customFormat="1" ht="33" customHeight="1">
      <c r="A180" s="39"/>
      <c r="B180" s="40"/>
      <c r="C180" s="228" t="s">
        <v>977</v>
      </c>
      <c r="D180" s="228" t="s">
        <v>323</v>
      </c>
      <c r="E180" s="229" t="s">
        <v>4035</v>
      </c>
      <c r="F180" s="230" t="s">
        <v>4036</v>
      </c>
      <c r="G180" s="231" t="s">
        <v>544</v>
      </c>
      <c r="H180" s="232">
        <v>17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341</v>
      </c>
      <c r="AT180" s="239" t="s">
        <v>323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341</v>
      </c>
      <c r="BM180" s="239" t="s">
        <v>1380</v>
      </c>
    </row>
    <row r="181" s="2" customFormat="1" ht="33" customHeight="1">
      <c r="A181" s="39"/>
      <c r="B181" s="40"/>
      <c r="C181" s="228" t="s">
        <v>986</v>
      </c>
      <c r="D181" s="228" t="s">
        <v>323</v>
      </c>
      <c r="E181" s="229" t="s">
        <v>4037</v>
      </c>
      <c r="F181" s="230" t="s">
        <v>4038</v>
      </c>
      <c r="G181" s="231" t="s">
        <v>544</v>
      </c>
      <c r="H181" s="232">
        <v>3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341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341</v>
      </c>
      <c r="BM181" s="239" t="s">
        <v>1388</v>
      </c>
    </row>
    <row r="182" s="2" customFormat="1" ht="33" customHeight="1">
      <c r="A182" s="39"/>
      <c r="B182" s="40"/>
      <c r="C182" s="228" t="s">
        <v>991</v>
      </c>
      <c r="D182" s="228" t="s">
        <v>323</v>
      </c>
      <c r="E182" s="229" t="s">
        <v>4039</v>
      </c>
      <c r="F182" s="230" t="s">
        <v>4040</v>
      </c>
      <c r="G182" s="231" t="s">
        <v>544</v>
      </c>
      <c r="H182" s="232">
        <v>4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341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1401</v>
      </c>
    </row>
    <row r="183" s="2" customFormat="1" ht="24.15" customHeight="1">
      <c r="A183" s="39"/>
      <c r="B183" s="40"/>
      <c r="C183" s="228" t="s">
        <v>997</v>
      </c>
      <c r="D183" s="228" t="s">
        <v>323</v>
      </c>
      <c r="E183" s="229" t="s">
        <v>4041</v>
      </c>
      <c r="F183" s="230" t="s">
        <v>4042</v>
      </c>
      <c r="G183" s="231" t="s">
        <v>544</v>
      </c>
      <c r="H183" s="232">
        <v>20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341</v>
      </c>
      <c r="AT183" s="239" t="s">
        <v>323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341</v>
      </c>
      <c r="BM183" s="239" t="s">
        <v>1419</v>
      </c>
    </row>
    <row r="184" s="2" customFormat="1" ht="24.15" customHeight="1">
      <c r="A184" s="39"/>
      <c r="B184" s="40"/>
      <c r="C184" s="228" t="s">
        <v>1010</v>
      </c>
      <c r="D184" s="228" t="s">
        <v>323</v>
      </c>
      <c r="E184" s="229" t="s">
        <v>4043</v>
      </c>
      <c r="F184" s="230" t="s">
        <v>4044</v>
      </c>
      <c r="G184" s="231" t="s">
        <v>544</v>
      </c>
      <c r="H184" s="232">
        <v>10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1432</v>
      </c>
    </row>
    <row r="185" s="2" customFormat="1" ht="24.15" customHeight="1">
      <c r="A185" s="39"/>
      <c r="B185" s="40"/>
      <c r="C185" s="228" t="s">
        <v>1018</v>
      </c>
      <c r="D185" s="228" t="s">
        <v>323</v>
      </c>
      <c r="E185" s="229" t="s">
        <v>4045</v>
      </c>
      <c r="F185" s="230" t="s">
        <v>4046</v>
      </c>
      <c r="G185" s="231" t="s">
        <v>544</v>
      </c>
      <c r="H185" s="232">
        <v>2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341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341</v>
      </c>
      <c r="BM185" s="239" t="s">
        <v>1443</v>
      </c>
    </row>
    <row r="186" s="2" customFormat="1" ht="24.15" customHeight="1">
      <c r="A186" s="39"/>
      <c r="B186" s="40"/>
      <c r="C186" s="228" t="s">
        <v>1023</v>
      </c>
      <c r="D186" s="228" t="s">
        <v>323</v>
      </c>
      <c r="E186" s="229" t="s">
        <v>4047</v>
      </c>
      <c r="F186" s="230" t="s">
        <v>4048</v>
      </c>
      <c r="G186" s="231" t="s">
        <v>544</v>
      </c>
      <c r="H186" s="232">
        <v>2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341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341</v>
      </c>
      <c r="BM186" s="239" t="s">
        <v>1459</v>
      </c>
    </row>
    <row r="187" s="2" customFormat="1" ht="24.15" customHeight="1">
      <c r="A187" s="39"/>
      <c r="B187" s="40"/>
      <c r="C187" s="228" t="s">
        <v>1028</v>
      </c>
      <c r="D187" s="228" t="s">
        <v>323</v>
      </c>
      <c r="E187" s="229" t="s">
        <v>4049</v>
      </c>
      <c r="F187" s="230" t="s">
        <v>4050</v>
      </c>
      <c r="G187" s="231" t="s">
        <v>544</v>
      </c>
      <c r="H187" s="232">
        <v>5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341</v>
      </c>
      <c r="AT187" s="239" t="s">
        <v>323</v>
      </c>
      <c r="AU187" s="239" t="s">
        <v>89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341</v>
      </c>
      <c r="BM187" s="239" t="s">
        <v>1480</v>
      </c>
    </row>
    <row r="188" s="2" customFormat="1" ht="24.15" customHeight="1">
      <c r="A188" s="39"/>
      <c r="B188" s="40"/>
      <c r="C188" s="228" t="s">
        <v>1032</v>
      </c>
      <c r="D188" s="228" t="s">
        <v>323</v>
      </c>
      <c r="E188" s="229" t="s">
        <v>4051</v>
      </c>
      <c r="F188" s="230" t="s">
        <v>4052</v>
      </c>
      <c r="G188" s="231" t="s">
        <v>544</v>
      </c>
      <c r="H188" s="232">
        <v>1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341</v>
      </c>
      <c r="AT188" s="239" t="s">
        <v>323</v>
      </c>
      <c r="AU188" s="239" t="s">
        <v>89</v>
      </c>
      <c r="AY188" s="18" t="s">
        <v>320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341</v>
      </c>
      <c r="BM188" s="239" t="s">
        <v>1490</v>
      </c>
    </row>
    <row r="189" s="2" customFormat="1" ht="24.15" customHeight="1">
      <c r="A189" s="39"/>
      <c r="B189" s="40"/>
      <c r="C189" s="228" t="s">
        <v>1036</v>
      </c>
      <c r="D189" s="228" t="s">
        <v>323</v>
      </c>
      <c r="E189" s="229" t="s">
        <v>4053</v>
      </c>
      <c r="F189" s="230" t="s">
        <v>4054</v>
      </c>
      <c r="G189" s="231" t="s">
        <v>544</v>
      </c>
      <c r="H189" s="232">
        <v>2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341</v>
      </c>
      <c r="AT189" s="239" t="s">
        <v>323</v>
      </c>
      <c r="AU189" s="239" t="s">
        <v>89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341</v>
      </c>
      <c r="BM189" s="239" t="s">
        <v>1500</v>
      </c>
    </row>
    <row r="190" s="2" customFormat="1" ht="16.5" customHeight="1">
      <c r="A190" s="39"/>
      <c r="B190" s="40"/>
      <c r="C190" s="228" t="s">
        <v>1040</v>
      </c>
      <c r="D190" s="228" t="s">
        <v>323</v>
      </c>
      <c r="E190" s="229" t="s">
        <v>4055</v>
      </c>
      <c r="F190" s="230" t="s">
        <v>4056</v>
      </c>
      <c r="G190" s="231" t="s">
        <v>544</v>
      </c>
      <c r="H190" s="232">
        <v>4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341</v>
      </c>
      <c r="AT190" s="239" t="s">
        <v>323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341</v>
      </c>
      <c r="BM190" s="239" t="s">
        <v>1510</v>
      </c>
    </row>
    <row r="191" s="2" customFormat="1" ht="16.5" customHeight="1">
      <c r="A191" s="39"/>
      <c r="B191" s="40"/>
      <c r="C191" s="228" t="s">
        <v>1044</v>
      </c>
      <c r="D191" s="228" t="s">
        <v>323</v>
      </c>
      <c r="E191" s="229" t="s">
        <v>4057</v>
      </c>
      <c r="F191" s="230" t="s">
        <v>4058</v>
      </c>
      <c r="G191" s="231" t="s">
        <v>544</v>
      </c>
      <c r="H191" s="232">
        <v>2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341</v>
      </c>
      <c r="AT191" s="239" t="s">
        <v>323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341</v>
      </c>
      <c r="BM191" s="239" t="s">
        <v>1520</v>
      </c>
    </row>
    <row r="192" s="2" customFormat="1" ht="16.5" customHeight="1">
      <c r="A192" s="39"/>
      <c r="B192" s="40"/>
      <c r="C192" s="228" t="s">
        <v>1048</v>
      </c>
      <c r="D192" s="228" t="s">
        <v>323</v>
      </c>
      <c r="E192" s="229" t="s">
        <v>4059</v>
      </c>
      <c r="F192" s="230" t="s">
        <v>4060</v>
      </c>
      <c r="G192" s="231" t="s">
        <v>544</v>
      </c>
      <c r="H192" s="232">
        <v>4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341</v>
      </c>
      <c r="AT192" s="239" t="s">
        <v>323</v>
      </c>
      <c r="AU192" s="239" t="s">
        <v>89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341</v>
      </c>
      <c r="BM192" s="239" t="s">
        <v>1531</v>
      </c>
    </row>
    <row r="193" s="2" customFormat="1" ht="16.5" customHeight="1">
      <c r="A193" s="39"/>
      <c r="B193" s="40"/>
      <c r="C193" s="228" t="s">
        <v>1052</v>
      </c>
      <c r="D193" s="228" t="s">
        <v>323</v>
      </c>
      <c r="E193" s="229" t="s">
        <v>4061</v>
      </c>
      <c r="F193" s="230" t="s">
        <v>4062</v>
      </c>
      <c r="G193" s="231" t="s">
        <v>544</v>
      </c>
      <c r="H193" s="232">
        <v>1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341</v>
      </c>
      <c r="AT193" s="239" t="s">
        <v>323</v>
      </c>
      <c r="AU193" s="239" t="s">
        <v>89</v>
      </c>
      <c r="AY193" s="18" t="s">
        <v>320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341</v>
      </c>
      <c r="BM193" s="239" t="s">
        <v>1540</v>
      </c>
    </row>
    <row r="194" s="2" customFormat="1" ht="16.5" customHeight="1">
      <c r="A194" s="39"/>
      <c r="B194" s="40"/>
      <c r="C194" s="228" t="s">
        <v>1056</v>
      </c>
      <c r="D194" s="228" t="s">
        <v>323</v>
      </c>
      <c r="E194" s="229" t="s">
        <v>4063</v>
      </c>
      <c r="F194" s="230" t="s">
        <v>4064</v>
      </c>
      <c r="G194" s="231" t="s">
        <v>544</v>
      </c>
      <c r="H194" s="232">
        <v>1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341</v>
      </c>
      <c r="AT194" s="239" t="s">
        <v>323</v>
      </c>
      <c r="AU194" s="239" t="s">
        <v>89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341</v>
      </c>
      <c r="BM194" s="239" t="s">
        <v>1548</v>
      </c>
    </row>
    <row r="195" s="2" customFormat="1" ht="16.5" customHeight="1">
      <c r="A195" s="39"/>
      <c r="B195" s="40"/>
      <c r="C195" s="228" t="s">
        <v>1060</v>
      </c>
      <c r="D195" s="228" t="s">
        <v>323</v>
      </c>
      <c r="E195" s="229" t="s">
        <v>4065</v>
      </c>
      <c r="F195" s="230" t="s">
        <v>4066</v>
      </c>
      <c r="G195" s="231" t="s">
        <v>544</v>
      </c>
      <c r="H195" s="232">
        <v>2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341</v>
      </c>
      <c r="AT195" s="239" t="s">
        <v>323</v>
      </c>
      <c r="AU195" s="239" t="s">
        <v>89</v>
      </c>
      <c r="AY195" s="18" t="s">
        <v>320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341</v>
      </c>
      <c r="BM195" s="239" t="s">
        <v>1557</v>
      </c>
    </row>
    <row r="196" s="2" customFormat="1" ht="33" customHeight="1">
      <c r="A196" s="39"/>
      <c r="B196" s="40"/>
      <c r="C196" s="228" t="s">
        <v>1065</v>
      </c>
      <c r="D196" s="228" t="s">
        <v>323</v>
      </c>
      <c r="E196" s="229" t="s">
        <v>4067</v>
      </c>
      <c r="F196" s="230" t="s">
        <v>4068</v>
      </c>
      <c r="G196" s="231" t="s">
        <v>544</v>
      </c>
      <c r="H196" s="232">
        <v>1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341</v>
      </c>
      <c r="AT196" s="239" t="s">
        <v>323</v>
      </c>
      <c r="AU196" s="239" t="s">
        <v>89</v>
      </c>
      <c r="AY196" s="18" t="s">
        <v>320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341</v>
      </c>
      <c r="BM196" s="239" t="s">
        <v>1561</v>
      </c>
    </row>
    <row r="197" s="2" customFormat="1" ht="33" customHeight="1">
      <c r="A197" s="39"/>
      <c r="B197" s="40"/>
      <c r="C197" s="228" t="s">
        <v>1078</v>
      </c>
      <c r="D197" s="228" t="s">
        <v>323</v>
      </c>
      <c r="E197" s="229" t="s">
        <v>4069</v>
      </c>
      <c r="F197" s="230" t="s">
        <v>4070</v>
      </c>
      <c r="G197" s="231" t="s">
        <v>544</v>
      </c>
      <c r="H197" s="232">
        <v>1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341</v>
      </c>
      <c r="AT197" s="239" t="s">
        <v>323</v>
      </c>
      <c r="AU197" s="239" t="s">
        <v>89</v>
      </c>
      <c r="AY197" s="18" t="s">
        <v>320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341</v>
      </c>
      <c r="BM197" s="239" t="s">
        <v>1570</v>
      </c>
    </row>
    <row r="198" s="2" customFormat="1" ht="24.15" customHeight="1">
      <c r="A198" s="39"/>
      <c r="B198" s="40"/>
      <c r="C198" s="228" t="s">
        <v>1092</v>
      </c>
      <c r="D198" s="228" t="s">
        <v>323</v>
      </c>
      <c r="E198" s="229" t="s">
        <v>4071</v>
      </c>
      <c r="F198" s="230" t="s">
        <v>4072</v>
      </c>
      <c r="G198" s="231" t="s">
        <v>544</v>
      </c>
      <c r="H198" s="232">
        <v>2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341</v>
      </c>
      <c r="AT198" s="239" t="s">
        <v>323</v>
      </c>
      <c r="AU198" s="239" t="s">
        <v>89</v>
      </c>
      <c r="AY198" s="18" t="s">
        <v>320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341</v>
      </c>
      <c r="BM198" s="239" t="s">
        <v>1585</v>
      </c>
    </row>
    <row r="199" s="2" customFormat="1" ht="33" customHeight="1">
      <c r="A199" s="39"/>
      <c r="B199" s="40"/>
      <c r="C199" s="228" t="s">
        <v>1097</v>
      </c>
      <c r="D199" s="228" t="s">
        <v>323</v>
      </c>
      <c r="E199" s="229" t="s">
        <v>4073</v>
      </c>
      <c r="F199" s="230" t="s">
        <v>4074</v>
      </c>
      <c r="G199" s="231" t="s">
        <v>544</v>
      </c>
      <c r="H199" s="232">
        <v>1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341</v>
      </c>
      <c r="AT199" s="239" t="s">
        <v>323</v>
      </c>
      <c r="AU199" s="239" t="s">
        <v>89</v>
      </c>
      <c r="AY199" s="18" t="s">
        <v>320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341</v>
      </c>
      <c r="BM199" s="239" t="s">
        <v>1595</v>
      </c>
    </row>
    <row r="200" s="2" customFormat="1" ht="33" customHeight="1">
      <c r="A200" s="39"/>
      <c r="B200" s="40"/>
      <c r="C200" s="228" t="s">
        <v>1106</v>
      </c>
      <c r="D200" s="228" t="s">
        <v>323</v>
      </c>
      <c r="E200" s="229" t="s">
        <v>4075</v>
      </c>
      <c r="F200" s="230" t="s">
        <v>4076</v>
      </c>
      <c r="G200" s="231" t="s">
        <v>3175</v>
      </c>
      <c r="H200" s="232">
        <v>1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46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341</v>
      </c>
      <c r="AT200" s="239" t="s">
        <v>323</v>
      </c>
      <c r="AU200" s="239" t="s">
        <v>89</v>
      </c>
      <c r="AY200" s="18" t="s">
        <v>320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89</v>
      </c>
      <c r="BK200" s="240">
        <f>ROUND(I200*H200,2)</f>
        <v>0</v>
      </c>
      <c r="BL200" s="18" t="s">
        <v>341</v>
      </c>
      <c r="BM200" s="239" t="s">
        <v>1605</v>
      </c>
    </row>
    <row r="201" s="2" customFormat="1" ht="33" customHeight="1">
      <c r="A201" s="39"/>
      <c r="B201" s="40"/>
      <c r="C201" s="228" t="s">
        <v>1111</v>
      </c>
      <c r="D201" s="228" t="s">
        <v>323</v>
      </c>
      <c r="E201" s="229" t="s">
        <v>4077</v>
      </c>
      <c r="F201" s="230" t="s">
        <v>4078</v>
      </c>
      <c r="G201" s="231" t="s">
        <v>3175</v>
      </c>
      <c r="H201" s="232">
        <v>2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341</v>
      </c>
      <c r="AT201" s="239" t="s">
        <v>323</v>
      </c>
      <c r="AU201" s="239" t="s">
        <v>89</v>
      </c>
      <c r="AY201" s="18" t="s">
        <v>320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341</v>
      </c>
      <c r="BM201" s="239" t="s">
        <v>1618</v>
      </c>
    </row>
    <row r="202" s="2" customFormat="1" ht="33" customHeight="1">
      <c r="A202" s="39"/>
      <c r="B202" s="40"/>
      <c r="C202" s="228" t="s">
        <v>1114</v>
      </c>
      <c r="D202" s="228" t="s">
        <v>323</v>
      </c>
      <c r="E202" s="229" t="s">
        <v>4079</v>
      </c>
      <c r="F202" s="230" t="s">
        <v>4080</v>
      </c>
      <c r="G202" s="231" t="s">
        <v>3175</v>
      </c>
      <c r="H202" s="232">
        <v>1</v>
      </c>
      <c r="I202" s="233"/>
      <c r="J202" s="234">
        <f>ROUND(I202*H202,2)</f>
        <v>0</v>
      </c>
      <c r="K202" s="230" t="s">
        <v>1</v>
      </c>
      <c r="L202" s="45"/>
      <c r="M202" s="235" t="s">
        <v>1</v>
      </c>
      <c r="N202" s="236" t="s">
        <v>46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341</v>
      </c>
      <c r="AT202" s="239" t="s">
        <v>323</v>
      </c>
      <c r="AU202" s="239" t="s">
        <v>89</v>
      </c>
      <c r="AY202" s="18" t="s">
        <v>320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89</v>
      </c>
      <c r="BK202" s="240">
        <f>ROUND(I202*H202,2)</f>
        <v>0</v>
      </c>
      <c r="BL202" s="18" t="s">
        <v>341</v>
      </c>
      <c r="BM202" s="239" t="s">
        <v>1632</v>
      </c>
    </row>
    <row r="203" s="2" customFormat="1" ht="16.5" customHeight="1">
      <c r="A203" s="39"/>
      <c r="B203" s="40"/>
      <c r="C203" s="228" t="s">
        <v>1120</v>
      </c>
      <c r="D203" s="228" t="s">
        <v>323</v>
      </c>
      <c r="E203" s="229" t="s">
        <v>4081</v>
      </c>
      <c r="F203" s="230" t="s">
        <v>4082</v>
      </c>
      <c r="G203" s="231" t="s">
        <v>3175</v>
      </c>
      <c r="H203" s="232">
        <v>5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341</v>
      </c>
      <c r="AT203" s="239" t="s">
        <v>323</v>
      </c>
      <c r="AU203" s="239" t="s">
        <v>89</v>
      </c>
      <c r="AY203" s="18" t="s">
        <v>320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341</v>
      </c>
      <c r="BM203" s="239" t="s">
        <v>1646</v>
      </c>
    </row>
    <row r="204" s="2" customFormat="1" ht="16.5" customHeight="1">
      <c r="A204" s="39"/>
      <c r="B204" s="40"/>
      <c r="C204" s="228" t="s">
        <v>1126</v>
      </c>
      <c r="D204" s="228" t="s">
        <v>323</v>
      </c>
      <c r="E204" s="229" t="s">
        <v>4083</v>
      </c>
      <c r="F204" s="230" t="s">
        <v>4084</v>
      </c>
      <c r="G204" s="231" t="s">
        <v>3175</v>
      </c>
      <c r="H204" s="232">
        <v>1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341</v>
      </c>
      <c r="AT204" s="239" t="s">
        <v>323</v>
      </c>
      <c r="AU204" s="239" t="s">
        <v>89</v>
      </c>
      <c r="AY204" s="18" t="s">
        <v>320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341</v>
      </c>
      <c r="BM204" s="239" t="s">
        <v>1656</v>
      </c>
    </row>
    <row r="205" s="2" customFormat="1" ht="16.5" customHeight="1">
      <c r="A205" s="39"/>
      <c r="B205" s="40"/>
      <c r="C205" s="228" t="s">
        <v>1138</v>
      </c>
      <c r="D205" s="228" t="s">
        <v>323</v>
      </c>
      <c r="E205" s="229" t="s">
        <v>4085</v>
      </c>
      <c r="F205" s="230" t="s">
        <v>4086</v>
      </c>
      <c r="G205" s="231" t="s">
        <v>3175</v>
      </c>
      <c r="H205" s="232">
        <v>1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341</v>
      </c>
      <c r="AT205" s="239" t="s">
        <v>323</v>
      </c>
      <c r="AU205" s="239" t="s">
        <v>89</v>
      </c>
      <c r="AY205" s="18" t="s">
        <v>320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341</v>
      </c>
      <c r="BM205" s="239" t="s">
        <v>1661</v>
      </c>
    </row>
    <row r="206" s="2" customFormat="1" ht="16.5" customHeight="1">
      <c r="A206" s="39"/>
      <c r="B206" s="40"/>
      <c r="C206" s="228" t="s">
        <v>1150</v>
      </c>
      <c r="D206" s="228" t="s">
        <v>323</v>
      </c>
      <c r="E206" s="229" t="s">
        <v>3188</v>
      </c>
      <c r="F206" s="230" t="s">
        <v>3189</v>
      </c>
      <c r="G206" s="231" t="s">
        <v>3190</v>
      </c>
      <c r="H206" s="232">
        <v>45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46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341</v>
      </c>
      <c r="AT206" s="239" t="s">
        <v>323</v>
      </c>
      <c r="AU206" s="239" t="s">
        <v>89</v>
      </c>
      <c r="AY206" s="18" t="s">
        <v>320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89</v>
      </c>
      <c r="BK206" s="240">
        <f>ROUND(I206*H206,2)</f>
        <v>0</v>
      </c>
      <c r="BL206" s="18" t="s">
        <v>341</v>
      </c>
      <c r="BM206" s="239" t="s">
        <v>1675</v>
      </c>
    </row>
    <row r="207" s="2" customFormat="1" ht="24.15" customHeight="1">
      <c r="A207" s="39"/>
      <c r="B207" s="40"/>
      <c r="C207" s="228" t="s">
        <v>1155</v>
      </c>
      <c r="D207" s="228" t="s">
        <v>323</v>
      </c>
      <c r="E207" s="229" t="s">
        <v>4087</v>
      </c>
      <c r="F207" s="230" t="s">
        <v>4088</v>
      </c>
      <c r="G207" s="231" t="s">
        <v>4089</v>
      </c>
      <c r="H207" s="313"/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341</v>
      </c>
      <c r="AT207" s="239" t="s">
        <v>323</v>
      </c>
      <c r="AU207" s="239" t="s">
        <v>89</v>
      </c>
      <c r="AY207" s="18" t="s">
        <v>320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341</v>
      </c>
      <c r="BM207" s="239" t="s">
        <v>1686</v>
      </c>
    </row>
    <row r="208" s="2" customFormat="1" ht="16.5" customHeight="1">
      <c r="A208" s="39"/>
      <c r="B208" s="40"/>
      <c r="C208" s="228" t="s">
        <v>1161</v>
      </c>
      <c r="D208" s="228" t="s">
        <v>323</v>
      </c>
      <c r="E208" s="229" t="s">
        <v>4090</v>
      </c>
      <c r="F208" s="230" t="s">
        <v>4091</v>
      </c>
      <c r="G208" s="231" t="s">
        <v>4092</v>
      </c>
      <c r="H208" s="232">
        <v>1</v>
      </c>
      <c r="I208" s="233"/>
      <c r="J208" s="234">
        <f>ROUND(I208*H208,2)</f>
        <v>0</v>
      </c>
      <c r="K208" s="230" t="s">
        <v>1</v>
      </c>
      <c r="L208" s="45"/>
      <c r="M208" s="235" t="s">
        <v>1</v>
      </c>
      <c r="N208" s="236" t="s">
        <v>46</v>
      </c>
      <c r="O208" s="92"/>
      <c r="P208" s="237">
        <f>O208*H208</f>
        <v>0</v>
      </c>
      <c r="Q208" s="237">
        <v>0</v>
      </c>
      <c r="R208" s="237">
        <f>Q208*H208</f>
        <v>0</v>
      </c>
      <c r="S208" s="237">
        <v>0</v>
      </c>
      <c r="T208" s="23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9" t="s">
        <v>341</v>
      </c>
      <c r="AT208" s="239" t="s">
        <v>323</v>
      </c>
      <c r="AU208" s="239" t="s">
        <v>89</v>
      </c>
      <c r="AY208" s="18" t="s">
        <v>320</v>
      </c>
      <c r="BE208" s="240">
        <f>IF(N208="základní",J208,0)</f>
        <v>0</v>
      </c>
      <c r="BF208" s="240">
        <f>IF(N208="snížená",J208,0)</f>
        <v>0</v>
      </c>
      <c r="BG208" s="240">
        <f>IF(N208="zákl. přenesená",J208,0)</f>
        <v>0</v>
      </c>
      <c r="BH208" s="240">
        <f>IF(N208="sníž. přenesená",J208,0)</f>
        <v>0</v>
      </c>
      <c r="BI208" s="240">
        <f>IF(N208="nulová",J208,0)</f>
        <v>0</v>
      </c>
      <c r="BJ208" s="18" t="s">
        <v>89</v>
      </c>
      <c r="BK208" s="240">
        <f>ROUND(I208*H208,2)</f>
        <v>0</v>
      </c>
      <c r="BL208" s="18" t="s">
        <v>341</v>
      </c>
      <c r="BM208" s="239" t="s">
        <v>1698</v>
      </c>
    </row>
    <row r="209" s="12" customFormat="1" ht="25.92" customHeight="1">
      <c r="A209" s="12"/>
      <c r="B209" s="212"/>
      <c r="C209" s="213"/>
      <c r="D209" s="214" t="s">
        <v>80</v>
      </c>
      <c r="E209" s="215" t="s">
        <v>4093</v>
      </c>
      <c r="F209" s="215" t="s">
        <v>3248</v>
      </c>
      <c r="G209" s="213"/>
      <c r="H209" s="213"/>
      <c r="I209" s="216"/>
      <c r="J209" s="217">
        <f>BK209</f>
        <v>0</v>
      </c>
      <c r="K209" s="213"/>
      <c r="L209" s="218"/>
      <c r="M209" s="219"/>
      <c r="N209" s="220"/>
      <c r="O209" s="220"/>
      <c r="P209" s="221">
        <f>SUM(P210:P216)</f>
        <v>0</v>
      </c>
      <c r="Q209" s="220"/>
      <c r="R209" s="221">
        <f>SUM(R210:R216)</f>
        <v>0</v>
      </c>
      <c r="S209" s="220"/>
      <c r="T209" s="222">
        <f>SUM(T210:T216)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23" t="s">
        <v>89</v>
      </c>
      <c r="AT209" s="224" t="s">
        <v>80</v>
      </c>
      <c r="AU209" s="224" t="s">
        <v>81</v>
      </c>
      <c r="AY209" s="223" t="s">
        <v>320</v>
      </c>
      <c r="BK209" s="225">
        <f>SUM(BK210:BK216)</f>
        <v>0</v>
      </c>
    </row>
    <row r="210" s="2" customFormat="1" ht="33" customHeight="1">
      <c r="A210" s="39"/>
      <c r="B210" s="40"/>
      <c r="C210" s="228" t="s">
        <v>1166</v>
      </c>
      <c r="D210" s="228" t="s">
        <v>323</v>
      </c>
      <c r="E210" s="229" t="s">
        <v>4094</v>
      </c>
      <c r="F210" s="230" t="s">
        <v>4095</v>
      </c>
      <c r="G210" s="231" t="s">
        <v>2666</v>
      </c>
      <c r="H210" s="232">
        <v>290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341</v>
      </c>
      <c r="AT210" s="239" t="s">
        <v>323</v>
      </c>
      <c r="AU210" s="239" t="s">
        <v>89</v>
      </c>
      <c r="AY210" s="18" t="s">
        <v>320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341</v>
      </c>
      <c r="BM210" s="239" t="s">
        <v>1709</v>
      </c>
    </row>
    <row r="211" s="2" customFormat="1" ht="16.5" customHeight="1">
      <c r="A211" s="39"/>
      <c r="B211" s="40"/>
      <c r="C211" s="228" t="s">
        <v>1172</v>
      </c>
      <c r="D211" s="228" t="s">
        <v>323</v>
      </c>
      <c r="E211" s="229" t="s">
        <v>4096</v>
      </c>
      <c r="F211" s="230" t="s">
        <v>4097</v>
      </c>
      <c r="G211" s="231" t="s">
        <v>437</v>
      </c>
      <c r="H211" s="232">
        <v>7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341</v>
      </c>
      <c r="AT211" s="239" t="s">
        <v>323</v>
      </c>
      <c r="AU211" s="239" t="s">
        <v>89</v>
      </c>
      <c r="AY211" s="18" t="s">
        <v>320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341</v>
      </c>
      <c r="BM211" s="239" t="s">
        <v>1719</v>
      </c>
    </row>
    <row r="212" s="2" customFormat="1" ht="16.5" customHeight="1">
      <c r="A212" s="39"/>
      <c r="B212" s="40"/>
      <c r="C212" s="228" t="s">
        <v>1177</v>
      </c>
      <c r="D212" s="228" t="s">
        <v>323</v>
      </c>
      <c r="E212" s="229" t="s">
        <v>4098</v>
      </c>
      <c r="F212" s="230" t="s">
        <v>4099</v>
      </c>
      <c r="G212" s="231" t="s">
        <v>437</v>
      </c>
      <c r="H212" s="232">
        <v>4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341</v>
      </c>
      <c r="AT212" s="239" t="s">
        <v>323</v>
      </c>
      <c r="AU212" s="239" t="s">
        <v>89</v>
      </c>
      <c r="AY212" s="18" t="s">
        <v>320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341</v>
      </c>
      <c r="BM212" s="239" t="s">
        <v>1724</v>
      </c>
    </row>
    <row r="213" s="2" customFormat="1" ht="16.5" customHeight="1">
      <c r="A213" s="39"/>
      <c r="B213" s="40"/>
      <c r="C213" s="228" t="s">
        <v>1183</v>
      </c>
      <c r="D213" s="228" t="s">
        <v>323</v>
      </c>
      <c r="E213" s="229" t="s">
        <v>4100</v>
      </c>
      <c r="F213" s="230" t="s">
        <v>4101</v>
      </c>
      <c r="G213" s="231" t="s">
        <v>3175</v>
      </c>
      <c r="H213" s="232">
        <v>1</v>
      </c>
      <c r="I213" s="233"/>
      <c r="J213" s="234">
        <f>ROUND(I213*H213,2)</f>
        <v>0</v>
      </c>
      <c r="K213" s="230" t="s">
        <v>1</v>
      </c>
      <c r="L213" s="45"/>
      <c r="M213" s="235" t="s">
        <v>1</v>
      </c>
      <c r="N213" s="236" t="s">
        <v>46</v>
      </c>
      <c r="O213" s="92"/>
      <c r="P213" s="237">
        <f>O213*H213</f>
        <v>0</v>
      </c>
      <c r="Q213" s="237">
        <v>0</v>
      </c>
      <c r="R213" s="237">
        <f>Q213*H213</f>
        <v>0</v>
      </c>
      <c r="S213" s="237">
        <v>0</v>
      </c>
      <c r="T213" s="238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9" t="s">
        <v>341</v>
      </c>
      <c r="AT213" s="239" t="s">
        <v>323</v>
      </c>
      <c r="AU213" s="239" t="s">
        <v>89</v>
      </c>
      <c r="AY213" s="18" t="s">
        <v>320</v>
      </c>
      <c r="BE213" s="240">
        <f>IF(N213="základní",J213,0)</f>
        <v>0</v>
      </c>
      <c r="BF213" s="240">
        <f>IF(N213="snížená",J213,0)</f>
        <v>0</v>
      </c>
      <c r="BG213" s="240">
        <f>IF(N213="zákl. přenesená",J213,0)</f>
        <v>0</v>
      </c>
      <c r="BH213" s="240">
        <f>IF(N213="sníž. přenesená",J213,0)</f>
        <v>0</v>
      </c>
      <c r="BI213" s="240">
        <f>IF(N213="nulová",J213,0)</f>
        <v>0</v>
      </c>
      <c r="BJ213" s="18" t="s">
        <v>89</v>
      </c>
      <c r="BK213" s="240">
        <f>ROUND(I213*H213,2)</f>
        <v>0</v>
      </c>
      <c r="BL213" s="18" t="s">
        <v>341</v>
      </c>
      <c r="BM213" s="239" t="s">
        <v>1736</v>
      </c>
    </row>
    <row r="214" s="2" customFormat="1" ht="16.5" customHeight="1">
      <c r="A214" s="39"/>
      <c r="B214" s="40"/>
      <c r="C214" s="228" t="s">
        <v>1192</v>
      </c>
      <c r="D214" s="228" t="s">
        <v>323</v>
      </c>
      <c r="E214" s="229" t="s">
        <v>4102</v>
      </c>
      <c r="F214" s="230" t="s">
        <v>4103</v>
      </c>
      <c r="G214" s="231" t="s">
        <v>437</v>
      </c>
      <c r="H214" s="232">
        <v>40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341</v>
      </c>
      <c r="AT214" s="239" t="s">
        <v>323</v>
      </c>
      <c r="AU214" s="239" t="s">
        <v>89</v>
      </c>
      <c r="AY214" s="18" t="s">
        <v>320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341</v>
      </c>
      <c r="BM214" s="239" t="s">
        <v>1746</v>
      </c>
    </row>
    <row r="215" s="2" customFormat="1" ht="16.5" customHeight="1">
      <c r="A215" s="39"/>
      <c r="B215" s="40"/>
      <c r="C215" s="228" t="s">
        <v>1201</v>
      </c>
      <c r="D215" s="228" t="s">
        <v>323</v>
      </c>
      <c r="E215" s="229" t="s">
        <v>4104</v>
      </c>
      <c r="F215" s="230" t="s">
        <v>4105</v>
      </c>
      <c r="G215" s="231" t="s">
        <v>480</v>
      </c>
      <c r="H215" s="232">
        <v>4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341</v>
      </c>
      <c r="AT215" s="239" t="s">
        <v>323</v>
      </c>
      <c r="AU215" s="239" t="s">
        <v>89</v>
      </c>
      <c r="AY215" s="18" t="s">
        <v>320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341</v>
      </c>
      <c r="BM215" s="239" t="s">
        <v>1760</v>
      </c>
    </row>
    <row r="216" s="2" customFormat="1" ht="16.5" customHeight="1">
      <c r="A216" s="39"/>
      <c r="B216" s="40"/>
      <c r="C216" s="228" t="s">
        <v>1206</v>
      </c>
      <c r="D216" s="228" t="s">
        <v>323</v>
      </c>
      <c r="E216" s="229" t="s">
        <v>4106</v>
      </c>
      <c r="F216" s="230" t="s">
        <v>3910</v>
      </c>
      <c r="G216" s="231" t="s">
        <v>3175</v>
      </c>
      <c r="H216" s="232">
        <v>25</v>
      </c>
      <c r="I216" s="233"/>
      <c r="J216" s="234">
        <f>ROUND(I216*H216,2)</f>
        <v>0</v>
      </c>
      <c r="K216" s="230" t="s">
        <v>1</v>
      </c>
      <c r="L216" s="45"/>
      <c r="M216" s="246" t="s">
        <v>1</v>
      </c>
      <c r="N216" s="247" t="s">
        <v>46</v>
      </c>
      <c r="O216" s="248"/>
      <c r="P216" s="249">
        <f>O216*H216</f>
        <v>0</v>
      </c>
      <c r="Q216" s="249">
        <v>0</v>
      </c>
      <c r="R216" s="249">
        <f>Q216*H216</f>
        <v>0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341</v>
      </c>
      <c r="AT216" s="239" t="s">
        <v>323</v>
      </c>
      <c r="AU216" s="239" t="s">
        <v>89</v>
      </c>
      <c r="AY216" s="18" t="s">
        <v>320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341</v>
      </c>
      <c r="BM216" s="239" t="s">
        <v>1772</v>
      </c>
    </row>
    <row r="217" s="2" customFormat="1" ht="6.96" customHeight="1">
      <c r="A217" s="39"/>
      <c r="B217" s="67"/>
      <c r="C217" s="68"/>
      <c r="D217" s="68"/>
      <c r="E217" s="68"/>
      <c r="F217" s="68"/>
      <c r="G217" s="68"/>
      <c r="H217" s="68"/>
      <c r="I217" s="68"/>
      <c r="J217" s="68"/>
      <c r="K217" s="68"/>
      <c r="L217" s="45"/>
      <c r="M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</row>
  </sheetData>
  <sheetProtection sheet="1" autoFilter="0" formatColumns="0" formatRows="0" objects="1" scenarios="1" spinCount="100000" saltValue="XT3JSBWCFLJR4pKa21gsdjSbGuPH5ewrfuY+YhxTyo446x+rWNbxzD60pXQGSHjBBFcy6NlgDymlAdMq/9ZJOw==" hashValue="sOL19h6kDulLkEuOJloELbgvazLWyv7w7ttnExHFBG5uhGHEdlOCX5TygJZktc76Dngc2ffWPaS5oi/ooH/7Vg==" algorithmName="SHA-512" password="CC35"/>
  <autoFilter ref="C122:K21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4107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ROUND(J131,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ROUND((SUM(BE131:BE306)),  2)</f>
        <v>0</v>
      </c>
      <c r="G35" s="39"/>
      <c r="H35" s="39"/>
      <c r="I35" s="166">
        <v>0.20999999999999999</v>
      </c>
      <c r="J35" s="165">
        <f>ROUND(((SUM(BE131:BE306))*I35),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ROUND((SUM(BF131:BF306)),  2)</f>
        <v>0</v>
      </c>
      <c r="G36" s="39"/>
      <c r="H36" s="39"/>
      <c r="I36" s="166">
        <v>0.14999999999999999</v>
      </c>
      <c r="J36" s="165">
        <f>ROUND(((SUM(BF131:BF306))*I36),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ROUND((SUM(BG131:BG306)),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ROUND((SUM(BH131:BH306)),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ROUND((SUM(BI131:BI306)),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592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07 - ZDRAVOTNĚ TECHNICKÉ INSTALACE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J131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4108</v>
      </c>
      <c r="E99" s="193"/>
      <c r="F99" s="193"/>
      <c r="G99" s="193"/>
      <c r="H99" s="193"/>
      <c r="I99" s="193"/>
      <c r="J99" s="194">
        <f>J132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4109</v>
      </c>
      <c r="E100" s="193"/>
      <c r="F100" s="193"/>
      <c r="G100" s="193"/>
      <c r="H100" s="193"/>
      <c r="I100" s="193"/>
      <c r="J100" s="194">
        <f>J153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4110</v>
      </c>
      <c r="E101" s="193"/>
      <c r="F101" s="193"/>
      <c r="G101" s="193"/>
      <c r="H101" s="193"/>
      <c r="I101" s="193"/>
      <c r="J101" s="194">
        <f>J157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4111</v>
      </c>
      <c r="E102" s="193"/>
      <c r="F102" s="193"/>
      <c r="G102" s="193"/>
      <c r="H102" s="193"/>
      <c r="I102" s="193"/>
      <c r="J102" s="194">
        <f>J159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4112</v>
      </c>
      <c r="E103" s="193"/>
      <c r="F103" s="193"/>
      <c r="G103" s="193"/>
      <c r="H103" s="193"/>
      <c r="I103" s="193"/>
      <c r="J103" s="194">
        <f>J164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4113</v>
      </c>
      <c r="E104" s="193"/>
      <c r="F104" s="193"/>
      <c r="G104" s="193"/>
      <c r="H104" s="193"/>
      <c r="I104" s="193"/>
      <c r="J104" s="194">
        <f>J171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4114</v>
      </c>
      <c r="E105" s="193"/>
      <c r="F105" s="193"/>
      <c r="G105" s="193"/>
      <c r="H105" s="193"/>
      <c r="I105" s="193"/>
      <c r="J105" s="194">
        <f>J203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4115</v>
      </c>
      <c r="E106" s="193"/>
      <c r="F106" s="193"/>
      <c r="G106" s="193"/>
      <c r="H106" s="193"/>
      <c r="I106" s="193"/>
      <c r="J106" s="194">
        <f>J251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0"/>
      <c r="C107" s="191"/>
      <c r="D107" s="192" t="s">
        <v>4116</v>
      </c>
      <c r="E107" s="193"/>
      <c r="F107" s="193"/>
      <c r="G107" s="193"/>
      <c r="H107" s="193"/>
      <c r="I107" s="193"/>
      <c r="J107" s="194">
        <f>J290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0"/>
      <c r="C108" s="191"/>
      <c r="D108" s="192" t="s">
        <v>3926</v>
      </c>
      <c r="E108" s="193"/>
      <c r="F108" s="193"/>
      <c r="G108" s="193"/>
      <c r="H108" s="193"/>
      <c r="I108" s="193"/>
      <c r="J108" s="194">
        <f>J296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0"/>
      <c r="C109" s="191"/>
      <c r="D109" s="192" t="s">
        <v>4117</v>
      </c>
      <c r="E109" s="193"/>
      <c r="F109" s="193"/>
      <c r="G109" s="193"/>
      <c r="H109" s="193"/>
      <c r="I109" s="193"/>
      <c r="J109" s="194">
        <f>J301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304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85" t="str">
        <f>E7</f>
        <v>Rekonstrukce a dostavba staré budovy ZŠ Třebotov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290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5" customHeight="1">
      <c r="A121" s="39"/>
      <c r="B121" s="40"/>
      <c r="C121" s="41"/>
      <c r="D121" s="41"/>
      <c r="E121" s="185" t="s">
        <v>592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3168</v>
      </c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77" t="str">
        <f>E11</f>
        <v>SO 04 07 - ZDRAVOTNĚ TECHNICKÉ INSTALACE</v>
      </c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22</v>
      </c>
      <c r="D125" s="41"/>
      <c r="E125" s="41"/>
      <c r="F125" s="28" t="str">
        <f>F14</f>
        <v>Třebotov, Hlavní 190, 252 26 areál školy</v>
      </c>
      <c r="G125" s="41"/>
      <c r="H125" s="41"/>
      <c r="I125" s="33" t="s">
        <v>24</v>
      </c>
      <c r="J125" s="80" t="str">
        <f>IF(J14="","",J14)</f>
        <v>8. 2. 2024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26</v>
      </c>
      <c r="D127" s="41"/>
      <c r="E127" s="41"/>
      <c r="F127" s="28" t="str">
        <f>E17</f>
        <v>Obec Třebotov</v>
      </c>
      <c r="G127" s="41"/>
      <c r="H127" s="41"/>
      <c r="I127" s="33" t="s">
        <v>33</v>
      </c>
      <c r="J127" s="37" t="str">
        <f>E23</f>
        <v>archlin s.r.o.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31</v>
      </c>
      <c r="D128" s="41"/>
      <c r="E128" s="41"/>
      <c r="F128" s="28" t="str">
        <f>IF(E20="","",E20)</f>
        <v>Vyplň údaj</v>
      </c>
      <c r="G128" s="41"/>
      <c r="H128" s="41"/>
      <c r="I128" s="33" t="s">
        <v>37</v>
      </c>
      <c r="J128" s="37" t="str">
        <f>E26</f>
        <v xml:space="preserve"> 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01"/>
      <c r="B130" s="202"/>
      <c r="C130" s="203" t="s">
        <v>305</v>
      </c>
      <c r="D130" s="204" t="s">
        <v>66</v>
      </c>
      <c r="E130" s="204" t="s">
        <v>62</v>
      </c>
      <c r="F130" s="204" t="s">
        <v>63</v>
      </c>
      <c r="G130" s="204" t="s">
        <v>306</v>
      </c>
      <c r="H130" s="204" t="s">
        <v>307</v>
      </c>
      <c r="I130" s="204" t="s">
        <v>308</v>
      </c>
      <c r="J130" s="204" t="s">
        <v>295</v>
      </c>
      <c r="K130" s="205" t="s">
        <v>309</v>
      </c>
      <c r="L130" s="206"/>
      <c r="M130" s="101" t="s">
        <v>1</v>
      </c>
      <c r="N130" s="102" t="s">
        <v>45</v>
      </c>
      <c r="O130" s="102" t="s">
        <v>310</v>
      </c>
      <c r="P130" s="102" t="s">
        <v>311</v>
      </c>
      <c r="Q130" s="102" t="s">
        <v>312</v>
      </c>
      <c r="R130" s="102" t="s">
        <v>313</v>
      </c>
      <c r="S130" s="102" t="s">
        <v>314</v>
      </c>
      <c r="T130" s="103" t="s">
        <v>315</v>
      </c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</row>
    <row r="131" s="2" customFormat="1" ht="22.8" customHeight="1">
      <c r="A131" s="39"/>
      <c r="B131" s="40"/>
      <c r="C131" s="108" t="s">
        <v>316</v>
      </c>
      <c r="D131" s="41"/>
      <c r="E131" s="41"/>
      <c r="F131" s="41"/>
      <c r="G131" s="41"/>
      <c r="H131" s="41"/>
      <c r="I131" s="41"/>
      <c r="J131" s="207">
        <f>BK131</f>
        <v>0</v>
      </c>
      <c r="K131" s="41"/>
      <c r="L131" s="45"/>
      <c r="M131" s="104"/>
      <c r="N131" s="208"/>
      <c r="O131" s="105"/>
      <c r="P131" s="209">
        <f>P132+P153+P157+P159+P164+P171+P203+P251+P290+P296+P301</f>
        <v>0</v>
      </c>
      <c r="Q131" s="105"/>
      <c r="R131" s="209">
        <f>R132+R153+R157+R159+R164+R171+R203+R251+R290+R296+R301</f>
        <v>0</v>
      </c>
      <c r="S131" s="105"/>
      <c r="T131" s="210">
        <f>T132+T153+T157+T159+T164+T171+T203+T251+T290+T296+T301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80</v>
      </c>
      <c r="AU131" s="18" t="s">
        <v>297</v>
      </c>
      <c r="BK131" s="211">
        <f>BK132+BK153+BK157+BK159+BK164+BK171+BK203+BK251+BK290+BK296+BK301</f>
        <v>0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89</v>
      </c>
      <c r="F132" s="215" t="s">
        <v>434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SUM(P133:P152)</f>
        <v>0</v>
      </c>
      <c r="Q132" s="220"/>
      <c r="R132" s="221">
        <f>SUM(R133:R152)</f>
        <v>0</v>
      </c>
      <c r="S132" s="220"/>
      <c r="T132" s="222">
        <f>SUM(T133:T152)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320</v>
      </c>
      <c r="BK132" s="225">
        <f>SUM(BK133:BK152)</f>
        <v>0</v>
      </c>
    </row>
    <row r="133" s="2" customFormat="1" ht="24.15" customHeight="1">
      <c r="A133" s="39"/>
      <c r="B133" s="40"/>
      <c r="C133" s="228" t="s">
        <v>89</v>
      </c>
      <c r="D133" s="228" t="s">
        <v>323</v>
      </c>
      <c r="E133" s="229" t="s">
        <v>4118</v>
      </c>
      <c r="F133" s="230" t="s">
        <v>4119</v>
      </c>
      <c r="G133" s="231" t="s">
        <v>455</v>
      </c>
      <c r="H133" s="232">
        <v>244.80000000000001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91</v>
      </c>
    </row>
    <row r="134" s="13" customFormat="1">
      <c r="A134" s="13"/>
      <c r="B134" s="251"/>
      <c r="C134" s="252"/>
      <c r="D134" s="253" t="s">
        <v>440</v>
      </c>
      <c r="E134" s="254" t="s">
        <v>1</v>
      </c>
      <c r="F134" s="255" t="s">
        <v>4120</v>
      </c>
      <c r="G134" s="252"/>
      <c r="H134" s="256">
        <v>244.80000000000001</v>
      </c>
      <c r="I134" s="257"/>
      <c r="J134" s="252"/>
      <c r="K134" s="252"/>
      <c r="L134" s="258"/>
      <c r="M134" s="259"/>
      <c r="N134" s="260"/>
      <c r="O134" s="260"/>
      <c r="P134" s="260"/>
      <c r="Q134" s="260"/>
      <c r="R134" s="260"/>
      <c r="S134" s="260"/>
      <c r="T134" s="26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2" t="s">
        <v>440</v>
      </c>
      <c r="AU134" s="262" t="s">
        <v>89</v>
      </c>
      <c r="AV134" s="13" t="s">
        <v>91</v>
      </c>
      <c r="AW134" s="13" t="s">
        <v>36</v>
      </c>
      <c r="AX134" s="13" t="s">
        <v>81</v>
      </c>
      <c r="AY134" s="262" t="s">
        <v>320</v>
      </c>
    </row>
    <row r="135" s="14" customFormat="1">
      <c r="A135" s="14"/>
      <c r="B135" s="263"/>
      <c r="C135" s="264"/>
      <c r="D135" s="253" t="s">
        <v>440</v>
      </c>
      <c r="E135" s="265" t="s">
        <v>1</v>
      </c>
      <c r="F135" s="266" t="s">
        <v>485</v>
      </c>
      <c r="G135" s="264"/>
      <c r="H135" s="267">
        <v>244.80000000000001</v>
      </c>
      <c r="I135" s="268"/>
      <c r="J135" s="264"/>
      <c r="K135" s="264"/>
      <c r="L135" s="269"/>
      <c r="M135" s="270"/>
      <c r="N135" s="271"/>
      <c r="O135" s="271"/>
      <c r="P135" s="271"/>
      <c r="Q135" s="271"/>
      <c r="R135" s="271"/>
      <c r="S135" s="271"/>
      <c r="T135" s="272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73" t="s">
        <v>440</v>
      </c>
      <c r="AU135" s="273" t="s">
        <v>89</v>
      </c>
      <c r="AV135" s="14" t="s">
        <v>341</v>
      </c>
      <c r="AW135" s="14" t="s">
        <v>36</v>
      </c>
      <c r="AX135" s="14" t="s">
        <v>89</v>
      </c>
      <c r="AY135" s="273" t="s">
        <v>320</v>
      </c>
    </row>
    <row r="136" s="2" customFormat="1" ht="16.5" customHeight="1">
      <c r="A136" s="39"/>
      <c r="B136" s="40"/>
      <c r="C136" s="228" t="s">
        <v>91</v>
      </c>
      <c r="D136" s="228" t="s">
        <v>323</v>
      </c>
      <c r="E136" s="229" t="s">
        <v>4121</v>
      </c>
      <c r="F136" s="230" t="s">
        <v>4122</v>
      </c>
      <c r="G136" s="231" t="s">
        <v>455</v>
      </c>
      <c r="H136" s="232">
        <v>4.5599999999999996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341</v>
      </c>
    </row>
    <row r="137" s="13" customFormat="1">
      <c r="A137" s="13"/>
      <c r="B137" s="251"/>
      <c r="C137" s="252"/>
      <c r="D137" s="253" t="s">
        <v>440</v>
      </c>
      <c r="E137" s="254" t="s">
        <v>1</v>
      </c>
      <c r="F137" s="255" t="s">
        <v>4123</v>
      </c>
      <c r="G137" s="252"/>
      <c r="H137" s="256">
        <v>4.5599999999999996</v>
      </c>
      <c r="I137" s="257"/>
      <c r="J137" s="252"/>
      <c r="K137" s="252"/>
      <c r="L137" s="258"/>
      <c r="M137" s="259"/>
      <c r="N137" s="260"/>
      <c r="O137" s="260"/>
      <c r="P137" s="260"/>
      <c r="Q137" s="260"/>
      <c r="R137" s="260"/>
      <c r="S137" s="260"/>
      <c r="T137" s="26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2" t="s">
        <v>440</v>
      </c>
      <c r="AU137" s="262" t="s">
        <v>89</v>
      </c>
      <c r="AV137" s="13" t="s">
        <v>91</v>
      </c>
      <c r="AW137" s="13" t="s">
        <v>36</v>
      </c>
      <c r="AX137" s="13" t="s">
        <v>81</v>
      </c>
      <c r="AY137" s="262" t="s">
        <v>320</v>
      </c>
    </row>
    <row r="138" s="14" customFormat="1">
      <c r="A138" s="14"/>
      <c r="B138" s="263"/>
      <c r="C138" s="264"/>
      <c r="D138" s="253" t="s">
        <v>440</v>
      </c>
      <c r="E138" s="265" t="s">
        <v>1</v>
      </c>
      <c r="F138" s="266" t="s">
        <v>485</v>
      </c>
      <c r="G138" s="264"/>
      <c r="H138" s="267">
        <v>4.5599999999999996</v>
      </c>
      <c r="I138" s="268"/>
      <c r="J138" s="264"/>
      <c r="K138" s="264"/>
      <c r="L138" s="269"/>
      <c r="M138" s="270"/>
      <c r="N138" s="271"/>
      <c r="O138" s="271"/>
      <c r="P138" s="271"/>
      <c r="Q138" s="271"/>
      <c r="R138" s="271"/>
      <c r="S138" s="271"/>
      <c r="T138" s="27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3" t="s">
        <v>440</v>
      </c>
      <c r="AU138" s="273" t="s">
        <v>89</v>
      </c>
      <c r="AV138" s="14" t="s">
        <v>341</v>
      </c>
      <c r="AW138" s="14" t="s">
        <v>36</v>
      </c>
      <c r="AX138" s="14" t="s">
        <v>89</v>
      </c>
      <c r="AY138" s="273" t="s">
        <v>320</v>
      </c>
    </row>
    <row r="139" s="2" customFormat="1" ht="24.15" customHeight="1">
      <c r="A139" s="39"/>
      <c r="B139" s="40"/>
      <c r="C139" s="228" t="s">
        <v>111</v>
      </c>
      <c r="D139" s="228" t="s">
        <v>323</v>
      </c>
      <c r="E139" s="229" t="s">
        <v>4124</v>
      </c>
      <c r="F139" s="230" t="s">
        <v>4125</v>
      </c>
      <c r="G139" s="231" t="s">
        <v>437</v>
      </c>
      <c r="H139" s="232">
        <v>623.39999999999998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350</v>
      </c>
    </row>
    <row r="140" s="13" customFormat="1">
      <c r="A140" s="13"/>
      <c r="B140" s="251"/>
      <c r="C140" s="252"/>
      <c r="D140" s="253" t="s">
        <v>440</v>
      </c>
      <c r="E140" s="254" t="s">
        <v>1</v>
      </c>
      <c r="F140" s="255" t="s">
        <v>4126</v>
      </c>
      <c r="G140" s="252"/>
      <c r="H140" s="256">
        <v>612</v>
      </c>
      <c r="I140" s="257"/>
      <c r="J140" s="252"/>
      <c r="K140" s="252"/>
      <c r="L140" s="258"/>
      <c r="M140" s="259"/>
      <c r="N140" s="260"/>
      <c r="O140" s="260"/>
      <c r="P140" s="260"/>
      <c r="Q140" s="260"/>
      <c r="R140" s="260"/>
      <c r="S140" s="260"/>
      <c r="T140" s="26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2" t="s">
        <v>440</v>
      </c>
      <c r="AU140" s="262" t="s">
        <v>89</v>
      </c>
      <c r="AV140" s="13" t="s">
        <v>91</v>
      </c>
      <c r="AW140" s="13" t="s">
        <v>36</v>
      </c>
      <c r="AX140" s="13" t="s">
        <v>81</v>
      </c>
      <c r="AY140" s="262" t="s">
        <v>320</v>
      </c>
    </row>
    <row r="141" s="13" customFormat="1">
      <c r="A141" s="13"/>
      <c r="B141" s="251"/>
      <c r="C141" s="252"/>
      <c r="D141" s="253" t="s">
        <v>440</v>
      </c>
      <c r="E141" s="254" t="s">
        <v>1</v>
      </c>
      <c r="F141" s="255" t="s">
        <v>4127</v>
      </c>
      <c r="G141" s="252"/>
      <c r="H141" s="256">
        <v>11.4</v>
      </c>
      <c r="I141" s="257"/>
      <c r="J141" s="252"/>
      <c r="K141" s="252"/>
      <c r="L141" s="258"/>
      <c r="M141" s="259"/>
      <c r="N141" s="260"/>
      <c r="O141" s="260"/>
      <c r="P141" s="260"/>
      <c r="Q141" s="260"/>
      <c r="R141" s="260"/>
      <c r="S141" s="260"/>
      <c r="T141" s="26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2" t="s">
        <v>440</v>
      </c>
      <c r="AU141" s="262" t="s">
        <v>89</v>
      </c>
      <c r="AV141" s="13" t="s">
        <v>91</v>
      </c>
      <c r="AW141" s="13" t="s">
        <v>36</v>
      </c>
      <c r="AX141" s="13" t="s">
        <v>81</v>
      </c>
      <c r="AY141" s="262" t="s">
        <v>320</v>
      </c>
    </row>
    <row r="142" s="14" customFormat="1">
      <c r="A142" s="14"/>
      <c r="B142" s="263"/>
      <c r="C142" s="264"/>
      <c r="D142" s="253" t="s">
        <v>440</v>
      </c>
      <c r="E142" s="265" t="s">
        <v>1</v>
      </c>
      <c r="F142" s="266" t="s">
        <v>485</v>
      </c>
      <c r="G142" s="264"/>
      <c r="H142" s="267">
        <v>623.39999999999998</v>
      </c>
      <c r="I142" s="268"/>
      <c r="J142" s="264"/>
      <c r="K142" s="264"/>
      <c r="L142" s="269"/>
      <c r="M142" s="270"/>
      <c r="N142" s="271"/>
      <c r="O142" s="271"/>
      <c r="P142" s="271"/>
      <c r="Q142" s="271"/>
      <c r="R142" s="271"/>
      <c r="S142" s="271"/>
      <c r="T142" s="272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73" t="s">
        <v>440</v>
      </c>
      <c r="AU142" s="273" t="s">
        <v>89</v>
      </c>
      <c r="AV142" s="14" t="s">
        <v>341</v>
      </c>
      <c r="AW142" s="14" t="s">
        <v>36</v>
      </c>
      <c r="AX142" s="14" t="s">
        <v>89</v>
      </c>
      <c r="AY142" s="273" t="s">
        <v>320</v>
      </c>
    </row>
    <row r="143" s="2" customFormat="1" ht="24.15" customHeight="1">
      <c r="A143" s="39"/>
      <c r="B143" s="40"/>
      <c r="C143" s="228" t="s">
        <v>341</v>
      </c>
      <c r="D143" s="228" t="s">
        <v>323</v>
      </c>
      <c r="E143" s="229" t="s">
        <v>4128</v>
      </c>
      <c r="F143" s="230" t="s">
        <v>4129</v>
      </c>
      <c r="G143" s="231" t="s">
        <v>437</v>
      </c>
      <c r="H143" s="232">
        <v>623.39999999999998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363</v>
      </c>
    </row>
    <row r="144" s="2" customFormat="1" ht="24.15" customHeight="1">
      <c r="A144" s="39"/>
      <c r="B144" s="40"/>
      <c r="C144" s="228" t="s">
        <v>319</v>
      </c>
      <c r="D144" s="228" t="s">
        <v>323</v>
      </c>
      <c r="E144" s="229" t="s">
        <v>4130</v>
      </c>
      <c r="F144" s="230" t="s">
        <v>4131</v>
      </c>
      <c r="G144" s="231" t="s">
        <v>455</v>
      </c>
      <c r="H144" s="232">
        <v>248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373</v>
      </c>
    </row>
    <row r="145" s="2" customFormat="1" ht="24.15" customHeight="1">
      <c r="A145" s="39"/>
      <c r="B145" s="40"/>
      <c r="C145" s="228" t="s">
        <v>350</v>
      </c>
      <c r="D145" s="228" t="s">
        <v>323</v>
      </c>
      <c r="E145" s="229" t="s">
        <v>4132</v>
      </c>
      <c r="F145" s="230" t="s">
        <v>4133</v>
      </c>
      <c r="G145" s="231" t="s">
        <v>455</v>
      </c>
      <c r="H145" s="232">
        <v>248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383</v>
      </c>
    </row>
    <row r="146" s="2" customFormat="1" ht="24.15" customHeight="1">
      <c r="A146" s="39"/>
      <c r="B146" s="40"/>
      <c r="C146" s="228" t="s">
        <v>357</v>
      </c>
      <c r="D146" s="228" t="s">
        <v>323</v>
      </c>
      <c r="E146" s="229" t="s">
        <v>4134</v>
      </c>
      <c r="F146" s="230" t="s">
        <v>4135</v>
      </c>
      <c r="G146" s="231" t="s">
        <v>455</v>
      </c>
      <c r="H146" s="232">
        <v>81.599999999999994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393</v>
      </c>
    </row>
    <row r="147" s="2" customFormat="1" ht="37.8" customHeight="1">
      <c r="A147" s="39"/>
      <c r="B147" s="40"/>
      <c r="C147" s="228" t="s">
        <v>363</v>
      </c>
      <c r="D147" s="228" t="s">
        <v>323</v>
      </c>
      <c r="E147" s="229" t="s">
        <v>4136</v>
      </c>
      <c r="F147" s="230" t="s">
        <v>4137</v>
      </c>
      <c r="G147" s="231" t="s">
        <v>455</v>
      </c>
      <c r="H147" s="232">
        <v>2448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404</v>
      </c>
    </row>
    <row r="148" s="13" customFormat="1">
      <c r="A148" s="13"/>
      <c r="B148" s="251"/>
      <c r="C148" s="252"/>
      <c r="D148" s="253" t="s">
        <v>440</v>
      </c>
      <c r="E148" s="254" t="s">
        <v>1</v>
      </c>
      <c r="F148" s="255" t="s">
        <v>4138</v>
      </c>
      <c r="G148" s="252"/>
      <c r="H148" s="256">
        <v>2448</v>
      </c>
      <c r="I148" s="257"/>
      <c r="J148" s="252"/>
      <c r="K148" s="252"/>
      <c r="L148" s="258"/>
      <c r="M148" s="259"/>
      <c r="N148" s="260"/>
      <c r="O148" s="260"/>
      <c r="P148" s="260"/>
      <c r="Q148" s="260"/>
      <c r="R148" s="260"/>
      <c r="S148" s="260"/>
      <c r="T148" s="26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2" t="s">
        <v>440</v>
      </c>
      <c r="AU148" s="262" t="s">
        <v>89</v>
      </c>
      <c r="AV148" s="13" t="s">
        <v>91</v>
      </c>
      <c r="AW148" s="13" t="s">
        <v>36</v>
      </c>
      <c r="AX148" s="13" t="s">
        <v>81</v>
      </c>
      <c r="AY148" s="262" t="s">
        <v>320</v>
      </c>
    </row>
    <row r="149" s="14" customFormat="1">
      <c r="A149" s="14"/>
      <c r="B149" s="263"/>
      <c r="C149" s="264"/>
      <c r="D149" s="253" t="s">
        <v>440</v>
      </c>
      <c r="E149" s="265" t="s">
        <v>1</v>
      </c>
      <c r="F149" s="266" t="s">
        <v>485</v>
      </c>
      <c r="G149" s="264"/>
      <c r="H149" s="267">
        <v>2448</v>
      </c>
      <c r="I149" s="268"/>
      <c r="J149" s="264"/>
      <c r="K149" s="264"/>
      <c r="L149" s="269"/>
      <c r="M149" s="270"/>
      <c r="N149" s="271"/>
      <c r="O149" s="271"/>
      <c r="P149" s="271"/>
      <c r="Q149" s="271"/>
      <c r="R149" s="271"/>
      <c r="S149" s="271"/>
      <c r="T149" s="27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3" t="s">
        <v>440</v>
      </c>
      <c r="AU149" s="273" t="s">
        <v>89</v>
      </c>
      <c r="AV149" s="14" t="s">
        <v>341</v>
      </c>
      <c r="AW149" s="14" t="s">
        <v>36</v>
      </c>
      <c r="AX149" s="14" t="s">
        <v>89</v>
      </c>
      <c r="AY149" s="273" t="s">
        <v>320</v>
      </c>
    </row>
    <row r="150" s="2" customFormat="1" ht="24.15" customHeight="1">
      <c r="A150" s="39"/>
      <c r="B150" s="40"/>
      <c r="C150" s="228" t="s">
        <v>368</v>
      </c>
      <c r="D150" s="228" t="s">
        <v>323</v>
      </c>
      <c r="E150" s="229" t="s">
        <v>4139</v>
      </c>
      <c r="F150" s="230" t="s">
        <v>4140</v>
      </c>
      <c r="G150" s="231" t="s">
        <v>455</v>
      </c>
      <c r="H150" s="232">
        <v>81.599999999999994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414</v>
      </c>
    </row>
    <row r="151" s="13" customFormat="1">
      <c r="A151" s="13"/>
      <c r="B151" s="251"/>
      <c r="C151" s="252"/>
      <c r="D151" s="253" t="s">
        <v>440</v>
      </c>
      <c r="E151" s="254" t="s">
        <v>1</v>
      </c>
      <c r="F151" s="255" t="s">
        <v>4141</v>
      </c>
      <c r="G151" s="252"/>
      <c r="H151" s="256">
        <v>81.599999999999994</v>
      </c>
      <c r="I151" s="257"/>
      <c r="J151" s="252"/>
      <c r="K151" s="252"/>
      <c r="L151" s="258"/>
      <c r="M151" s="259"/>
      <c r="N151" s="260"/>
      <c r="O151" s="260"/>
      <c r="P151" s="260"/>
      <c r="Q151" s="260"/>
      <c r="R151" s="260"/>
      <c r="S151" s="260"/>
      <c r="T151" s="26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2" t="s">
        <v>440</v>
      </c>
      <c r="AU151" s="262" t="s">
        <v>89</v>
      </c>
      <c r="AV151" s="13" t="s">
        <v>91</v>
      </c>
      <c r="AW151" s="13" t="s">
        <v>36</v>
      </c>
      <c r="AX151" s="13" t="s">
        <v>81</v>
      </c>
      <c r="AY151" s="262" t="s">
        <v>320</v>
      </c>
    </row>
    <row r="152" s="14" customFormat="1">
      <c r="A152" s="14"/>
      <c r="B152" s="263"/>
      <c r="C152" s="264"/>
      <c r="D152" s="253" t="s">
        <v>440</v>
      </c>
      <c r="E152" s="265" t="s">
        <v>1</v>
      </c>
      <c r="F152" s="266" t="s">
        <v>485</v>
      </c>
      <c r="G152" s="264"/>
      <c r="H152" s="267">
        <v>81.599999999999994</v>
      </c>
      <c r="I152" s="268"/>
      <c r="J152" s="264"/>
      <c r="K152" s="264"/>
      <c r="L152" s="269"/>
      <c r="M152" s="270"/>
      <c r="N152" s="271"/>
      <c r="O152" s="271"/>
      <c r="P152" s="271"/>
      <c r="Q152" s="271"/>
      <c r="R152" s="271"/>
      <c r="S152" s="271"/>
      <c r="T152" s="27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3" t="s">
        <v>440</v>
      </c>
      <c r="AU152" s="273" t="s">
        <v>89</v>
      </c>
      <c r="AV152" s="14" t="s">
        <v>341</v>
      </c>
      <c r="AW152" s="14" t="s">
        <v>36</v>
      </c>
      <c r="AX152" s="14" t="s">
        <v>89</v>
      </c>
      <c r="AY152" s="273" t="s">
        <v>320</v>
      </c>
    </row>
    <row r="153" s="12" customFormat="1" ht="25.92" customHeight="1">
      <c r="A153" s="12"/>
      <c r="B153" s="212"/>
      <c r="C153" s="213"/>
      <c r="D153" s="214" t="s">
        <v>80</v>
      </c>
      <c r="E153" s="215" t="s">
        <v>409</v>
      </c>
      <c r="F153" s="215" t="s">
        <v>4142</v>
      </c>
      <c r="G153" s="213"/>
      <c r="H153" s="213"/>
      <c r="I153" s="216"/>
      <c r="J153" s="217">
        <f>BK153</f>
        <v>0</v>
      </c>
      <c r="K153" s="213"/>
      <c r="L153" s="218"/>
      <c r="M153" s="219"/>
      <c r="N153" s="220"/>
      <c r="O153" s="220"/>
      <c r="P153" s="221">
        <f>SUM(P154:P156)</f>
        <v>0</v>
      </c>
      <c r="Q153" s="220"/>
      <c r="R153" s="221">
        <f>SUM(R154:R156)</f>
        <v>0</v>
      </c>
      <c r="S153" s="220"/>
      <c r="T153" s="222">
        <f>SUM(T154:T156)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3" t="s">
        <v>89</v>
      </c>
      <c r="AT153" s="224" t="s">
        <v>80</v>
      </c>
      <c r="AU153" s="224" t="s">
        <v>81</v>
      </c>
      <c r="AY153" s="223" t="s">
        <v>320</v>
      </c>
      <c r="BK153" s="225">
        <f>SUM(BK154:BK156)</f>
        <v>0</v>
      </c>
    </row>
    <row r="154" s="2" customFormat="1" ht="24.15" customHeight="1">
      <c r="A154" s="39"/>
      <c r="B154" s="40"/>
      <c r="C154" s="228" t="s">
        <v>373</v>
      </c>
      <c r="D154" s="228" t="s">
        <v>323</v>
      </c>
      <c r="E154" s="229" t="s">
        <v>4143</v>
      </c>
      <c r="F154" s="230" t="s">
        <v>4144</v>
      </c>
      <c r="G154" s="231" t="s">
        <v>455</v>
      </c>
      <c r="H154" s="232">
        <v>166.40000000000001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522</v>
      </c>
    </row>
    <row r="155" s="13" customFormat="1">
      <c r="A155" s="13"/>
      <c r="B155" s="251"/>
      <c r="C155" s="252"/>
      <c r="D155" s="253" t="s">
        <v>440</v>
      </c>
      <c r="E155" s="254" t="s">
        <v>1</v>
      </c>
      <c r="F155" s="255" t="s">
        <v>4145</v>
      </c>
      <c r="G155" s="252"/>
      <c r="H155" s="256">
        <v>166.40000000000001</v>
      </c>
      <c r="I155" s="257"/>
      <c r="J155" s="252"/>
      <c r="K155" s="252"/>
      <c r="L155" s="258"/>
      <c r="M155" s="259"/>
      <c r="N155" s="260"/>
      <c r="O155" s="260"/>
      <c r="P155" s="260"/>
      <c r="Q155" s="260"/>
      <c r="R155" s="260"/>
      <c r="S155" s="260"/>
      <c r="T155" s="26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2" t="s">
        <v>440</v>
      </c>
      <c r="AU155" s="262" t="s">
        <v>89</v>
      </c>
      <c r="AV155" s="13" t="s">
        <v>91</v>
      </c>
      <c r="AW155" s="13" t="s">
        <v>36</v>
      </c>
      <c r="AX155" s="13" t="s">
        <v>81</v>
      </c>
      <c r="AY155" s="262" t="s">
        <v>320</v>
      </c>
    </row>
    <row r="156" s="14" customFormat="1">
      <c r="A156" s="14"/>
      <c r="B156" s="263"/>
      <c r="C156" s="264"/>
      <c r="D156" s="253" t="s">
        <v>440</v>
      </c>
      <c r="E156" s="265" t="s">
        <v>1</v>
      </c>
      <c r="F156" s="266" t="s">
        <v>485</v>
      </c>
      <c r="G156" s="264"/>
      <c r="H156" s="267">
        <v>166.40000000000001</v>
      </c>
      <c r="I156" s="268"/>
      <c r="J156" s="264"/>
      <c r="K156" s="264"/>
      <c r="L156" s="269"/>
      <c r="M156" s="270"/>
      <c r="N156" s="271"/>
      <c r="O156" s="271"/>
      <c r="P156" s="271"/>
      <c r="Q156" s="271"/>
      <c r="R156" s="271"/>
      <c r="S156" s="271"/>
      <c r="T156" s="27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73" t="s">
        <v>440</v>
      </c>
      <c r="AU156" s="273" t="s">
        <v>89</v>
      </c>
      <c r="AV156" s="14" t="s">
        <v>341</v>
      </c>
      <c r="AW156" s="14" t="s">
        <v>36</v>
      </c>
      <c r="AX156" s="14" t="s">
        <v>89</v>
      </c>
      <c r="AY156" s="273" t="s">
        <v>320</v>
      </c>
    </row>
    <row r="157" s="12" customFormat="1" ht="25.92" customHeight="1">
      <c r="A157" s="12"/>
      <c r="B157" s="212"/>
      <c r="C157" s="213"/>
      <c r="D157" s="214" t="s">
        <v>80</v>
      </c>
      <c r="E157" s="215" t="s">
        <v>111</v>
      </c>
      <c r="F157" s="215" t="s">
        <v>861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f>P158</f>
        <v>0</v>
      </c>
      <c r="Q157" s="220"/>
      <c r="R157" s="221">
        <f>R158</f>
        <v>0</v>
      </c>
      <c r="S157" s="220"/>
      <c r="T157" s="222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89</v>
      </c>
      <c r="AT157" s="224" t="s">
        <v>80</v>
      </c>
      <c r="AU157" s="224" t="s">
        <v>81</v>
      </c>
      <c r="AY157" s="223" t="s">
        <v>320</v>
      </c>
      <c r="BK157" s="225">
        <f>BK158</f>
        <v>0</v>
      </c>
    </row>
    <row r="158" s="2" customFormat="1" ht="37.8" customHeight="1">
      <c r="A158" s="39"/>
      <c r="B158" s="40"/>
      <c r="C158" s="228" t="s">
        <v>378</v>
      </c>
      <c r="D158" s="228" t="s">
        <v>323</v>
      </c>
      <c r="E158" s="229" t="s">
        <v>4146</v>
      </c>
      <c r="F158" s="230" t="s">
        <v>3802</v>
      </c>
      <c r="G158" s="231" t="s">
        <v>544</v>
      </c>
      <c r="H158" s="232">
        <v>8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531</v>
      </c>
    </row>
    <row r="159" s="12" customFormat="1" ht="25.92" customHeight="1">
      <c r="A159" s="12"/>
      <c r="B159" s="212"/>
      <c r="C159" s="213"/>
      <c r="D159" s="214" t="s">
        <v>80</v>
      </c>
      <c r="E159" s="215" t="s">
        <v>1023</v>
      </c>
      <c r="F159" s="215" t="s">
        <v>3803</v>
      </c>
      <c r="G159" s="213"/>
      <c r="H159" s="213"/>
      <c r="I159" s="216"/>
      <c r="J159" s="217">
        <f>BK159</f>
        <v>0</v>
      </c>
      <c r="K159" s="213"/>
      <c r="L159" s="218"/>
      <c r="M159" s="219"/>
      <c r="N159" s="220"/>
      <c r="O159" s="220"/>
      <c r="P159" s="221">
        <f>SUM(P160:P163)</f>
        <v>0</v>
      </c>
      <c r="Q159" s="220"/>
      <c r="R159" s="221">
        <f>SUM(R160:R163)</f>
        <v>0</v>
      </c>
      <c r="S159" s="220"/>
      <c r="T159" s="222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3" t="s">
        <v>89</v>
      </c>
      <c r="AT159" s="224" t="s">
        <v>80</v>
      </c>
      <c r="AU159" s="224" t="s">
        <v>81</v>
      </c>
      <c r="AY159" s="223" t="s">
        <v>320</v>
      </c>
      <c r="BK159" s="225">
        <f>SUM(BK160:BK163)</f>
        <v>0</v>
      </c>
    </row>
    <row r="160" s="2" customFormat="1" ht="24.15" customHeight="1">
      <c r="A160" s="39"/>
      <c r="B160" s="40"/>
      <c r="C160" s="228" t="s">
        <v>383</v>
      </c>
      <c r="D160" s="228" t="s">
        <v>323</v>
      </c>
      <c r="E160" s="229" t="s">
        <v>4147</v>
      </c>
      <c r="F160" s="230" t="s">
        <v>4148</v>
      </c>
      <c r="G160" s="231" t="s">
        <v>515</v>
      </c>
      <c r="H160" s="232">
        <v>20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541</v>
      </c>
    </row>
    <row r="161" s="2" customFormat="1" ht="24.15" customHeight="1">
      <c r="A161" s="39"/>
      <c r="B161" s="40"/>
      <c r="C161" s="228" t="s">
        <v>388</v>
      </c>
      <c r="D161" s="228" t="s">
        <v>323</v>
      </c>
      <c r="E161" s="229" t="s">
        <v>4149</v>
      </c>
      <c r="F161" s="230" t="s">
        <v>4150</v>
      </c>
      <c r="G161" s="231" t="s">
        <v>515</v>
      </c>
      <c r="H161" s="232">
        <v>65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550</v>
      </c>
    </row>
    <row r="162" s="2" customFormat="1" ht="24.15" customHeight="1">
      <c r="A162" s="39"/>
      <c r="B162" s="40"/>
      <c r="C162" s="228" t="s">
        <v>393</v>
      </c>
      <c r="D162" s="228" t="s">
        <v>323</v>
      </c>
      <c r="E162" s="229" t="s">
        <v>4151</v>
      </c>
      <c r="F162" s="230" t="s">
        <v>4152</v>
      </c>
      <c r="G162" s="231" t="s">
        <v>515</v>
      </c>
      <c r="H162" s="232">
        <v>5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561</v>
      </c>
    </row>
    <row r="163" s="2" customFormat="1" ht="24.15" customHeight="1">
      <c r="A163" s="39"/>
      <c r="B163" s="40"/>
      <c r="C163" s="228" t="s">
        <v>8</v>
      </c>
      <c r="D163" s="228" t="s">
        <v>323</v>
      </c>
      <c r="E163" s="229" t="s">
        <v>4153</v>
      </c>
      <c r="F163" s="230" t="s">
        <v>3807</v>
      </c>
      <c r="G163" s="231" t="s">
        <v>437</v>
      </c>
      <c r="H163" s="232">
        <v>12.75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573</v>
      </c>
    </row>
    <row r="164" s="12" customFormat="1" ht="25.92" customHeight="1">
      <c r="A164" s="12"/>
      <c r="B164" s="212"/>
      <c r="C164" s="213"/>
      <c r="D164" s="214" t="s">
        <v>80</v>
      </c>
      <c r="E164" s="215" t="s">
        <v>1292</v>
      </c>
      <c r="F164" s="215" t="s">
        <v>3808</v>
      </c>
      <c r="G164" s="213"/>
      <c r="H164" s="213"/>
      <c r="I164" s="216"/>
      <c r="J164" s="217">
        <f>BK164</f>
        <v>0</v>
      </c>
      <c r="K164" s="213"/>
      <c r="L164" s="218"/>
      <c r="M164" s="219"/>
      <c r="N164" s="220"/>
      <c r="O164" s="220"/>
      <c r="P164" s="221">
        <f>SUM(P165:P170)</f>
        <v>0</v>
      </c>
      <c r="Q164" s="220"/>
      <c r="R164" s="221">
        <f>SUM(R165:R170)</f>
        <v>0</v>
      </c>
      <c r="S164" s="220"/>
      <c r="T164" s="222">
        <f>SUM(T165:T170)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3" t="s">
        <v>89</v>
      </c>
      <c r="AT164" s="224" t="s">
        <v>80</v>
      </c>
      <c r="AU164" s="224" t="s">
        <v>81</v>
      </c>
      <c r="AY164" s="223" t="s">
        <v>320</v>
      </c>
      <c r="BK164" s="225">
        <f>SUM(BK165:BK170)</f>
        <v>0</v>
      </c>
    </row>
    <row r="165" s="2" customFormat="1" ht="24.15" customHeight="1">
      <c r="A165" s="39"/>
      <c r="B165" s="40"/>
      <c r="C165" s="228" t="s">
        <v>404</v>
      </c>
      <c r="D165" s="228" t="s">
        <v>323</v>
      </c>
      <c r="E165" s="229" t="s">
        <v>4154</v>
      </c>
      <c r="F165" s="230" t="s">
        <v>4155</v>
      </c>
      <c r="G165" s="231" t="s">
        <v>515</v>
      </c>
      <c r="H165" s="232">
        <v>10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823</v>
      </c>
    </row>
    <row r="166" s="2" customFormat="1" ht="37.8" customHeight="1">
      <c r="A166" s="39"/>
      <c r="B166" s="40"/>
      <c r="C166" s="228" t="s">
        <v>409</v>
      </c>
      <c r="D166" s="228" t="s">
        <v>323</v>
      </c>
      <c r="E166" s="229" t="s">
        <v>4156</v>
      </c>
      <c r="F166" s="230" t="s">
        <v>4157</v>
      </c>
      <c r="G166" s="231" t="s">
        <v>515</v>
      </c>
      <c r="H166" s="232">
        <v>10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832</v>
      </c>
    </row>
    <row r="167" s="2" customFormat="1" ht="49.05" customHeight="1">
      <c r="A167" s="39"/>
      <c r="B167" s="40"/>
      <c r="C167" s="228" t="s">
        <v>414</v>
      </c>
      <c r="D167" s="228" t="s">
        <v>323</v>
      </c>
      <c r="E167" s="229" t="s">
        <v>4158</v>
      </c>
      <c r="F167" s="230" t="s">
        <v>3810</v>
      </c>
      <c r="G167" s="231" t="s">
        <v>544</v>
      </c>
      <c r="H167" s="232">
        <v>8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844</v>
      </c>
    </row>
    <row r="168" s="2" customFormat="1" ht="24.15" customHeight="1">
      <c r="A168" s="39"/>
      <c r="B168" s="40"/>
      <c r="C168" s="228" t="s">
        <v>421</v>
      </c>
      <c r="D168" s="228" t="s">
        <v>323</v>
      </c>
      <c r="E168" s="229" t="s">
        <v>4159</v>
      </c>
      <c r="F168" s="230" t="s">
        <v>4160</v>
      </c>
      <c r="G168" s="231" t="s">
        <v>515</v>
      </c>
      <c r="H168" s="232">
        <v>20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862</v>
      </c>
    </row>
    <row r="169" s="2" customFormat="1" ht="24.15" customHeight="1">
      <c r="A169" s="39"/>
      <c r="B169" s="40"/>
      <c r="C169" s="228" t="s">
        <v>522</v>
      </c>
      <c r="D169" s="228" t="s">
        <v>323</v>
      </c>
      <c r="E169" s="229" t="s">
        <v>4161</v>
      </c>
      <c r="F169" s="230" t="s">
        <v>4162</v>
      </c>
      <c r="G169" s="231" t="s">
        <v>515</v>
      </c>
      <c r="H169" s="232">
        <v>5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874</v>
      </c>
    </row>
    <row r="170" s="2" customFormat="1" ht="24.15" customHeight="1">
      <c r="A170" s="39"/>
      <c r="B170" s="40"/>
      <c r="C170" s="228" t="s">
        <v>7</v>
      </c>
      <c r="D170" s="228" t="s">
        <v>323</v>
      </c>
      <c r="E170" s="229" t="s">
        <v>4163</v>
      </c>
      <c r="F170" s="230" t="s">
        <v>4164</v>
      </c>
      <c r="G170" s="231" t="s">
        <v>515</v>
      </c>
      <c r="H170" s="232">
        <v>65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889</v>
      </c>
    </row>
    <row r="171" s="12" customFormat="1" ht="25.92" customHeight="1">
      <c r="A171" s="12"/>
      <c r="B171" s="212"/>
      <c r="C171" s="213"/>
      <c r="D171" s="214" t="s">
        <v>80</v>
      </c>
      <c r="E171" s="215" t="s">
        <v>4165</v>
      </c>
      <c r="F171" s="215" t="s">
        <v>4166</v>
      </c>
      <c r="G171" s="213"/>
      <c r="H171" s="213"/>
      <c r="I171" s="216"/>
      <c r="J171" s="217">
        <f>BK171</f>
        <v>0</v>
      </c>
      <c r="K171" s="213"/>
      <c r="L171" s="218"/>
      <c r="M171" s="219"/>
      <c r="N171" s="220"/>
      <c r="O171" s="220"/>
      <c r="P171" s="221">
        <f>SUM(P172:P202)</f>
        <v>0</v>
      </c>
      <c r="Q171" s="220"/>
      <c r="R171" s="221">
        <f>SUM(R172:R202)</f>
        <v>0</v>
      </c>
      <c r="S171" s="220"/>
      <c r="T171" s="222">
        <f>SUM(T172:T202)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3" t="s">
        <v>91</v>
      </c>
      <c r="AT171" s="224" t="s">
        <v>80</v>
      </c>
      <c r="AU171" s="224" t="s">
        <v>81</v>
      </c>
      <c r="AY171" s="223" t="s">
        <v>320</v>
      </c>
      <c r="BK171" s="225">
        <f>SUM(BK172:BK202)</f>
        <v>0</v>
      </c>
    </row>
    <row r="172" s="2" customFormat="1" ht="24.15" customHeight="1">
      <c r="A172" s="39"/>
      <c r="B172" s="40"/>
      <c r="C172" s="228" t="s">
        <v>531</v>
      </c>
      <c r="D172" s="228" t="s">
        <v>323</v>
      </c>
      <c r="E172" s="229" t="s">
        <v>4167</v>
      </c>
      <c r="F172" s="230" t="s">
        <v>4168</v>
      </c>
      <c r="G172" s="231" t="s">
        <v>515</v>
      </c>
      <c r="H172" s="232">
        <v>20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404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404</v>
      </c>
      <c r="BM172" s="239" t="s">
        <v>907</v>
      </c>
    </row>
    <row r="173" s="2" customFormat="1" ht="24.15" customHeight="1">
      <c r="A173" s="39"/>
      <c r="B173" s="40"/>
      <c r="C173" s="228" t="s">
        <v>536</v>
      </c>
      <c r="D173" s="228" t="s">
        <v>323</v>
      </c>
      <c r="E173" s="229" t="s">
        <v>4169</v>
      </c>
      <c r="F173" s="230" t="s">
        <v>4170</v>
      </c>
      <c r="G173" s="231" t="s">
        <v>515</v>
      </c>
      <c r="H173" s="232">
        <v>16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404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404</v>
      </c>
      <c r="BM173" s="239" t="s">
        <v>923</v>
      </c>
    </row>
    <row r="174" s="2" customFormat="1" ht="24.15" customHeight="1">
      <c r="A174" s="39"/>
      <c r="B174" s="40"/>
      <c r="C174" s="228" t="s">
        <v>541</v>
      </c>
      <c r="D174" s="228" t="s">
        <v>323</v>
      </c>
      <c r="E174" s="229" t="s">
        <v>4171</v>
      </c>
      <c r="F174" s="230" t="s">
        <v>4172</v>
      </c>
      <c r="G174" s="231" t="s">
        <v>515</v>
      </c>
      <c r="H174" s="232">
        <v>45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404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404</v>
      </c>
      <c r="BM174" s="239" t="s">
        <v>933</v>
      </c>
    </row>
    <row r="175" s="2" customFormat="1" ht="24.15" customHeight="1">
      <c r="A175" s="39"/>
      <c r="B175" s="40"/>
      <c r="C175" s="228" t="s">
        <v>546</v>
      </c>
      <c r="D175" s="228" t="s">
        <v>323</v>
      </c>
      <c r="E175" s="229" t="s">
        <v>4173</v>
      </c>
      <c r="F175" s="230" t="s">
        <v>4174</v>
      </c>
      <c r="G175" s="231" t="s">
        <v>515</v>
      </c>
      <c r="H175" s="232">
        <v>58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404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404</v>
      </c>
      <c r="BM175" s="239" t="s">
        <v>942</v>
      </c>
    </row>
    <row r="176" s="2" customFormat="1" ht="24.15" customHeight="1">
      <c r="A176" s="39"/>
      <c r="B176" s="40"/>
      <c r="C176" s="228" t="s">
        <v>550</v>
      </c>
      <c r="D176" s="228" t="s">
        <v>323</v>
      </c>
      <c r="E176" s="229" t="s">
        <v>4175</v>
      </c>
      <c r="F176" s="230" t="s">
        <v>4176</v>
      </c>
      <c r="G176" s="231" t="s">
        <v>515</v>
      </c>
      <c r="H176" s="232">
        <v>210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404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404</v>
      </c>
      <c r="BM176" s="239" t="s">
        <v>956</v>
      </c>
    </row>
    <row r="177" s="2" customFormat="1" ht="24.15" customHeight="1">
      <c r="A177" s="39"/>
      <c r="B177" s="40"/>
      <c r="C177" s="228" t="s">
        <v>556</v>
      </c>
      <c r="D177" s="228" t="s">
        <v>323</v>
      </c>
      <c r="E177" s="229" t="s">
        <v>4177</v>
      </c>
      <c r="F177" s="230" t="s">
        <v>4178</v>
      </c>
      <c r="G177" s="231" t="s">
        <v>515</v>
      </c>
      <c r="H177" s="232">
        <v>15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404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404</v>
      </c>
      <c r="BM177" s="239" t="s">
        <v>968</v>
      </c>
    </row>
    <row r="178" s="2" customFormat="1" ht="33" customHeight="1">
      <c r="A178" s="39"/>
      <c r="B178" s="40"/>
      <c r="C178" s="228" t="s">
        <v>561</v>
      </c>
      <c r="D178" s="228" t="s">
        <v>323</v>
      </c>
      <c r="E178" s="229" t="s">
        <v>4179</v>
      </c>
      <c r="F178" s="230" t="s">
        <v>4180</v>
      </c>
      <c r="G178" s="231" t="s">
        <v>515</v>
      </c>
      <c r="H178" s="232">
        <v>85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404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404</v>
      </c>
      <c r="BM178" s="239" t="s">
        <v>986</v>
      </c>
    </row>
    <row r="179" s="2" customFormat="1" ht="33" customHeight="1">
      <c r="A179" s="39"/>
      <c r="B179" s="40"/>
      <c r="C179" s="228" t="s">
        <v>566</v>
      </c>
      <c r="D179" s="228" t="s">
        <v>323</v>
      </c>
      <c r="E179" s="229" t="s">
        <v>4181</v>
      </c>
      <c r="F179" s="230" t="s">
        <v>4182</v>
      </c>
      <c r="G179" s="231" t="s">
        <v>515</v>
      </c>
      <c r="H179" s="232">
        <v>44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404</v>
      </c>
      <c r="AT179" s="239" t="s">
        <v>323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404</v>
      </c>
      <c r="BM179" s="239" t="s">
        <v>997</v>
      </c>
    </row>
    <row r="180" s="2" customFormat="1" ht="33" customHeight="1">
      <c r="A180" s="39"/>
      <c r="B180" s="40"/>
      <c r="C180" s="228" t="s">
        <v>573</v>
      </c>
      <c r="D180" s="228" t="s">
        <v>323</v>
      </c>
      <c r="E180" s="229" t="s">
        <v>4183</v>
      </c>
      <c r="F180" s="230" t="s">
        <v>4184</v>
      </c>
      <c r="G180" s="231" t="s">
        <v>515</v>
      </c>
      <c r="H180" s="232">
        <v>47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404</v>
      </c>
      <c r="AT180" s="239" t="s">
        <v>323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404</v>
      </c>
      <c r="BM180" s="239" t="s">
        <v>1018</v>
      </c>
    </row>
    <row r="181" s="2" customFormat="1" ht="33" customHeight="1">
      <c r="A181" s="39"/>
      <c r="B181" s="40"/>
      <c r="C181" s="228" t="s">
        <v>819</v>
      </c>
      <c r="D181" s="228" t="s">
        <v>323</v>
      </c>
      <c r="E181" s="229" t="s">
        <v>4185</v>
      </c>
      <c r="F181" s="230" t="s">
        <v>4186</v>
      </c>
      <c r="G181" s="231" t="s">
        <v>515</v>
      </c>
      <c r="H181" s="232">
        <v>13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404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404</v>
      </c>
      <c r="BM181" s="239" t="s">
        <v>1028</v>
      </c>
    </row>
    <row r="182" s="2" customFormat="1" ht="33" customHeight="1">
      <c r="A182" s="39"/>
      <c r="B182" s="40"/>
      <c r="C182" s="228" t="s">
        <v>823</v>
      </c>
      <c r="D182" s="228" t="s">
        <v>323</v>
      </c>
      <c r="E182" s="229" t="s">
        <v>4187</v>
      </c>
      <c r="F182" s="230" t="s">
        <v>4188</v>
      </c>
      <c r="G182" s="231" t="s">
        <v>515</v>
      </c>
      <c r="H182" s="232">
        <v>18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404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404</v>
      </c>
      <c r="BM182" s="239" t="s">
        <v>1036</v>
      </c>
    </row>
    <row r="183" s="2" customFormat="1" ht="62.7" customHeight="1">
      <c r="A183" s="39"/>
      <c r="B183" s="40"/>
      <c r="C183" s="228" t="s">
        <v>828</v>
      </c>
      <c r="D183" s="228" t="s">
        <v>323</v>
      </c>
      <c r="E183" s="229" t="s">
        <v>4189</v>
      </c>
      <c r="F183" s="230" t="s">
        <v>4190</v>
      </c>
      <c r="G183" s="231" t="s">
        <v>544</v>
      </c>
      <c r="H183" s="232">
        <v>2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404</v>
      </c>
      <c r="AT183" s="239" t="s">
        <v>323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404</v>
      </c>
      <c r="BM183" s="239" t="s">
        <v>1044</v>
      </c>
    </row>
    <row r="184" s="2" customFormat="1" ht="16.5" customHeight="1">
      <c r="A184" s="39"/>
      <c r="B184" s="40"/>
      <c r="C184" s="228" t="s">
        <v>832</v>
      </c>
      <c r="D184" s="228" t="s">
        <v>323</v>
      </c>
      <c r="E184" s="229" t="s">
        <v>4191</v>
      </c>
      <c r="F184" s="230" t="s">
        <v>4192</v>
      </c>
      <c r="G184" s="231" t="s">
        <v>544</v>
      </c>
      <c r="H184" s="232">
        <v>4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404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404</v>
      </c>
      <c r="BM184" s="239" t="s">
        <v>1052</v>
      </c>
    </row>
    <row r="185" s="2" customFormat="1" ht="24.15" customHeight="1">
      <c r="A185" s="39"/>
      <c r="B185" s="40"/>
      <c r="C185" s="228" t="s">
        <v>838</v>
      </c>
      <c r="D185" s="228" t="s">
        <v>323</v>
      </c>
      <c r="E185" s="229" t="s">
        <v>4193</v>
      </c>
      <c r="F185" s="230" t="s">
        <v>4194</v>
      </c>
      <c r="G185" s="231" t="s">
        <v>515</v>
      </c>
      <c r="H185" s="232">
        <v>493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404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404</v>
      </c>
      <c r="BM185" s="239" t="s">
        <v>1060</v>
      </c>
    </row>
    <row r="186" s="2" customFormat="1" ht="24.15" customHeight="1">
      <c r="A186" s="39"/>
      <c r="B186" s="40"/>
      <c r="C186" s="228" t="s">
        <v>844</v>
      </c>
      <c r="D186" s="228" t="s">
        <v>323</v>
      </c>
      <c r="E186" s="229" t="s">
        <v>4195</v>
      </c>
      <c r="F186" s="230" t="s">
        <v>4196</v>
      </c>
      <c r="G186" s="231" t="s">
        <v>515</v>
      </c>
      <c r="H186" s="232">
        <v>60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404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404</v>
      </c>
      <c r="BM186" s="239" t="s">
        <v>1078</v>
      </c>
    </row>
    <row r="187" s="2" customFormat="1" ht="24.15" customHeight="1">
      <c r="A187" s="39"/>
      <c r="B187" s="40"/>
      <c r="C187" s="228" t="s">
        <v>850</v>
      </c>
      <c r="D187" s="228" t="s">
        <v>323</v>
      </c>
      <c r="E187" s="229" t="s">
        <v>4197</v>
      </c>
      <c r="F187" s="230" t="s">
        <v>4198</v>
      </c>
      <c r="G187" s="231" t="s">
        <v>515</v>
      </c>
      <c r="H187" s="232">
        <v>18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404</v>
      </c>
      <c r="AT187" s="239" t="s">
        <v>323</v>
      </c>
      <c r="AU187" s="239" t="s">
        <v>89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404</v>
      </c>
      <c r="BM187" s="239" t="s">
        <v>1097</v>
      </c>
    </row>
    <row r="188" s="2" customFormat="1" ht="24.15" customHeight="1">
      <c r="A188" s="39"/>
      <c r="B188" s="40"/>
      <c r="C188" s="228" t="s">
        <v>862</v>
      </c>
      <c r="D188" s="228" t="s">
        <v>323</v>
      </c>
      <c r="E188" s="229" t="s">
        <v>4199</v>
      </c>
      <c r="F188" s="230" t="s">
        <v>4200</v>
      </c>
      <c r="G188" s="231" t="s">
        <v>3175</v>
      </c>
      <c r="H188" s="232">
        <v>2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404</v>
      </c>
      <c r="AT188" s="239" t="s">
        <v>323</v>
      </c>
      <c r="AU188" s="239" t="s">
        <v>89</v>
      </c>
      <c r="AY188" s="18" t="s">
        <v>320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404</v>
      </c>
      <c r="BM188" s="239" t="s">
        <v>1111</v>
      </c>
    </row>
    <row r="189" s="2" customFormat="1" ht="24.15" customHeight="1">
      <c r="A189" s="39"/>
      <c r="B189" s="40"/>
      <c r="C189" s="228" t="s">
        <v>867</v>
      </c>
      <c r="D189" s="228" t="s">
        <v>323</v>
      </c>
      <c r="E189" s="229" t="s">
        <v>4201</v>
      </c>
      <c r="F189" s="230" t="s">
        <v>4202</v>
      </c>
      <c r="G189" s="231" t="s">
        <v>544</v>
      </c>
      <c r="H189" s="232">
        <v>2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404</v>
      </c>
      <c r="AT189" s="239" t="s">
        <v>323</v>
      </c>
      <c r="AU189" s="239" t="s">
        <v>89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404</v>
      </c>
      <c r="BM189" s="239" t="s">
        <v>1120</v>
      </c>
    </row>
    <row r="190" s="2" customFormat="1" ht="24.15" customHeight="1">
      <c r="A190" s="39"/>
      <c r="B190" s="40"/>
      <c r="C190" s="228" t="s">
        <v>874</v>
      </c>
      <c r="D190" s="228" t="s">
        <v>323</v>
      </c>
      <c r="E190" s="229" t="s">
        <v>4203</v>
      </c>
      <c r="F190" s="230" t="s">
        <v>4204</v>
      </c>
      <c r="G190" s="231" t="s">
        <v>544</v>
      </c>
      <c r="H190" s="232">
        <v>2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404</v>
      </c>
      <c r="AT190" s="239" t="s">
        <v>323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404</v>
      </c>
      <c r="BM190" s="239" t="s">
        <v>1138</v>
      </c>
    </row>
    <row r="191" s="2" customFormat="1" ht="16.5" customHeight="1">
      <c r="A191" s="39"/>
      <c r="B191" s="40"/>
      <c r="C191" s="228" t="s">
        <v>884</v>
      </c>
      <c r="D191" s="228" t="s">
        <v>323</v>
      </c>
      <c r="E191" s="229" t="s">
        <v>4205</v>
      </c>
      <c r="F191" s="230" t="s">
        <v>4206</v>
      </c>
      <c r="G191" s="231" t="s">
        <v>3175</v>
      </c>
      <c r="H191" s="232">
        <v>2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404</v>
      </c>
      <c r="AT191" s="239" t="s">
        <v>323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404</v>
      </c>
      <c r="BM191" s="239" t="s">
        <v>1155</v>
      </c>
    </row>
    <row r="192" s="2" customFormat="1" ht="24.15" customHeight="1">
      <c r="A192" s="39"/>
      <c r="B192" s="40"/>
      <c r="C192" s="228" t="s">
        <v>889</v>
      </c>
      <c r="D192" s="228" t="s">
        <v>323</v>
      </c>
      <c r="E192" s="229" t="s">
        <v>4207</v>
      </c>
      <c r="F192" s="230" t="s">
        <v>4208</v>
      </c>
      <c r="G192" s="231" t="s">
        <v>544</v>
      </c>
      <c r="H192" s="232">
        <v>9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404</v>
      </c>
      <c r="AT192" s="239" t="s">
        <v>323</v>
      </c>
      <c r="AU192" s="239" t="s">
        <v>89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404</v>
      </c>
      <c r="BM192" s="239" t="s">
        <v>1166</v>
      </c>
    </row>
    <row r="193" s="2" customFormat="1" ht="24.15" customHeight="1">
      <c r="A193" s="39"/>
      <c r="B193" s="40"/>
      <c r="C193" s="228" t="s">
        <v>895</v>
      </c>
      <c r="D193" s="228" t="s">
        <v>323</v>
      </c>
      <c r="E193" s="229" t="s">
        <v>4209</v>
      </c>
      <c r="F193" s="230" t="s">
        <v>4210</v>
      </c>
      <c r="G193" s="231" t="s">
        <v>544</v>
      </c>
      <c r="H193" s="232">
        <v>4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404</v>
      </c>
      <c r="AT193" s="239" t="s">
        <v>323</v>
      </c>
      <c r="AU193" s="239" t="s">
        <v>89</v>
      </c>
      <c r="AY193" s="18" t="s">
        <v>320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404</v>
      </c>
      <c r="BM193" s="239" t="s">
        <v>1177</v>
      </c>
    </row>
    <row r="194" s="2" customFormat="1" ht="24.15" customHeight="1">
      <c r="A194" s="39"/>
      <c r="B194" s="40"/>
      <c r="C194" s="228" t="s">
        <v>907</v>
      </c>
      <c r="D194" s="228" t="s">
        <v>323</v>
      </c>
      <c r="E194" s="229" t="s">
        <v>4211</v>
      </c>
      <c r="F194" s="230" t="s">
        <v>4212</v>
      </c>
      <c r="G194" s="231" t="s">
        <v>3175</v>
      </c>
      <c r="H194" s="232">
        <v>11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404</v>
      </c>
      <c r="AT194" s="239" t="s">
        <v>323</v>
      </c>
      <c r="AU194" s="239" t="s">
        <v>89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404</v>
      </c>
      <c r="BM194" s="239" t="s">
        <v>1192</v>
      </c>
    </row>
    <row r="195" s="2" customFormat="1" ht="16.5" customHeight="1">
      <c r="A195" s="39"/>
      <c r="B195" s="40"/>
      <c r="C195" s="228" t="s">
        <v>918</v>
      </c>
      <c r="D195" s="228" t="s">
        <v>323</v>
      </c>
      <c r="E195" s="229" t="s">
        <v>4213</v>
      </c>
      <c r="F195" s="230" t="s">
        <v>4214</v>
      </c>
      <c r="G195" s="231" t="s">
        <v>3175</v>
      </c>
      <c r="H195" s="232">
        <v>2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404</v>
      </c>
      <c r="AT195" s="239" t="s">
        <v>323</v>
      </c>
      <c r="AU195" s="239" t="s">
        <v>89</v>
      </c>
      <c r="AY195" s="18" t="s">
        <v>320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404</v>
      </c>
      <c r="BM195" s="239" t="s">
        <v>1206</v>
      </c>
    </row>
    <row r="196" s="2" customFormat="1" ht="16.5" customHeight="1">
      <c r="A196" s="39"/>
      <c r="B196" s="40"/>
      <c r="C196" s="228" t="s">
        <v>923</v>
      </c>
      <c r="D196" s="228" t="s">
        <v>323</v>
      </c>
      <c r="E196" s="229" t="s">
        <v>4215</v>
      </c>
      <c r="F196" s="230" t="s">
        <v>4216</v>
      </c>
      <c r="G196" s="231" t="s">
        <v>3175</v>
      </c>
      <c r="H196" s="232">
        <v>2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404</v>
      </c>
      <c r="AT196" s="239" t="s">
        <v>323</v>
      </c>
      <c r="AU196" s="239" t="s">
        <v>89</v>
      </c>
      <c r="AY196" s="18" t="s">
        <v>320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404</v>
      </c>
      <c r="BM196" s="239" t="s">
        <v>1216</v>
      </c>
    </row>
    <row r="197" s="2" customFormat="1" ht="16.5" customHeight="1">
      <c r="A197" s="39"/>
      <c r="B197" s="40"/>
      <c r="C197" s="228" t="s">
        <v>928</v>
      </c>
      <c r="D197" s="228" t="s">
        <v>323</v>
      </c>
      <c r="E197" s="229" t="s">
        <v>4217</v>
      </c>
      <c r="F197" s="230" t="s">
        <v>4218</v>
      </c>
      <c r="G197" s="231" t="s">
        <v>3175</v>
      </c>
      <c r="H197" s="232">
        <v>11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404</v>
      </c>
      <c r="AT197" s="239" t="s">
        <v>323</v>
      </c>
      <c r="AU197" s="239" t="s">
        <v>89</v>
      </c>
      <c r="AY197" s="18" t="s">
        <v>320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404</v>
      </c>
      <c r="BM197" s="239" t="s">
        <v>1226</v>
      </c>
    </row>
    <row r="198" s="2" customFormat="1" ht="24.15" customHeight="1">
      <c r="A198" s="39"/>
      <c r="B198" s="40"/>
      <c r="C198" s="228" t="s">
        <v>933</v>
      </c>
      <c r="D198" s="228" t="s">
        <v>323</v>
      </c>
      <c r="E198" s="229" t="s">
        <v>4219</v>
      </c>
      <c r="F198" s="230" t="s">
        <v>4220</v>
      </c>
      <c r="G198" s="231" t="s">
        <v>3175</v>
      </c>
      <c r="H198" s="232">
        <v>27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404</v>
      </c>
      <c r="AT198" s="239" t="s">
        <v>323</v>
      </c>
      <c r="AU198" s="239" t="s">
        <v>89</v>
      </c>
      <c r="AY198" s="18" t="s">
        <v>320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404</v>
      </c>
      <c r="BM198" s="239" t="s">
        <v>1292</v>
      </c>
    </row>
    <row r="199" s="2" customFormat="1" ht="16.5" customHeight="1">
      <c r="A199" s="39"/>
      <c r="B199" s="40"/>
      <c r="C199" s="228" t="s">
        <v>936</v>
      </c>
      <c r="D199" s="228" t="s">
        <v>323</v>
      </c>
      <c r="E199" s="229" t="s">
        <v>4221</v>
      </c>
      <c r="F199" s="230" t="s">
        <v>4222</v>
      </c>
      <c r="G199" s="231" t="s">
        <v>515</v>
      </c>
      <c r="H199" s="232">
        <v>10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404</v>
      </c>
      <c r="AT199" s="239" t="s">
        <v>323</v>
      </c>
      <c r="AU199" s="239" t="s">
        <v>89</v>
      </c>
      <c r="AY199" s="18" t="s">
        <v>320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404</v>
      </c>
      <c r="BM199" s="239" t="s">
        <v>1303</v>
      </c>
    </row>
    <row r="200" s="2" customFormat="1" ht="16.5" customHeight="1">
      <c r="A200" s="39"/>
      <c r="B200" s="40"/>
      <c r="C200" s="228" t="s">
        <v>942</v>
      </c>
      <c r="D200" s="228" t="s">
        <v>323</v>
      </c>
      <c r="E200" s="229" t="s">
        <v>4223</v>
      </c>
      <c r="F200" s="230" t="s">
        <v>4224</v>
      </c>
      <c r="G200" s="231" t="s">
        <v>515</v>
      </c>
      <c r="H200" s="232">
        <v>6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46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404</v>
      </c>
      <c r="AT200" s="239" t="s">
        <v>323</v>
      </c>
      <c r="AU200" s="239" t="s">
        <v>89</v>
      </c>
      <c r="AY200" s="18" t="s">
        <v>320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89</v>
      </c>
      <c r="BK200" s="240">
        <f>ROUND(I200*H200,2)</f>
        <v>0</v>
      </c>
      <c r="BL200" s="18" t="s">
        <v>404</v>
      </c>
      <c r="BM200" s="239" t="s">
        <v>1314</v>
      </c>
    </row>
    <row r="201" s="2" customFormat="1" ht="16.5" customHeight="1">
      <c r="A201" s="39"/>
      <c r="B201" s="40"/>
      <c r="C201" s="228" t="s">
        <v>950</v>
      </c>
      <c r="D201" s="228" t="s">
        <v>323</v>
      </c>
      <c r="E201" s="229" t="s">
        <v>4225</v>
      </c>
      <c r="F201" s="230" t="s">
        <v>4226</v>
      </c>
      <c r="G201" s="231" t="s">
        <v>515</v>
      </c>
      <c r="H201" s="232">
        <v>3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404</v>
      </c>
      <c r="AT201" s="239" t="s">
        <v>323</v>
      </c>
      <c r="AU201" s="239" t="s">
        <v>89</v>
      </c>
      <c r="AY201" s="18" t="s">
        <v>320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404</v>
      </c>
      <c r="BM201" s="239" t="s">
        <v>1325</v>
      </c>
    </row>
    <row r="202" s="2" customFormat="1" ht="24.15" customHeight="1">
      <c r="A202" s="39"/>
      <c r="B202" s="40"/>
      <c r="C202" s="228" t="s">
        <v>956</v>
      </c>
      <c r="D202" s="228" t="s">
        <v>323</v>
      </c>
      <c r="E202" s="229" t="s">
        <v>4227</v>
      </c>
      <c r="F202" s="230" t="s">
        <v>4228</v>
      </c>
      <c r="G202" s="231" t="s">
        <v>4089</v>
      </c>
      <c r="H202" s="313"/>
      <c r="I202" s="233"/>
      <c r="J202" s="234">
        <f>ROUND(I202*H202,2)</f>
        <v>0</v>
      </c>
      <c r="K202" s="230" t="s">
        <v>1</v>
      </c>
      <c r="L202" s="45"/>
      <c r="M202" s="235" t="s">
        <v>1</v>
      </c>
      <c r="N202" s="236" t="s">
        <v>46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404</v>
      </c>
      <c r="AT202" s="239" t="s">
        <v>323</v>
      </c>
      <c r="AU202" s="239" t="s">
        <v>89</v>
      </c>
      <c r="AY202" s="18" t="s">
        <v>320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89</v>
      </c>
      <c r="BK202" s="240">
        <f>ROUND(I202*H202,2)</f>
        <v>0</v>
      </c>
      <c r="BL202" s="18" t="s">
        <v>404</v>
      </c>
      <c r="BM202" s="239" t="s">
        <v>1337</v>
      </c>
    </row>
    <row r="203" s="12" customFormat="1" ht="25.92" customHeight="1">
      <c r="A203" s="12"/>
      <c r="B203" s="212"/>
      <c r="C203" s="213"/>
      <c r="D203" s="214" t="s">
        <v>80</v>
      </c>
      <c r="E203" s="215" t="s">
        <v>4229</v>
      </c>
      <c r="F203" s="215" t="s">
        <v>4230</v>
      </c>
      <c r="G203" s="213"/>
      <c r="H203" s="213"/>
      <c r="I203" s="216"/>
      <c r="J203" s="217">
        <f>BK203</f>
        <v>0</v>
      </c>
      <c r="K203" s="213"/>
      <c r="L203" s="218"/>
      <c r="M203" s="219"/>
      <c r="N203" s="220"/>
      <c r="O203" s="220"/>
      <c r="P203" s="221">
        <f>SUM(P204:P250)</f>
        <v>0</v>
      </c>
      <c r="Q203" s="220"/>
      <c r="R203" s="221">
        <f>SUM(R204:R250)</f>
        <v>0</v>
      </c>
      <c r="S203" s="220"/>
      <c r="T203" s="222">
        <f>SUM(T204:T250)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3" t="s">
        <v>91</v>
      </c>
      <c r="AT203" s="224" t="s">
        <v>80</v>
      </c>
      <c r="AU203" s="224" t="s">
        <v>81</v>
      </c>
      <c r="AY203" s="223" t="s">
        <v>320</v>
      </c>
      <c r="BK203" s="225">
        <f>SUM(BK204:BK250)</f>
        <v>0</v>
      </c>
    </row>
    <row r="204" s="2" customFormat="1" ht="33" customHeight="1">
      <c r="A204" s="39"/>
      <c r="B204" s="40"/>
      <c r="C204" s="228" t="s">
        <v>962</v>
      </c>
      <c r="D204" s="228" t="s">
        <v>323</v>
      </c>
      <c r="E204" s="229" t="s">
        <v>4231</v>
      </c>
      <c r="F204" s="230" t="s">
        <v>4232</v>
      </c>
      <c r="G204" s="231" t="s">
        <v>515</v>
      </c>
      <c r="H204" s="232">
        <v>30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404</v>
      </c>
      <c r="AT204" s="239" t="s">
        <v>323</v>
      </c>
      <c r="AU204" s="239" t="s">
        <v>89</v>
      </c>
      <c r="AY204" s="18" t="s">
        <v>320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404</v>
      </c>
      <c r="BM204" s="239" t="s">
        <v>1346</v>
      </c>
    </row>
    <row r="205" s="2" customFormat="1" ht="33" customHeight="1">
      <c r="A205" s="39"/>
      <c r="B205" s="40"/>
      <c r="C205" s="228" t="s">
        <v>968</v>
      </c>
      <c r="D205" s="228" t="s">
        <v>323</v>
      </c>
      <c r="E205" s="229" t="s">
        <v>4233</v>
      </c>
      <c r="F205" s="230" t="s">
        <v>4234</v>
      </c>
      <c r="G205" s="231" t="s">
        <v>515</v>
      </c>
      <c r="H205" s="232">
        <v>56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404</v>
      </c>
      <c r="AT205" s="239" t="s">
        <v>323</v>
      </c>
      <c r="AU205" s="239" t="s">
        <v>89</v>
      </c>
      <c r="AY205" s="18" t="s">
        <v>320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404</v>
      </c>
      <c r="BM205" s="239" t="s">
        <v>1369</v>
      </c>
    </row>
    <row r="206" s="2" customFormat="1" ht="49.05" customHeight="1">
      <c r="A206" s="39"/>
      <c r="B206" s="40"/>
      <c r="C206" s="228" t="s">
        <v>977</v>
      </c>
      <c r="D206" s="228" t="s">
        <v>323</v>
      </c>
      <c r="E206" s="229" t="s">
        <v>4235</v>
      </c>
      <c r="F206" s="230" t="s">
        <v>4236</v>
      </c>
      <c r="G206" s="231" t="s">
        <v>515</v>
      </c>
      <c r="H206" s="232">
        <v>242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46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404</v>
      </c>
      <c r="AT206" s="239" t="s">
        <v>323</v>
      </c>
      <c r="AU206" s="239" t="s">
        <v>89</v>
      </c>
      <c r="AY206" s="18" t="s">
        <v>320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89</v>
      </c>
      <c r="BK206" s="240">
        <f>ROUND(I206*H206,2)</f>
        <v>0</v>
      </c>
      <c r="BL206" s="18" t="s">
        <v>404</v>
      </c>
      <c r="BM206" s="239" t="s">
        <v>1380</v>
      </c>
    </row>
    <row r="207" s="2" customFormat="1" ht="49.05" customHeight="1">
      <c r="A207" s="39"/>
      <c r="B207" s="40"/>
      <c r="C207" s="228" t="s">
        <v>986</v>
      </c>
      <c r="D207" s="228" t="s">
        <v>323</v>
      </c>
      <c r="E207" s="229" t="s">
        <v>4237</v>
      </c>
      <c r="F207" s="230" t="s">
        <v>4238</v>
      </c>
      <c r="G207" s="231" t="s">
        <v>515</v>
      </c>
      <c r="H207" s="232">
        <v>136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404</v>
      </c>
      <c r="AT207" s="239" t="s">
        <v>323</v>
      </c>
      <c r="AU207" s="239" t="s">
        <v>89</v>
      </c>
      <c r="AY207" s="18" t="s">
        <v>320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404</v>
      </c>
      <c r="BM207" s="239" t="s">
        <v>1388</v>
      </c>
    </row>
    <row r="208" s="2" customFormat="1" ht="49.05" customHeight="1">
      <c r="A208" s="39"/>
      <c r="B208" s="40"/>
      <c r="C208" s="228" t="s">
        <v>991</v>
      </c>
      <c r="D208" s="228" t="s">
        <v>323</v>
      </c>
      <c r="E208" s="229" t="s">
        <v>4239</v>
      </c>
      <c r="F208" s="230" t="s">
        <v>4240</v>
      </c>
      <c r="G208" s="231" t="s">
        <v>515</v>
      </c>
      <c r="H208" s="232">
        <v>110</v>
      </c>
      <c r="I208" s="233"/>
      <c r="J208" s="234">
        <f>ROUND(I208*H208,2)</f>
        <v>0</v>
      </c>
      <c r="K208" s="230" t="s">
        <v>1</v>
      </c>
      <c r="L208" s="45"/>
      <c r="M208" s="235" t="s">
        <v>1</v>
      </c>
      <c r="N208" s="236" t="s">
        <v>46</v>
      </c>
      <c r="O208" s="92"/>
      <c r="P208" s="237">
        <f>O208*H208</f>
        <v>0</v>
      </c>
      <c r="Q208" s="237">
        <v>0</v>
      </c>
      <c r="R208" s="237">
        <f>Q208*H208</f>
        <v>0</v>
      </c>
      <c r="S208" s="237">
        <v>0</v>
      </c>
      <c r="T208" s="23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9" t="s">
        <v>404</v>
      </c>
      <c r="AT208" s="239" t="s">
        <v>323</v>
      </c>
      <c r="AU208" s="239" t="s">
        <v>89</v>
      </c>
      <c r="AY208" s="18" t="s">
        <v>320</v>
      </c>
      <c r="BE208" s="240">
        <f>IF(N208="základní",J208,0)</f>
        <v>0</v>
      </c>
      <c r="BF208" s="240">
        <f>IF(N208="snížená",J208,0)</f>
        <v>0</v>
      </c>
      <c r="BG208" s="240">
        <f>IF(N208="zákl. přenesená",J208,0)</f>
        <v>0</v>
      </c>
      <c r="BH208" s="240">
        <f>IF(N208="sníž. přenesená",J208,0)</f>
        <v>0</v>
      </c>
      <c r="BI208" s="240">
        <f>IF(N208="nulová",J208,0)</f>
        <v>0</v>
      </c>
      <c r="BJ208" s="18" t="s">
        <v>89</v>
      </c>
      <c r="BK208" s="240">
        <f>ROUND(I208*H208,2)</f>
        <v>0</v>
      </c>
      <c r="BL208" s="18" t="s">
        <v>404</v>
      </c>
      <c r="BM208" s="239" t="s">
        <v>1401</v>
      </c>
    </row>
    <row r="209" s="2" customFormat="1" ht="49.05" customHeight="1">
      <c r="A209" s="39"/>
      <c r="B209" s="40"/>
      <c r="C209" s="228" t="s">
        <v>997</v>
      </c>
      <c r="D209" s="228" t="s">
        <v>323</v>
      </c>
      <c r="E209" s="229" t="s">
        <v>4241</v>
      </c>
      <c r="F209" s="230" t="s">
        <v>4242</v>
      </c>
      <c r="G209" s="231" t="s">
        <v>515</v>
      </c>
      <c r="H209" s="232">
        <v>60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404</v>
      </c>
      <c r="AT209" s="239" t="s">
        <v>323</v>
      </c>
      <c r="AU209" s="239" t="s">
        <v>89</v>
      </c>
      <c r="AY209" s="18" t="s">
        <v>320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404</v>
      </c>
      <c r="BM209" s="239" t="s">
        <v>1419</v>
      </c>
    </row>
    <row r="210" s="2" customFormat="1" ht="49.05" customHeight="1">
      <c r="A210" s="39"/>
      <c r="B210" s="40"/>
      <c r="C210" s="228" t="s">
        <v>1010</v>
      </c>
      <c r="D210" s="228" t="s">
        <v>323</v>
      </c>
      <c r="E210" s="229" t="s">
        <v>4243</v>
      </c>
      <c r="F210" s="230" t="s">
        <v>4244</v>
      </c>
      <c r="G210" s="231" t="s">
        <v>515</v>
      </c>
      <c r="H210" s="232">
        <v>6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404</v>
      </c>
      <c r="AT210" s="239" t="s">
        <v>323</v>
      </c>
      <c r="AU210" s="239" t="s">
        <v>89</v>
      </c>
      <c r="AY210" s="18" t="s">
        <v>320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404</v>
      </c>
      <c r="BM210" s="239" t="s">
        <v>1432</v>
      </c>
    </row>
    <row r="211" s="2" customFormat="1" ht="33" customHeight="1">
      <c r="A211" s="39"/>
      <c r="B211" s="40"/>
      <c r="C211" s="228" t="s">
        <v>1018</v>
      </c>
      <c r="D211" s="228" t="s">
        <v>323</v>
      </c>
      <c r="E211" s="229" t="s">
        <v>4245</v>
      </c>
      <c r="F211" s="230" t="s">
        <v>4246</v>
      </c>
      <c r="G211" s="231" t="s">
        <v>515</v>
      </c>
      <c r="H211" s="232">
        <v>122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404</v>
      </c>
      <c r="AT211" s="239" t="s">
        <v>323</v>
      </c>
      <c r="AU211" s="239" t="s">
        <v>89</v>
      </c>
      <c r="AY211" s="18" t="s">
        <v>320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404</v>
      </c>
      <c r="BM211" s="239" t="s">
        <v>1443</v>
      </c>
    </row>
    <row r="212" s="2" customFormat="1" ht="33" customHeight="1">
      <c r="A212" s="39"/>
      <c r="B212" s="40"/>
      <c r="C212" s="228" t="s">
        <v>1023</v>
      </c>
      <c r="D212" s="228" t="s">
        <v>323</v>
      </c>
      <c r="E212" s="229" t="s">
        <v>4247</v>
      </c>
      <c r="F212" s="230" t="s">
        <v>4248</v>
      </c>
      <c r="G212" s="231" t="s">
        <v>515</v>
      </c>
      <c r="H212" s="232">
        <v>90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404</v>
      </c>
      <c r="AT212" s="239" t="s">
        <v>323</v>
      </c>
      <c r="AU212" s="239" t="s">
        <v>89</v>
      </c>
      <c r="AY212" s="18" t="s">
        <v>320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404</v>
      </c>
      <c r="BM212" s="239" t="s">
        <v>1459</v>
      </c>
    </row>
    <row r="213" s="2" customFormat="1" ht="33" customHeight="1">
      <c r="A213" s="39"/>
      <c r="B213" s="40"/>
      <c r="C213" s="228" t="s">
        <v>1028</v>
      </c>
      <c r="D213" s="228" t="s">
        <v>323</v>
      </c>
      <c r="E213" s="229" t="s">
        <v>4249</v>
      </c>
      <c r="F213" s="230" t="s">
        <v>4250</v>
      </c>
      <c r="G213" s="231" t="s">
        <v>515</v>
      </c>
      <c r="H213" s="232">
        <v>106</v>
      </c>
      <c r="I213" s="233"/>
      <c r="J213" s="234">
        <f>ROUND(I213*H213,2)</f>
        <v>0</v>
      </c>
      <c r="K213" s="230" t="s">
        <v>1</v>
      </c>
      <c r="L213" s="45"/>
      <c r="M213" s="235" t="s">
        <v>1</v>
      </c>
      <c r="N213" s="236" t="s">
        <v>46</v>
      </c>
      <c r="O213" s="92"/>
      <c r="P213" s="237">
        <f>O213*H213</f>
        <v>0</v>
      </c>
      <c r="Q213" s="237">
        <v>0</v>
      </c>
      <c r="R213" s="237">
        <f>Q213*H213</f>
        <v>0</v>
      </c>
      <c r="S213" s="237">
        <v>0</v>
      </c>
      <c r="T213" s="238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9" t="s">
        <v>404</v>
      </c>
      <c r="AT213" s="239" t="s">
        <v>323</v>
      </c>
      <c r="AU213" s="239" t="s">
        <v>89</v>
      </c>
      <c r="AY213" s="18" t="s">
        <v>320</v>
      </c>
      <c r="BE213" s="240">
        <f>IF(N213="základní",J213,0)</f>
        <v>0</v>
      </c>
      <c r="BF213" s="240">
        <f>IF(N213="snížená",J213,0)</f>
        <v>0</v>
      </c>
      <c r="BG213" s="240">
        <f>IF(N213="zákl. přenesená",J213,0)</f>
        <v>0</v>
      </c>
      <c r="BH213" s="240">
        <f>IF(N213="sníž. přenesená",J213,0)</f>
        <v>0</v>
      </c>
      <c r="BI213" s="240">
        <f>IF(N213="nulová",J213,0)</f>
        <v>0</v>
      </c>
      <c r="BJ213" s="18" t="s">
        <v>89</v>
      </c>
      <c r="BK213" s="240">
        <f>ROUND(I213*H213,2)</f>
        <v>0</v>
      </c>
      <c r="BL213" s="18" t="s">
        <v>404</v>
      </c>
      <c r="BM213" s="239" t="s">
        <v>1480</v>
      </c>
    </row>
    <row r="214" s="2" customFormat="1" ht="33" customHeight="1">
      <c r="A214" s="39"/>
      <c r="B214" s="40"/>
      <c r="C214" s="228" t="s">
        <v>1032</v>
      </c>
      <c r="D214" s="228" t="s">
        <v>323</v>
      </c>
      <c r="E214" s="229" t="s">
        <v>4251</v>
      </c>
      <c r="F214" s="230" t="s">
        <v>4252</v>
      </c>
      <c r="G214" s="231" t="s">
        <v>515</v>
      </c>
      <c r="H214" s="232">
        <v>30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404</v>
      </c>
      <c r="AT214" s="239" t="s">
        <v>323</v>
      </c>
      <c r="AU214" s="239" t="s">
        <v>89</v>
      </c>
      <c r="AY214" s="18" t="s">
        <v>320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404</v>
      </c>
      <c r="BM214" s="239" t="s">
        <v>1490</v>
      </c>
    </row>
    <row r="215" s="2" customFormat="1" ht="33" customHeight="1">
      <c r="A215" s="39"/>
      <c r="B215" s="40"/>
      <c r="C215" s="228" t="s">
        <v>1036</v>
      </c>
      <c r="D215" s="228" t="s">
        <v>323</v>
      </c>
      <c r="E215" s="229" t="s">
        <v>4253</v>
      </c>
      <c r="F215" s="230" t="s">
        <v>4254</v>
      </c>
      <c r="G215" s="231" t="s">
        <v>515</v>
      </c>
      <c r="H215" s="232">
        <v>6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404</v>
      </c>
      <c r="AT215" s="239" t="s">
        <v>323</v>
      </c>
      <c r="AU215" s="239" t="s">
        <v>89</v>
      </c>
      <c r="AY215" s="18" t="s">
        <v>320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404</v>
      </c>
      <c r="BM215" s="239" t="s">
        <v>1500</v>
      </c>
    </row>
    <row r="216" s="2" customFormat="1" ht="33" customHeight="1">
      <c r="A216" s="39"/>
      <c r="B216" s="40"/>
      <c r="C216" s="228" t="s">
        <v>1040</v>
      </c>
      <c r="D216" s="228" t="s">
        <v>323</v>
      </c>
      <c r="E216" s="229" t="s">
        <v>4255</v>
      </c>
      <c r="F216" s="230" t="s">
        <v>4256</v>
      </c>
      <c r="G216" s="231" t="s">
        <v>515</v>
      </c>
      <c r="H216" s="232">
        <v>120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404</v>
      </c>
      <c r="AT216" s="239" t="s">
        <v>323</v>
      </c>
      <c r="AU216" s="239" t="s">
        <v>89</v>
      </c>
      <c r="AY216" s="18" t="s">
        <v>320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404</v>
      </c>
      <c r="BM216" s="239" t="s">
        <v>1510</v>
      </c>
    </row>
    <row r="217" s="2" customFormat="1" ht="33" customHeight="1">
      <c r="A217" s="39"/>
      <c r="B217" s="40"/>
      <c r="C217" s="228" t="s">
        <v>1044</v>
      </c>
      <c r="D217" s="228" t="s">
        <v>323</v>
      </c>
      <c r="E217" s="229" t="s">
        <v>4257</v>
      </c>
      <c r="F217" s="230" t="s">
        <v>4258</v>
      </c>
      <c r="G217" s="231" t="s">
        <v>515</v>
      </c>
      <c r="H217" s="232">
        <v>76</v>
      </c>
      <c r="I217" s="233"/>
      <c r="J217" s="234">
        <f>ROUND(I217*H217,2)</f>
        <v>0</v>
      </c>
      <c r="K217" s="230" t="s">
        <v>1</v>
      </c>
      <c r="L217" s="45"/>
      <c r="M217" s="235" t="s">
        <v>1</v>
      </c>
      <c r="N217" s="236" t="s">
        <v>46</v>
      </c>
      <c r="O217" s="92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404</v>
      </c>
      <c r="AT217" s="239" t="s">
        <v>323</v>
      </c>
      <c r="AU217" s="239" t="s">
        <v>89</v>
      </c>
      <c r="AY217" s="18" t="s">
        <v>320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404</v>
      </c>
      <c r="BM217" s="239" t="s">
        <v>1520</v>
      </c>
    </row>
    <row r="218" s="2" customFormat="1" ht="33" customHeight="1">
      <c r="A218" s="39"/>
      <c r="B218" s="40"/>
      <c r="C218" s="228" t="s">
        <v>1048</v>
      </c>
      <c r="D218" s="228" t="s">
        <v>323</v>
      </c>
      <c r="E218" s="229" t="s">
        <v>4259</v>
      </c>
      <c r="F218" s="230" t="s">
        <v>4260</v>
      </c>
      <c r="G218" s="231" t="s">
        <v>515</v>
      </c>
      <c r="H218" s="232">
        <v>25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46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404</v>
      </c>
      <c r="AT218" s="239" t="s">
        <v>323</v>
      </c>
      <c r="AU218" s="239" t="s">
        <v>89</v>
      </c>
      <c r="AY218" s="18" t="s">
        <v>320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404</v>
      </c>
      <c r="BM218" s="239" t="s">
        <v>1531</v>
      </c>
    </row>
    <row r="219" s="2" customFormat="1" ht="33" customHeight="1">
      <c r="A219" s="39"/>
      <c r="B219" s="40"/>
      <c r="C219" s="228" t="s">
        <v>1052</v>
      </c>
      <c r="D219" s="228" t="s">
        <v>323</v>
      </c>
      <c r="E219" s="229" t="s">
        <v>4261</v>
      </c>
      <c r="F219" s="230" t="s">
        <v>4262</v>
      </c>
      <c r="G219" s="231" t="s">
        <v>515</v>
      </c>
      <c r="H219" s="232">
        <v>10</v>
      </c>
      <c r="I219" s="233"/>
      <c r="J219" s="234">
        <f>ROUND(I219*H219,2)</f>
        <v>0</v>
      </c>
      <c r="K219" s="230" t="s">
        <v>1</v>
      </c>
      <c r="L219" s="45"/>
      <c r="M219" s="235" t="s">
        <v>1</v>
      </c>
      <c r="N219" s="236" t="s">
        <v>46</v>
      </c>
      <c r="O219" s="92"/>
      <c r="P219" s="237">
        <f>O219*H219</f>
        <v>0</v>
      </c>
      <c r="Q219" s="237">
        <v>0</v>
      </c>
      <c r="R219" s="237">
        <f>Q219*H219</f>
        <v>0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404</v>
      </c>
      <c r="AT219" s="239" t="s">
        <v>323</v>
      </c>
      <c r="AU219" s="239" t="s">
        <v>89</v>
      </c>
      <c r="AY219" s="18" t="s">
        <v>320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404</v>
      </c>
      <c r="BM219" s="239" t="s">
        <v>1540</v>
      </c>
    </row>
    <row r="220" s="2" customFormat="1" ht="16.5" customHeight="1">
      <c r="A220" s="39"/>
      <c r="B220" s="40"/>
      <c r="C220" s="228" t="s">
        <v>1056</v>
      </c>
      <c r="D220" s="228" t="s">
        <v>323</v>
      </c>
      <c r="E220" s="229" t="s">
        <v>4263</v>
      </c>
      <c r="F220" s="230" t="s">
        <v>4264</v>
      </c>
      <c r="G220" s="231" t="s">
        <v>544</v>
      </c>
      <c r="H220" s="232">
        <v>50</v>
      </c>
      <c r="I220" s="233"/>
      <c r="J220" s="234">
        <f>ROUND(I220*H220,2)</f>
        <v>0</v>
      </c>
      <c r="K220" s="230" t="s">
        <v>1</v>
      </c>
      <c r="L220" s="45"/>
      <c r="M220" s="235" t="s">
        <v>1</v>
      </c>
      <c r="N220" s="236" t="s">
        <v>46</v>
      </c>
      <c r="O220" s="92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404</v>
      </c>
      <c r="AT220" s="239" t="s">
        <v>323</v>
      </c>
      <c r="AU220" s="239" t="s">
        <v>89</v>
      </c>
      <c r="AY220" s="18" t="s">
        <v>320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89</v>
      </c>
      <c r="BK220" s="240">
        <f>ROUND(I220*H220,2)</f>
        <v>0</v>
      </c>
      <c r="BL220" s="18" t="s">
        <v>404</v>
      </c>
      <c r="BM220" s="239" t="s">
        <v>1548</v>
      </c>
    </row>
    <row r="221" s="2" customFormat="1" ht="33" customHeight="1">
      <c r="A221" s="39"/>
      <c r="B221" s="40"/>
      <c r="C221" s="228" t="s">
        <v>1060</v>
      </c>
      <c r="D221" s="228" t="s">
        <v>323</v>
      </c>
      <c r="E221" s="229" t="s">
        <v>4265</v>
      </c>
      <c r="F221" s="230" t="s">
        <v>4266</v>
      </c>
      <c r="G221" s="231" t="s">
        <v>544</v>
      </c>
      <c r="H221" s="232">
        <v>50</v>
      </c>
      <c r="I221" s="233"/>
      <c r="J221" s="234">
        <f>ROUND(I221*H221,2)</f>
        <v>0</v>
      </c>
      <c r="K221" s="230" t="s">
        <v>1</v>
      </c>
      <c r="L221" s="45"/>
      <c r="M221" s="235" t="s">
        <v>1</v>
      </c>
      <c r="N221" s="236" t="s">
        <v>46</v>
      </c>
      <c r="O221" s="92"/>
      <c r="P221" s="237">
        <f>O221*H221</f>
        <v>0</v>
      </c>
      <c r="Q221" s="237">
        <v>0</v>
      </c>
      <c r="R221" s="237">
        <f>Q221*H221</f>
        <v>0</v>
      </c>
      <c r="S221" s="237">
        <v>0</v>
      </c>
      <c r="T221" s="238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9" t="s">
        <v>404</v>
      </c>
      <c r="AT221" s="239" t="s">
        <v>323</v>
      </c>
      <c r="AU221" s="239" t="s">
        <v>89</v>
      </c>
      <c r="AY221" s="18" t="s">
        <v>320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8" t="s">
        <v>89</v>
      </c>
      <c r="BK221" s="240">
        <f>ROUND(I221*H221,2)</f>
        <v>0</v>
      </c>
      <c r="BL221" s="18" t="s">
        <v>404</v>
      </c>
      <c r="BM221" s="239" t="s">
        <v>1557</v>
      </c>
    </row>
    <row r="222" s="2" customFormat="1" ht="33" customHeight="1">
      <c r="A222" s="39"/>
      <c r="B222" s="40"/>
      <c r="C222" s="228" t="s">
        <v>1065</v>
      </c>
      <c r="D222" s="228" t="s">
        <v>323</v>
      </c>
      <c r="E222" s="229" t="s">
        <v>4267</v>
      </c>
      <c r="F222" s="230" t="s">
        <v>4268</v>
      </c>
      <c r="G222" s="231" t="s">
        <v>544</v>
      </c>
      <c r="H222" s="232">
        <v>1</v>
      </c>
      <c r="I222" s="233"/>
      <c r="J222" s="234">
        <f>ROUND(I222*H222,2)</f>
        <v>0</v>
      </c>
      <c r="K222" s="230" t="s">
        <v>1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404</v>
      </c>
      <c r="AT222" s="239" t="s">
        <v>323</v>
      </c>
      <c r="AU222" s="239" t="s">
        <v>89</v>
      </c>
      <c r="AY222" s="18" t="s">
        <v>320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404</v>
      </c>
      <c r="BM222" s="239" t="s">
        <v>1561</v>
      </c>
    </row>
    <row r="223" s="2" customFormat="1" ht="16.5" customHeight="1">
      <c r="A223" s="39"/>
      <c r="B223" s="40"/>
      <c r="C223" s="228" t="s">
        <v>1078</v>
      </c>
      <c r="D223" s="228" t="s">
        <v>323</v>
      </c>
      <c r="E223" s="229" t="s">
        <v>4269</v>
      </c>
      <c r="F223" s="230" t="s">
        <v>4270</v>
      </c>
      <c r="G223" s="231" t="s">
        <v>544</v>
      </c>
      <c r="H223" s="232">
        <v>1</v>
      </c>
      <c r="I223" s="233"/>
      <c r="J223" s="234">
        <f>ROUND(I223*H223,2)</f>
        <v>0</v>
      </c>
      <c r="K223" s="230" t="s">
        <v>1</v>
      </c>
      <c r="L223" s="45"/>
      <c r="M223" s="235" t="s">
        <v>1</v>
      </c>
      <c r="N223" s="236" t="s">
        <v>46</v>
      </c>
      <c r="O223" s="92"/>
      <c r="P223" s="237">
        <f>O223*H223</f>
        <v>0</v>
      </c>
      <c r="Q223" s="237">
        <v>0</v>
      </c>
      <c r="R223" s="237">
        <f>Q223*H223</f>
        <v>0</v>
      </c>
      <c r="S223" s="237">
        <v>0</v>
      </c>
      <c r="T223" s="23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9" t="s">
        <v>404</v>
      </c>
      <c r="AT223" s="239" t="s">
        <v>323</v>
      </c>
      <c r="AU223" s="239" t="s">
        <v>89</v>
      </c>
      <c r="AY223" s="18" t="s">
        <v>320</v>
      </c>
      <c r="BE223" s="240">
        <f>IF(N223="základní",J223,0)</f>
        <v>0</v>
      </c>
      <c r="BF223" s="240">
        <f>IF(N223="snížená",J223,0)</f>
        <v>0</v>
      </c>
      <c r="BG223" s="240">
        <f>IF(N223="zákl. přenesená",J223,0)</f>
        <v>0</v>
      </c>
      <c r="BH223" s="240">
        <f>IF(N223="sníž. přenesená",J223,0)</f>
        <v>0</v>
      </c>
      <c r="BI223" s="240">
        <f>IF(N223="nulová",J223,0)</f>
        <v>0</v>
      </c>
      <c r="BJ223" s="18" t="s">
        <v>89</v>
      </c>
      <c r="BK223" s="240">
        <f>ROUND(I223*H223,2)</f>
        <v>0</v>
      </c>
      <c r="BL223" s="18" t="s">
        <v>404</v>
      </c>
      <c r="BM223" s="239" t="s">
        <v>1570</v>
      </c>
    </row>
    <row r="224" s="2" customFormat="1" ht="24.15" customHeight="1">
      <c r="A224" s="39"/>
      <c r="B224" s="40"/>
      <c r="C224" s="228" t="s">
        <v>1092</v>
      </c>
      <c r="D224" s="228" t="s">
        <v>323</v>
      </c>
      <c r="E224" s="229" t="s">
        <v>4271</v>
      </c>
      <c r="F224" s="230" t="s">
        <v>4272</v>
      </c>
      <c r="G224" s="231" t="s">
        <v>544</v>
      </c>
      <c r="H224" s="232">
        <v>9</v>
      </c>
      <c r="I224" s="233"/>
      <c r="J224" s="234">
        <f>ROUND(I224*H224,2)</f>
        <v>0</v>
      </c>
      <c r="K224" s="230" t="s">
        <v>1</v>
      </c>
      <c r="L224" s="45"/>
      <c r="M224" s="235" t="s">
        <v>1</v>
      </c>
      <c r="N224" s="236" t="s">
        <v>46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404</v>
      </c>
      <c r="AT224" s="239" t="s">
        <v>323</v>
      </c>
      <c r="AU224" s="239" t="s">
        <v>89</v>
      </c>
      <c r="AY224" s="18" t="s">
        <v>320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89</v>
      </c>
      <c r="BK224" s="240">
        <f>ROUND(I224*H224,2)</f>
        <v>0</v>
      </c>
      <c r="BL224" s="18" t="s">
        <v>404</v>
      </c>
      <c r="BM224" s="239" t="s">
        <v>1585</v>
      </c>
    </row>
    <row r="225" s="2" customFormat="1" ht="24.15" customHeight="1">
      <c r="A225" s="39"/>
      <c r="B225" s="40"/>
      <c r="C225" s="228" t="s">
        <v>1097</v>
      </c>
      <c r="D225" s="228" t="s">
        <v>323</v>
      </c>
      <c r="E225" s="229" t="s">
        <v>4273</v>
      </c>
      <c r="F225" s="230" t="s">
        <v>4274</v>
      </c>
      <c r="G225" s="231" t="s">
        <v>544</v>
      </c>
      <c r="H225" s="232">
        <v>13</v>
      </c>
      <c r="I225" s="233"/>
      <c r="J225" s="234">
        <f>ROUND(I225*H225,2)</f>
        <v>0</v>
      </c>
      <c r="K225" s="230" t="s">
        <v>1</v>
      </c>
      <c r="L225" s="45"/>
      <c r="M225" s="235" t="s">
        <v>1</v>
      </c>
      <c r="N225" s="236" t="s">
        <v>46</v>
      </c>
      <c r="O225" s="92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9" t="s">
        <v>404</v>
      </c>
      <c r="AT225" s="239" t="s">
        <v>323</v>
      </c>
      <c r="AU225" s="239" t="s">
        <v>89</v>
      </c>
      <c r="AY225" s="18" t="s">
        <v>320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8" t="s">
        <v>89</v>
      </c>
      <c r="BK225" s="240">
        <f>ROUND(I225*H225,2)</f>
        <v>0</v>
      </c>
      <c r="BL225" s="18" t="s">
        <v>404</v>
      </c>
      <c r="BM225" s="239" t="s">
        <v>1595</v>
      </c>
    </row>
    <row r="226" s="2" customFormat="1" ht="24.15" customHeight="1">
      <c r="A226" s="39"/>
      <c r="B226" s="40"/>
      <c r="C226" s="228" t="s">
        <v>1106</v>
      </c>
      <c r="D226" s="228" t="s">
        <v>323</v>
      </c>
      <c r="E226" s="229" t="s">
        <v>4275</v>
      </c>
      <c r="F226" s="230" t="s">
        <v>4276</v>
      </c>
      <c r="G226" s="231" t="s">
        <v>544</v>
      </c>
      <c r="H226" s="232">
        <v>4</v>
      </c>
      <c r="I226" s="233"/>
      <c r="J226" s="234">
        <f>ROUND(I226*H226,2)</f>
        <v>0</v>
      </c>
      <c r="K226" s="230" t="s">
        <v>1</v>
      </c>
      <c r="L226" s="45"/>
      <c r="M226" s="235" t="s">
        <v>1</v>
      </c>
      <c r="N226" s="236" t="s">
        <v>46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404</v>
      </c>
      <c r="AT226" s="239" t="s">
        <v>323</v>
      </c>
      <c r="AU226" s="239" t="s">
        <v>89</v>
      </c>
      <c r="AY226" s="18" t="s">
        <v>320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89</v>
      </c>
      <c r="BK226" s="240">
        <f>ROUND(I226*H226,2)</f>
        <v>0</v>
      </c>
      <c r="BL226" s="18" t="s">
        <v>404</v>
      </c>
      <c r="BM226" s="239" t="s">
        <v>1605</v>
      </c>
    </row>
    <row r="227" s="2" customFormat="1" ht="33" customHeight="1">
      <c r="A227" s="39"/>
      <c r="B227" s="40"/>
      <c r="C227" s="228" t="s">
        <v>1111</v>
      </c>
      <c r="D227" s="228" t="s">
        <v>323</v>
      </c>
      <c r="E227" s="229" t="s">
        <v>4277</v>
      </c>
      <c r="F227" s="230" t="s">
        <v>4278</v>
      </c>
      <c r="G227" s="231" t="s">
        <v>544</v>
      </c>
      <c r="H227" s="232">
        <v>7</v>
      </c>
      <c r="I227" s="233"/>
      <c r="J227" s="234">
        <f>ROUND(I227*H227,2)</f>
        <v>0</v>
      </c>
      <c r="K227" s="230" t="s">
        <v>1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0</v>
      </c>
      <c r="R227" s="237">
        <f>Q227*H227</f>
        <v>0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404</v>
      </c>
      <c r="AT227" s="239" t="s">
        <v>323</v>
      </c>
      <c r="AU227" s="239" t="s">
        <v>89</v>
      </c>
      <c r="AY227" s="18" t="s">
        <v>320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404</v>
      </c>
      <c r="BM227" s="239" t="s">
        <v>1618</v>
      </c>
    </row>
    <row r="228" s="2" customFormat="1" ht="33" customHeight="1">
      <c r="A228" s="39"/>
      <c r="B228" s="40"/>
      <c r="C228" s="228" t="s">
        <v>1114</v>
      </c>
      <c r="D228" s="228" t="s">
        <v>323</v>
      </c>
      <c r="E228" s="229" t="s">
        <v>4279</v>
      </c>
      <c r="F228" s="230" t="s">
        <v>4280</v>
      </c>
      <c r="G228" s="231" t="s">
        <v>544</v>
      </c>
      <c r="H228" s="232">
        <v>2</v>
      </c>
      <c r="I228" s="233"/>
      <c r="J228" s="234">
        <f>ROUND(I228*H228,2)</f>
        <v>0</v>
      </c>
      <c r="K228" s="230" t="s">
        <v>1</v>
      </c>
      <c r="L228" s="45"/>
      <c r="M228" s="235" t="s">
        <v>1</v>
      </c>
      <c r="N228" s="236" t="s">
        <v>46</v>
      </c>
      <c r="O228" s="92"/>
      <c r="P228" s="237">
        <f>O228*H228</f>
        <v>0</v>
      </c>
      <c r="Q228" s="237">
        <v>0</v>
      </c>
      <c r="R228" s="237">
        <f>Q228*H228</f>
        <v>0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404</v>
      </c>
      <c r="AT228" s="239" t="s">
        <v>323</v>
      </c>
      <c r="AU228" s="239" t="s">
        <v>89</v>
      </c>
      <c r="AY228" s="18" t="s">
        <v>320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89</v>
      </c>
      <c r="BK228" s="240">
        <f>ROUND(I228*H228,2)</f>
        <v>0</v>
      </c>
      <c r="BL228" s="18" t="s">
        <v>404</v>
      </c>
      <c r="BM228" s="239" t="s">
        <v>1632</v>
      </c>
    </row>
    <row r="229" s="2" customFormat="1" ht="33" customHeight="1">
      <c r="A229" s="39"/>
      <c r="B229" s="40"/>
      <c r="C229" s="228" t="s">
        <v>1120</v>
      </c>
      <c r="D229" s="228" t="s">
        <v>323</v>
      </c>
      <c r="E229" s="229" t="s">
        <v>4281</v>
      </c>
      <c r="F229" s="230" t="s">
        <v>4282</v>
      </c>
      <c r="G229" s="231" t="s">
        <v>544</v>
      </c>
      <c r="H229" s="232">
        <v>3</v>
      </c>
      <c r="I229" s="233"/>
      <c r="J229" s="234">
        <f>ROUND(I229*H229,2)</f>
        <v>0</v>
      </c>
      <c r="K229" s="230" t="s">
        <v>1</v>
      </c>
      <c r="L229" s="45"/>
      <c r="M229" s="235" t="s">
        <v>1</v>
      </c>
      <c r="N229" s="236" t="s">
        <v>46</v>
      </c>
      <c r="O229" s="92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9" t="s">
        <v>404</v>
      </c>
      <c r="AT229" s="239" t="s">
        <v>323</v>
      </c>
      <c r="AU229" s="239" t="s">
        <v>89</v>
      </c>
      <c r="AY229" s="18" t="s">
        <v>320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8" t="s">
        <v>89</v>
      </c>
      <c r="BK229" s="240">
        <f>ROUND(I229*H229,2)</f>
        <v>0</v>
      </c>
      <c r="BL229" s="18" t="s">
        <v>404</v>
      </c>
      <c r="BM229" s="239" t="s">
        <v>1646</v>
      </c>
    </row>
    <row r="230" s="2" customFormat="1" ht="49.05" customHeight="1">
      <c r="A230" s="39"/>
      <c r="B230" s="40"/>
      <c r="C230" s="228" t="s">
        <v>1126</v>
      </c>
      <c r="D230" s="228" t="s">
        <v>323</v>
      </c>
      <c r="E230" s="229" t="s">
        <v>4283</v>
      </c>
      <c r="F230" s="230" t="s">
        <v>4284</v>
      </c>
      <c r="G230" s="231" t="s">
        <v>544</v>
      </c>
      <c r="H230" s="232">
        <v>2</v>
      </c>
      <c r="I230" s="233"/>
      <c r="J230" s="234">
        <f>ROUND(I230*H230,2)</f>
        <v>0</v>
      </c>
      <c r="K230" s="230" t="s">
        <v>1</v>
      </c>
      <c r="L230" s="45"/>
      <c r="M230" s="235" t="s">
        <v>1</v>
      </c>
      <c r="N230" s="236" t="s">
        <v>46</v>
      </c>
      <c r="O230" s="92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404</v>
      </c>
      <c r="AT230" s="239" t="s">
        <v>323</v>
      </c>
      <c r="AU230" s="239" t="s">
        <v>89</v>
      </c>
      <c r="AY230" s="18" t="s">
        <v>320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89</v>
      </c>
      <c r="BK230" s="240">
        <f>ROUND(I230*H230,2)</f>
        <v>0</v>
      </c>
      <c r="BL230" s="18" t="s">
        <v>404</v>
      </c>
      <c r="BM230" s="239" t="s">
        <v>1656</v>
      </c>
    </row>
    <row r="231" s="2" customFormat="1" ht="49.05" customHeight="1">
      <c r="A231" s="39"/>
      <c r="B231" s="40"/>
      <c r="C231" s="228" t="s">
        <v>1138</v>
      </c>
      <c r="D231" s="228" t="s">
        <v>323</v>
      </c>
      <c r="E231" s="229" t="s">
        <v>4285</v>
      </c>
      <c r="F231" s="230" t="s">
        <v>4286</v>
      </c>
      <c r="G231" s="231" t="s">
        <v>544</v>
      </c>
      <c r="H231" s="232">
        <v>2</v>
      </c>
      <c r="I231" s="233"/>
      <c r="J231" s="234">
        <f>ROUND(I231*H231,2)</f>
        <v>0</v>
      </c>
      <c r="K231" s="230" t="s">
        <v>1</v>
      </c>
      <c r="L231" s="45"/>
      <c r="M231" s="235" t="s">
        <v>1</v>
      </c>
      <c r="N231" s="236" t="s">
        <v>46</v>
      </c>
      <c r="O231" s="92"/>
      <c r="P231" s="237">
        <f>O231*H231</f>
        <v>0</v>
      </c>
      <c r="Q231" s="237">
        <v>0</v>
      </c>
      <c r="R231" s="237">
        <f>Q231*H231</f>
        <v>0</v>
      </c>
      <c r="S231" s="237">
        <v>0</v>
      </c>
      <c r="T231" s="23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9" t="s">
        <v>404</v>
      </c>
      <c r="AT231" s="239" t="s">
        <v>323</v>
      </c>
      <c r="AU231" s="239" t="s">
        <v>89</v>
      </c>
      <c r="AY231" s="18" t="s">
        <v>320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8" t="s">
        <v>89</v>
      </c>
      <c r="BK231" s="240">
        <f>ROUND(I231*H231,2)</f>
        <v>0</v>
      </c>
      <c r="BL231" s="18" t="s">
        <v>404</v>
      </c>
      <c r="BM231" s="239" t="s">
        <v>1661</v>
      </c>
    </row>
    <row r="232" s="2" customFormat="1" ht="16.5" customHeight="1">
      <c r="A232" s="39"/>
      <c r="B232" s="40"/>
      <c r="C232" s="228" t="s">
        <v>1150</v>
      </c>
      <c r="D232" s="228" t="s">
        <v>323</v>
      </c>
      <c r="E232" s="229" t="s">
        <v>4287</v>
      </c>
      <c r="F232" s="230" t="s">
        <v>4288</v>
      </c>
      <c r="G232" s="231" t="s">
        <v>515</v>
      </c>
      <c r="H232" s="232">
        <v>574</v>
      </c>
      <c r="I232" s="233"/>
      <c r="J232" s="234">
        <f>ROUND(I232*H232,2)</f>
        <v>0</v>
      </c>
      <c r="K232" s="230" t="s">
        <v>1</v>
      </c>
      <c r="L232" s="45"/>
      <c r="M232" s="235" t="s">
        <v>1</v>
      </c>
      <c r="N232" s="236" t="s">
        <v>46</v>
      </c>
      <c r="O232" s="92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404</v>
      </c>
      <c r="AT232" s="239" t="s">
        <v>323</v>
      </c>
      <c r="AU232" s="239" t="s">
        <v>89</v>
      </c>
      <c r="AY232" s="18" t="s">
        <v>320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89</v>
      </c>
      <c r="BK232" s="240">
        <f>ROUND(I232*H232,2)</f>
        <v>0</v>
      </c>
      <c r="BL232" s="18" t="s">
        <v>404</v>
      </c>
      <c r="BM232" s="239" t="s">
        <v>1675</v>
      </c>
    </row>
    <row r="233" s="2" customFormat="1" ht="24.15" customHeight="1">
      <c r="A233" s="39"/>
      <c r="B233" s="40"/>
      <c r="C233" s="228" t="s">
        <v>1155</v>
      </c>
      <c r="D233" s="228" t="s">
        <v>323</v>
      </c>
      <c r="E233" s="229" t="s">
        <v>4289</v>
      </c>
      <c r="F233" s="230" t="s">
        <v>4290</v>
      </c>
      <c r="G233" s="231" t="s">
        <v>515</v>
      </c>
      <c r="H233" s="232">
        <v>60</v>
      </c>
      <c r="I233" s="233"/>
      <c r="J233" s="234">
        <f>ROUND(I233*H233,2)</f>
        <v>0</v>
      </c>
      <c r="K233" s="230" t="s">
        <v>1</v>
      </c>
      <c r="L233" s="45"/>
      <c r="M233" s="235" t="s">
        <v>1</v>
      </c>
      <c r="N233" s="236" t="s">
        <v>46</v>
      </c>
      <c r="O233" s="92"/>
      <c r="P233" s="237">
        <f>O233*H233</f>
        <v>0</v>
      </c>
      <c r="Q233" s="237">
        <v>0</v>
      </c>
      <c r="R233" s="237">
        <f>Q233*H233</f>
        <v>0</v>
      </c>
      <c r="S233" s="237">
        <v>0</v>
      </c>
      <c r="T233" s="238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9" t="s">
        <v>404</v>
      </c>
      <c r="AT233" s="239" t="s">
        <v>323</v>
      </c>
      <c r="AU233" s="239" t="s">
        <v>89</v>
      </c>
      <c r="AY233" s="18" t="s">
        <v>320</v>
      </c>
      <c r="BE233" s="240">
        <f>IF(N233="základní",J233,0)</f>
        <v>0</v>
      </c>
      <c r="BF233" s="240">
        <f>IF(N233="snížená",J233,0)</f>
        <v>0</v>
      </c>
      <c r="BG233" s="240">
        <f>IF(N233="zákl. přenesená",J233,0)</f>
        <v>0</v>
      </c>
      <c r="BH233" s="240">
        <f>IF(N233="sníž. přenesená",J233,0)</f>
        <v>0</v>
      </c>
      <c r="BI233" s="240">
        <f>IF(N233="nulová",J233,0)</f>
        <v>0</v>
      </c>
      <c r="BJ233" s="18" t="s">
        <v>89</v>
      </c>
      <c r="BK233" s="240">
        <f>ROUND(I233*H233,2)</f>
        <v>0</v>
      </c>
      <c r="BL233" s="18" t="s">
        <v>404</v>
      </c>
      <c r="BM233" s="239" t="s">
        <v>1686</v>
      </c>
    </row>
    <row r="234" s="2" customFormat="1" ht="24.15" customHeight="1">
      <c r="A234" s="39"/>
      <c r="B234" s="40"/>
      <c r="C234" s="228" t="s">
        <v>1161</v>
      </c>
      <c r="D234" s="228" t="s">
        <v>323</v>
      </c>
      <c r="E234" s="229" t="s">
        <v>4291</v>
      </c>
      <c r="F234" s="230" t="s">
        <v>4292</v>
      </c>
      <c r="G234" s="231" t="s">
        <v>515</v>
      </c>
      <c r="H234" s="232">
        <v>6</v>
      </c>
      <c r="I234" s="233"/>
      <c r="J234" s="234">
        <f>ROUND(I234*H234,2)</f>
        <v>0</v>
      </c>
      <c r="K234" s="230" t="s">
        <v>1</v>
      </c>
      <c r="L234" s="45"/>
      <c r="M234" s="235" t="s">
        <v>1</v>
      </c>
      <c r="N234" s="236" t="s">
        <v>46</v>
      </c>
      <c r="O234" s="92"/>
      <c r="P234" s="237">
        <f>O234*H234</f>
        <v>0</v>
      </c>
      <c r="Q234" s="237">
        <v>0</v>
      </c>
      <c r="R234" s="237">
        <f>Q234*H234</f>
        <v>0</v>
      </c>
      <c r="S234" s="237">
        <v>0</v>
      </c>
      <c r="T234" s="238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9" t="s">
        <v>404</v>
      </c>
      <c r="AT234" s="239" t="s">
        <v>323</v>
      </c>
      <c r="AU234" s="239" t="s">
        <v>89</v>
      </c>
      <c r="AY234" s="18" t="s">
        <v>320</v>
      </c>
      <c r="BE234" s="240">
        <f>IF(N234="základní",J234,0)</f>
        <v>0</v>
      </c>
      <c r="BF234" s="240">
        <f>IF(N234="snížená",J234,0)</f>
        <v>0</v>
      </c>
      <c r="BG234" s="240">
        <f>IF(N234="zákl. přenesená",J234,0)</f>
        <v>0</v>
      </c>
      <c r="BH234" s="240">
        <f>IF(N234="sníž. přenesená",J234,0)</f>
        <v>0</v>
      </c>
      <c r="BI234" s="240">
        <f>IF(N234="nulová",J234,0)</f>
        <v>0</v>
      </c>
      <c r="BJ234" s="18" t="s">
        <v>89</v>
      </c>
      <c r="BK234" s="240">
        <f>ROUND(I234*H234,2)</f>
        <v>0</v>
      </c>
      <c r="BL234" s="18" t="s">
        <v>404</v>
      </c>
      <c r="BM234" s="239" t="s">
        <v>1698</v>
      </c>
    </row>
    <row r="235" s="2" customFormat="1" ht="21.75" customHeight="1">
      <c r="A235" s="39"/>
      <c r="B235" s="40"/>
      <c r="C235" s="228" t="s">
        <v>1166</v>
      </c>
      <c r="D235" s="228" t="s">
        <v>323</v>
      </c>
      <c r="E235" s="229" t="s">
        <v>4293</v>
      </c>
      <c r="F235" s="230" t="s">
        <v>4294</v>
      </c>
      <c r="G235" s="231" t="s">
        <v>515</v>
      </c>
      <c r="H235" s="232">
        <v>640</v>
      </c>
      <c r="I235" s="233"/>
      <c r="J235" s="234">
        <f>ROUND(I235*H235,2)</f>
        <v>0</v>
      </c>
      <c r="K235" s="230" t="s">
        <v>1</v>
      </c>
      <c r="L235" s="45"/>
      <c r="M235" s="235" t="s">
        <v>1</v>
      </c>
      <c r="N235" s="236" t="s">
        <v>46</v>
      </c>
      <c r="O235" s="92"/>
      <c r="P235" s="237">
        <f>O235*H235</f>
        <v>0</v>
      </c>
      <c r="Q235" s="237">
        <v>0</v>
      </c>
      <c r="R235" s="237">
        <f>Q235*H235</f>
        <v>0</v>
      </c>
      <c r="S235" s="237">
        <v>0</v>
      </c>
      <c r="T235" s="238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9" t="s">
        <v>404</v>
      </c>
      <c r="AT235" s="239" t="s">
        <v>323</v>
      </c>
      <c r="AU235" s="239" t="s">
        <v>89</v>
      </c>
      <c r="AY235" s="18" t="s">
        <v>320</v>
      </c>
      <c r="BE235" s="240">
        <f>IF(N235="základní",J235,0)</f>
        <v>0</v>
      </c>
      <c r="BF235" s="240">
        <f>IF(N235="snížená",J235,0)</f>
        <v>0</v>
      </c>
      <c r="BG235" s="240">
        <f>IF(N235="zákl. přenesená",J235,0)</f>
        <v>0</v>
      </c>
      <c r="BH235" s="240">
        <f>IF(N235="sníž. přenesená",J235,0)</f>
        <v>0</v>
      </c>
      <c r="BI235" s="240">
        <f>IF(N235="nulová",J235,0)</f>
        <v>0</v>
      </c>
      <c r="BJ235" s="18" t="s">
        <v>89</v>
      </c>
      <c r="BK235" s="240">
        <f>ROUND(I235*H235,2)</f>
        <v>0</v>
      </c>
      <c r="BL235" s="18" t="s">
        <v>404</v>
      </c>
      <c r="BM235" s="239" t="s">
        <v>1709</v>
      </c>
    </row>
    <row r="236" s="2" customFormat="1" ht="24.15" customHeight="1">
      <c r="A236" s="39"/>
      <c r="B236" s="40"/>
      <c r="C236" s="228" t="s">
        <v>1172</v>
      </c>
      <c r="D236" s="228" t="s">
        <v>323</v>
      </c>
      <c r="E236" s="229" t="s">
        <v>4295</v>
      </c>
      <c r="F236" s="230" t="s">
        <v>3855</v>
      </c>
      <c r="G236" s="231" t="s">
        <v>544</v>
      </c>
      <c r="H236" s="232">
        <v>13</v>
      </c>
      <c r="I236" s="233"/>
      <c r="J236" s="234">
        <f>ROUND(I236*H236,2)</f>
        <v>0</v>
      </c>
      <c r="K236" s="230" t="s">
        <v>1</v>
      </c>
      <c r="L236" s="45"/>
      <c r="M236" s="235" t="s">
        <v>1</v>
      </c>
      <c r="N236" s="236" t="s">
        <v>46</v>
      </c>
      <c r="O236" s="92"/>
      <c r="P236" s="237">
        <f>O236*H236</f>
        <v>0</v>
      </c>
      <c r="Q236" s="237">
        <v>0</v>
      </c>
      <c r="R236" s="237">
        <f>Q236*H236</f>
        <v>0</v>
      </c>
      <c r="S236" s="237">
        <v>0</v>
      </c>
      <c r="T236" s="238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9" t="s">
        <v>404</v>
      </c>
      <c r="AT236" s="239" t="s">
        <v>323</v>
      </c>
      <c r="AU236" s="239" t="s">
        <v>89</v>
      </c>
      <c r="AY236" s="18" t="s">
        <v>320</v>
      </c>
      <c r="BE236" s="240">
        <f>IF(N236="základní",J236,0)</f>
        <v>0</v>
      </c>
      <c r="BF236" s="240">
        <f>IF(N236="snížená",J236,0)</f>
        <v>0</v>
      </c>
      <c r="BG236" s="240">
        <f>IF(N236="zákl. přenesená",J236,0)</f>
        <v>0</v>
      </c>
      <c r="BH236" s="240">
        <f>IF(N236="sníž. přenesená",J236,0)</f>
        <v>0</v>
      </c>
      <c r="BI236" s="240">
        <f>IF(N236="nulová",J236,0)</f>
        <v>0</v>
      </c>
      <c r="BJ236" s="18" t="s">
        <v>89</v>
      </c>
      <c r="BK236" s="240">
        <f>ROUND(I236*H236,2)</f>
        <v>0</v>
      </c>
      <c r="BL236" s="18" t="s">
        <v>404</v>
      </c>
      <c r="BM236" s="239" t="s">
        <v>1719</v>
      </c>
    </row>
    <row r="237" s="2" customFormat="1" ht="16.5" customHeight="1">
      <c r="A237" s="39"/>
      <c r="B237" s="40"/>
      <c r="C237" s="228" t="s">
        <v>1177</v>
      </c>
      <c r="D237" s="228" t="s">
        <v>323</v>
      </c>
      <c r="E237" s="229" t="s">
        <v>4296</v>
      </c>
      <c r="F237" s="230" t="s">
        <v>4297</v>
      </c>
      <c r="G237" s="231" t="s">
        <v>515</v>
      </c>
      <c r="H237" s="232">
        <v>75</v>
      </c>
      <c r="I237" s="233"/>
      <c r="J237" s="234">
        <f>ROUND(I237*H237,2)</f>
        <v>0</v>
      </c>
      <c r="K237" s="230" t="s">
        <v>1</v>
      </c>
      <c r="L237" s="45"/>
      <c r="M237" s="235" t="s">
        <v>1</v>
      </c>
      <c r="N237" s="236" t="s">
        <v>46</v>
      </c>
      <c r="O237" s="92"/>
      <c r="P237" s="237">
        <f>O237*H237</f>
        <v>0</v>
      </c>
      <c r="Q237" s="237">
        <v>0</v>
      </c>
      <c r="R237" s="237">
        <f>Q237*H237</f>
        <v>0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404</v>
      </c>
      <c r="AT237" s="239" t="s">
        <v>323</v>
      </c>
      <c r="AU237" s="239" t="s">
        <v>89</v>
      </c>
      <c r="AY237" s="18" t="s">
        <v>320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89</v>
      </c>
      <c r="BK237" s="240">
        <f>ROUND(I237*H237,2)</f>
        <v>0</v>
      </c>
      <c r="BL237" s="18" t="s">
        <v>404</v>
      </c>
      <c r="BM237" s="239" t="s">
        <v>1724</v>
      </c>
    </row>
    <row r="238" s="2" customFormat="1" ht="24.15" customHeight="1">
      <c r="A238" s="39"/>
      <c r="B238" s="40"/>
      <c r="C238" s="228" t="s">
        <v>1183</v>
      </c>
      <c r="D238" s="228" t="s">
        <v>323</v>
      </c>
      <c r="E238" s="229" t="s">
        <v>4298</v>
      </c>
      <c r="F238" s="230" t="s">
        <v>4299</v>
      </c>
      <c r="G238" s="231" t="s">
        <v>3175</v>
      </c>
      <c r="H238" s="232">
        <v>5</v>
      </c>
      <c r="I238" s="233"/>
      <c r="J238" s="234">
        <f>ROUND(I238*H238,2)</f>
        <v>0</v>
      </c>
      <c r="K238" s="230" t="s">
        <v>1</v>
      </c>
      <c r="L238" s="45"/>
      <c r="M238" s="235" t="s">
        <v>1</v>
      </c>
      <c r="N238" s="236" t="s">
        <v>46</v>
      </c>
      <c r="O238" s="92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404</v>
      </c>
      <c r="AT238" s="239" t="s">
        <v>323</v>
      </c>
      <c r="AU238" s="239" t="s">
        <v>89</v>
      </c>
      <c r="AY238" s="18" t="s">
        <v>320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89</v>
      </c>
      <c r="BK238" s="240">
        <f>ROUND(I238*H238,2)</f>
        <v>0</v>
      </c>
      <c r="BL238" s="18" t="s">
        <v>404</v>
      </c>
      <c r="BM238" s="239" t="s">
        <v>1736</v>
      </c>
    </row>
    <row r="239" s="2" customFormat="1" ht="24.15" customHeight="1">
      <c r="A239" s="39"/>
      <c r="B239" s="40"/>
      <c r="C239" s="228" t="s">
        <v>1192</v>
      </c>
      <c r="D239" s="228" t="s">
        <v>323</v>
      </c>
      <c r="E239" s="229" t="s">
        <v>4300</v>
      </c>
      <c r="F239" s="230" t="s">
        <v>4301</v>
      </c>
      <c r="G239" s="231" t="s">
        <v>3175</v>
      </c>
      <c r="H239" s="232">
        <v>1</v>
      </c>
      <c r="I239" s="233"/>
      <c r="J239" s="234">
        <f>ROUND(I239*H239,2)</f>
        <v>0</v>
      </c>
      <c r="K239" s="230" t="s">
        <v>1</v>
      </c>
      <c r="L239" s="45"/>
      <c r="M239" s="235" t="s">
        <v>1</v>
      </c>
      <c r="N239" s="236" t="s">
        <v>46</v>
      </c>
      <c r="O239" s="92"/>
      <c r="P239" s="237">
        <f>O239*H239</f>
        <v>0</v>
      </c>
      <c r="Q239" s="237">
        <v>0</v>
      </c>
      <c r="R239" s="237">
        <f>Q239*H239</f>
        <v>0</v>
      </c>
      <c r="S239" s="237">
        <v>0</v>
      </c>
      <c r="T239" s="238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9" t="s">
        <v>404</v>
      </c>
      <c r="AT239" s="239" t="s">
        <v>323</v>
      </c>
      <c r="AU239" s="239" t="s">
        <v>89</v>
      </c>
      <c r="AY239" s="18" t="s">
        <v>320</v>
      </c>
      <c r="BE239" s="240">
        <f>IF(N239="základní",J239,0)</f>
        <v>0</v>
      </c>
      <c r="BF239" s="240">
        <f>IF(N239="snížená",J239,0)</f>
        <v>0</v>
      </c>
      <c r="BG239" s="240">
        <f>IF(N239="zákl. přenesená",J239,0)</f>
        <v>0</v>
      </c>
      <c r="BH239" s="240">
        <f>IF(N239="sníž. přenesená",J239,0)</f>
        <v>0</v>
      </c>
      <c r="BI239" s="240">
        <f>IF(N239="nulová",J239,0)</f>
        <v>0</v>
      </c>
      <c r="BJ239" s="18" t="s">
        <v>89</v>
      </c>
      <c r="BK239" s="240">
        <f>ROUND(I239*H239,2)</f>
        <v>0</v>
      </c>
      <c r="BL239" s="18" t="s">
        <v>404</v>
      </c>
      <c r="BM239" s="239" t="s">
        <v>1746</v>
      </c>
    </row>
    <row r="240" s="2" customFormat="1" ht="24.15" customHeight="1">
      <c r="A240" s="39"/>
      <c r="B240" s="40"/>
      <c r="C240" s="228" t="s">
        <v>1201</v>
      </c>
      <c r="D240" s="228" t="s">
        <v>323</v>
      </c>
      <c r="E240" s="229" t="s">
        <v>4302</v>
      </c>
      <c r="F240" s="230" t="s">
        <v>4303</v>
      </c>
      <c r="G240" s="231" t="s">
        <v>3175</v>
      </c>
      <c r="H240" s="232">
        <v>1</v>
      </c>
      <c r="I240" s="233"/>
      <c r="J240" s="234">
        <f>ROUND(I240*H240,2)</f>
        <v>0</v>
      </c>
      <c r="K240" s="230" t="s">
        <v>1</v>
      </c>
      <c r="L240" s="45"/>
      <c r="M240" s="235" t="s">
        <v>1</v>
      </c>
      <c r="N240" s="236" t="s">
        <v>46</v>
      </c>
      <c r="O240" s="92"/>
      <c r="P240" s="237">
        <f>O240*H240</f>
        <v>0</v>
      </c>
      <c r="Q240" s="237">
        <v>0</v>
      </c>
      <c r="R240" s="237">
        <f>Q240*H240</f>
        <v>0</v>
      </c>
      <c r="S240" s="237">
        <v>0</v>
      </c>
      <c r="T240" s="238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9" t="s">
        <v>404</v>
      </c>
      <c r="AT240" s="239" t="s">
        <v>323</v>
      </c>
      <c r="AU240" s="239" t="s">
        <v>89</v>
      </c>
      <c r="AY240" s="18" t="s">
        <v>320</v>
      </c>
      <c r="BE240" s="240">
        <f>IF(N240="základní",J240,0)</f>
        <v>0</v>
      </c>
      <c r="BF240" s="240">
        <f>IF(N240="snížená",J240,0)</f>
        <v>0</v>
      </c>
      <c r="BG240" s="240">
        <f>IF(N240="zákl. přenesená",J240,0)</f>
        <v>0</v>
      </c>
      <c r="BH240" s="240">
        <f>IF(N240="sníž. přenesená",J240,0)</f>
        <v>0</v>
      </c>
      <c r="BI240" s="240">
        <f>IF(N240="nulová",J240,0)</f>
        <v>0</v>
      </c>
      <c r="BJ240" s="18" t="s">
        <v>89</v>
      </c>
      <c r="BK240" s="240">
        <f>ROUND(I240*H240,2)</f>
        <v>0</v>
      </c>
      <c r="BL240" s="18" t="s">
        <v>404</v>
      </c>
      <c r="BM240" s="239" t="s">
        <v>1760</v>
      </c>
    </row>
    <row r="241" s="2" customFormat="1" ht="16.5" customHeight="1">
      <c r="A241" s="39"/>
      <c r="B241" s="40"/>
      <c r="C241" s="228" t="s">
        <v>1206</v>
      </c>
      <c r="D241" s="228" t="s">
        <v>323</v>
      </c>
      <c r="E241" s="229" t="s">
        <v>4304</v>
      </c>
      <c r="F241" s="230" t="s">
        <v>4305</v>
      </c>
      <c r="G241" s="231" t="s">
        <v>3175</v>
      </c>
      <c r="H241" s="232">
        <v>5</v>
      </c>
      <c r="I241" s="233"/>
      <c r="J241" s="234">
        <f>ROUND(I241*H241,2)</f>
        <v>0</v>
      </c>
      <c r="K241" s="230" t="s">
        <v>1</v>
      </c>
      <c r="L241" s="45"/>
      <c r="M241" s="235" t="s">
        <v>1</v>
      </c>
      <c r="N241" s="236" t="s">
        <v>46</v>
      </c>
      <c r="O241" s="92"/>
      <c r="P241" s="237">
        <f>O241*H241</f>
        <v>0</v>
      </c>
      <c r="Q241" s="237">
        <v>0</v>
      </c>
      <c r="R241" s="237">
        <f>Q241*H241</f>
        <v>0</v>
      </c>
      <c r="S241" s="237">
        <v>0</v>
      </c>
      <c r="T241" s="238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9" t="s">
        <v>404</v>
      </c>
      <c r="AT241" s="239" t="s">
        <v>323</v>
      </c>
      <c r="AU241" s="239" t="s">
        <v>89</v>
      </c>
      <c r="AY241" s="18" t="s">
        <v>320</v>
      </c>
      <c r="BE241" s="240">
        <f>IF(N241="základní",J241,0)</f>
        <v>0</v>
      </c>
      <c r="BF241" s="240">
        <f>IF(N241="snížená",J241,0)</f>
        <v>0</v>
      </c>
      <c r="BG241" s="240">
        <f>IF(N241="zákl. přenesená",J241,0)</f>
        <v>0</v>
      </c>
      <c r="BH241" s="240">
        <f>IF(N241="sníž. přenesená",J241,0)</f>
        <v>0</v>
      </c>
      <c r="BI241" s="240">
        <f>IF(N241="nulová",J241,0)</f>
        <v>0</v>
      </c>
      <c r="BJ241" s="18" t="s">
        <v>89</v>
      </c>
      <c r="BK241" s="240">
        <f>ROUND(I241*H241,2)</f>
        <v>0</v>
      </c>
      <c r="BL241" s="18" t="s">
        <v>404</v>
      </c>
      <c r="BM241" s="239" t="s">
        <v>1772</v>
      </c>
    </row>
    <row r="242" s="2" customFormat="1" ht="24.15" customHeight="1">
      <c r="A242" s="39"/>
      <c r="B242" s="40"/>
      <c r="C242" s="228" t="s">
        <v>1212</v>
      </c>
      <c r="D242" s="228" t="s">
        <v>323</v>
      </c>
      <c r="E242" s="229" t="s">
        <v>4306</v>
      </c>
      <c r="F242" s="230" t="s">
        <v>4307</v>
      </c>
      <c r="G242" s="231" t="s">
        <v>3175</v>
      </c>
      <c r="H242" s="232">
        <v>2</v>
      </c>
      <c r="I242" s="233"/>
      <c r="J242" s="234">
        <f>ROUND(I242*H242,2)</f>
        <v>0</v>
      </c>
      <c r="K242" s="230" t="s">
        <v>1</v>
      </c>
      <c r="L242" s="45"/>
      <c r="M242" s="235" t="s">
        <v>1</v>
      </c>
      <c r="N242" s="236" t="s">
        <v>46</v>
      </c>
      <c r="O242" s="92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9" t="s">
        <v>404</v>
      </c>
      <c r="AT242" s="239" t="s">
        <v>323</v>
      </c>
      <c r="AU242" s="239" t="s">
        <v>89</v>
      </c>
      <c r="AY242" s="18" t="s">
        <v>320</v>
      </c>
      <c r="BE242" s="240">
        <f>IF(N242="základní",J242,0)</f>
        <v>0</v>
      </c>
      <c r="BF242" s="240">
        <f>IF(N242="snížená",J242,0)</f>
        <v>0</v>
      </c>
      <c r="BG242" s="240">
        <f>IF(N242="zákl. přenesená",J242,0)</f>
        <v>0</v>
      </c>
      <c r="BH242" s="240">
        <f>IF(N242="sníž. přenesená",J242,0)</f>
        <v>0</v>
      </c>
      <c r="BI242" s="240">
        <f>IF(N242="nulová",J242,0)</f>
        <v>0</v>
      </c>
      <c r="BJ242" s="18" t="s">
        <v>89</v>
      </c>
      <c r="BK242" s="240">
        <f>ROUND(I242*H242,2)</f>
        <v>0</v>
      </c>
      <c r="BL242" s="18" t="s">
        <v>404</v>
      </c>
      <c r="BM242" s="239" t="s">
        <v>1780</v>
      </c>
    </row>
    <row r="243" s="2" customFormat="1" ht="16.5" customHeight="1">
      <c r="A243" s="39"/>
      <c r="B243" s="40"/>
      <c r="C243" s="228" t="s">
        <v>1216</v>
      </c>
      <c r="D243" s="228" t="s">
        <v>323</v>
      </c>
      <c r="E243" s="229" t="s">
        <v>4308</v>
      </c>
      <c r="F243" s="230" t="s">
        <v>4309</v>
      </c>
      <c r="G243" s="231" t="s">
        <v>3175</v>
      </c>
      <c r="H243" s="232">
        <v>4</v>
      </c>
      <c r="I243" s="233"/>
      <c r="J243" s="234">
        <f>ROUND(I243*H243,2)</f>
        <v>0</v>
      </c>
      <c r="K243" s="230" t="s">
        <v>1</v>
      </c>
      <c r="L243" s="45"/>
      <c r="M243" s="235" t="s">
        <v>1</v>
      </c>
      <c r="N243" s="236" t="s">
        <v>46</v>
      </c>
      <c r="O243" s="92"/>
      <c r="P243" s="237">
        <f>O243*H243</f>
        <v>0</v>
      </c>
      <c r="Q243" s="237">
        <v>0</v>
      </c>
      <c r="R243" s="237">
        <f>Q243*H243</f>
        <v>0</v>
      </c>
      <c r="S243" s="237">
        <v>0</v>
      </c>
      <c r="T243" s="238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9" t="s">
        <v>404</v>
      </c>
      <c r="AT243" s="239" t="s">
        <v>323</v>
      </c>
      <c r="AU243" s="239" t="s">
        <v>89</v>
      </c>
      <c r="AY243" s="18" t="s">
        <v>320</v>
      </c>
      <c r="BE243" s="240">
        <f>IF(N243="základní",J243,0)</f>
        <v>0</v>
      </c>
      <c r="BF243" s="240">
        <f>IF(N243="snížená",J243,0)</f>
        <v>0</v>
      </c>
      <c r="BG243" s="240">
        <f>IF(N243="zákl. přenesená",J243,0)</f>
        <v>0</v>
      </c>
      <c r="BH243" s="240">
        <f>IF(N243="sníž. přenesená",J243,0)</f>
        <v>0</v>
      </c>
      <c r="BI243" s="240">
        <f>IF(N243="nulová",J243,0)</f>
        <v>0</v>
      </c>
      <c r="BJ243" s="18" t="s">
        <v>89</v>
      </c>
      <c r="BK243" s="240">
        <f>ROUND(I243*H243,2)</f>
        <v>0</v>
      </c>
      <c r="BL243" s="18" t="s">
        <v>404</v>
      </c>
      <c r="BM243" s="239" t="s">
        <v>1788</v>
      </c>
    </row>
    <row r="244" s="2" customFormat="1" ht="16.5" customHeight="1">
      <c r="A244" s="39"/>
      <c r="B244" s="40"/>
      <c r="C244" s="228" t="s">
        <v>1221</v>
      </c>
      <c r="D244" s="228" t="s">
        <v>323</v>
      </c>
      <c r="E244" s="229" t="s">
        <v>4310</v>
      </c>
      <c r="F244" s="230" t="s">
        <v>4311</v>
      </c>
      <c r="G244" s="231" t="s">
        <v>3175</v>
      </c>
      <c r="H244" s="232">
        <v>3</v>
      </c>
      <c r="I244" s="233"/>
      <c r="J244" s="234">
        <f>ROUND(I244*H244,2)</f>
        <v>0</v>
      </c>
      <c r="K244" s="230" t="s">
        <v>1</v>
      </c>
      <c r="L244" s="45"/>
      <c r="M244" s="235" t="s">
        <v>1</v>
      </c>
      <c r="N244" s="236" t="s">
        <v>46</v>
      </c>
      <c r="O244" s="92"/>
      <c r="P244" s="237">
        <f>O244*H244</f>
        <v>0</v>
      </c>
      <c r="Q244" s="237">
        <v>0</v>
      </c>
      <c r="R244" s="237">
        <f>Q244*H244</f>
        <v>0</v>
      </c>
      <c r="S244" s="237">
        <v>0</v>
      </c>
      <c r="T244" s="238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9" t="s">
        <v>404</v>
      </c>
      <c r="AT244" s="239" t="s">
        <v>323</v>
      </c>
      <c r="AU244" s="239" t="s">
        <v>89</v>
      </c>
      <c r="AY244" s="18" t="s">
        <v>320</v>
      </c>
      <c r="BE244" s="240">
        <f>IF(N244="základní",J244,0)</f>
        <v>0</v>
      </c>
      <c r="BF244" s="240">
        <f>IF(N244="snížená",J244,0)</f>
        <v>0</v>
      </c>
      <c r="BG244" s="240">
        <f>IF(N244="zákl. přenesená",J244,0)</f>
        <v>0</v>
      </c>
      <c r="BH244" s="240">
        <f>IF(N244="sníž. přenesená",J244,0)</f>
        <v>0</v>
      </c>
      <c r="BI244" s="240">
        <f>IF(N244="nulová",J244,0)</f>
        <v>0</v>
      </c>
      <c r="BJ244" s="18" t="s">
        <v>89</v>
      </c>
      <c r="BK244" s="240">
        <f>ROUND(I244*H244,2)</f>
        <v>0</v>
      </c>
      <c r="BL244" s="18" t="s">
        <v>404</v>
      </c>
      <c r="BM244" s="239" t="s">
        <v>1799</v>
      </c>
    </row>
    <row r="245" s="2" customFormat="1" ht="21.75" customHeight="1">
      <c r="A245" s="39"/>
      <c r="B245" s="40"/>
      <c r="C245" s="228" t="s">
        <v>1226</v>
      </c>
      <c r="D245" s="228" t="s">
        <v>323</v>
      </c>
      <c r="E245" s="229" t="s">
        <v>4312</v>
      </c>
      <c r="F245" s="230" t="s">
        <v>4313</v>
      </c>
      <c r="G245" s="231" t="s">
        <v>515</v>
      </c>
      <c r="H245" s="232">
        <v>150</v>
      </c>
      <c r="I245" s="233"/>
      <c r="J245" s="234">
        <f>ROUND(I245*H245,2)</f>
        <v>0</v>
      </c>
      <c r="K245" s="230" t="s">
        <v>1</v>
      </c>
      <c r="L245" s="45"/>
      <c r="M245" s="235" t="s">
        <v>1</v>
      </c>
      <c r="N245" s="236" t="s">
        <v>46</v>
      </c>
      <c r="O245" s="92"/>
      <c r="P245" s="237">
        <f>O245*H245</f>
        <v>0</v>
      </c>
      <c r="Q245" s="237">
        <v>0</v>
      </c>
      <c r="R245" s="237">
        <f>Q245*H245</f>
        <v>0</v>
      </c>
      <c r="S245" s="237">
        <v>0</v>
      </c>
      <c r="T245" s="23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9" t="s">
        <v>404</v>
      </c>
      <c r="AT245" s="239" t="s">
        <v>323</v>
      </c>
      <c r="AU245" s="239" t="s">
        <v>89</v>
      </c>
      <c r="AY245" s="18" t="s">
        <v>320</v>
      </c>
      <c r="BE245" s="240">
        <f>IF(N245="základní",J245,0)</f>
        <v>0</v>
      </c>
      <c r="BF245" s="240">
        <f>IF(N245="snížená",J245,0)</f>
        <v>0</v>
      </c>
      <c r="BG245" s="240">
        <f>IF(N245="zákl. přenesená",J245,0)</f>
        <v>0</v>
      </c>
      <c r="BH245" s="240">
        <f>IF(N245="sníž. přenesená",J245,0)</f>
        <v>0</v>
      </c>
      <c r="BI245" s="240">
        <f>IF(N245="nulová",J245,0)</f>
        <v>0</v>
      </c>
      <c r="BJ245" s="18" t="s">
        <v>89</v>
      </c>
      <c r="BK245" s="240">
        <f>ROUND(I245*H245,2)</f>
        <v>0</v>
      </c>
      <c r="BL245" s="18" t="s">
        <v>404</v>
      </c>
      <c r="BM245" s="239" t="s">
        <v>1810</v>
      </c>
    </row>
    <row r="246" s="2" customFormat="1" ht="16.5" customHeight="1">
      <c r="A246" s="39"/>
      <c r="B246" s="40"/>
      <c r="C246" s="228" t="s">
        <v>1287</v>
      </c>
      <c r="D246" s="228" t="s">
        <v>323</v>
      </c>
      <c r="E246" s="229" t="s">
        <v>4314</v>
      </c>
      <c r="F246" s="230" t="s">
        <v>4315</v>
      </c>
      <c r="G246" s="231" t="s">
        <v>3175</v>
      </c>
      <c r="H246" s="232">
        <v>25</v>
      </c>
      <c r="I246" s="233"/>
      <c r="J246" s="234">
        <f>ROUND(I246*H246,2)</f>
        <v>0</v>
      </c>
      <c r="K246" s="230" t="s">
        <v>1</v>
      </c>
      <c r="L246" s="45"/>
      <c r="M246" s="235" t="s">
        <v>1</v>
      </c>
      <c r="N246" s="236" t="s">
        <v>46</v>
      </c>
      <c r="O246" s="92"/>
      <c r="P246" s="237">
        <f>O246*H246</f>
        <v>0</v>
      </c>
      <c r="Q246" s="237">
        <v>0</v>
      </c>
      <c r="R246" s="237">
        <f>Q246*H246</f>
        <v>0</v>
      </c>
      <c r="S246" s="237">
        <v>0</v>
      </c>
      <c r="T246" s="238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9" t="s">
        <v>404</v>
      </c>
      <c r="AT246" s="239" t="s">
        <v>323</v>
      </c>
      <c r="AU246" s="239" t="s">
        <v>89</v>
      </c>
      <c r="AY246" s="18" t="s">
        <v>320</v>
      </c>
      <c r="BE246" s="240">
        <f>IF(N246="základní",J246,0)</f>
        <v>0</v>
      </c>
      <c r="BF246" s="240">
        <f>IF(N246="snížená",J246,0)</f>
        <v>0</v>
      </c>
      <c r="BG246" s="240">
        <f>IF(N246="zákl. přenesená",J246,0)</f>
        <v>0</v>
      </c>
      <c r="BH246" s="240">
        <f>IF(N246="sníž. přenesená",J246,0)</f>
        <v>0</v>
      </c>
      <c r="BI246" s="240">
        <f>IF(N246="nulová",J246,0)</f>
        <v>0</v>
      </c>
      <c r="BJ246" s="18" t="s">
        <v>89</v>
      </c>
      <c r="BK246" s="240">
        <f>ROUND(I246*H246,2)</f>
        <v>0</v>
      </c>
      <c r="BL246" s="18" t="s">
        <v>404</v>
      </c>
      <c r="BM246" s="239" t="s">
        <v>1817</v>
      </c>
    </row>
    <row r="247" s="2" customFormat="1" ht="66.75" customHeight="1">
      <c r="A247" s="39"/>
      <c r="B247" s="40"/>
      <c r="C247" s="228" t="s">
        <v>1292</v>
      </c>
      <c r="D247" s="228" t="s">
        <v>323</v>
      </c>
      <c r="E247" s="229" t="s">
        <v>4316</v>
      </c>
      <c r="F247" s="230" t="s">
        <v>3822</v>
      </c>
      <c r="G247" s="231" t="s">
        <v>515</v>
      </c>
      <c r="H247" s="232">
        <v>35</v>
      </c>
      <c r="I247" s="233"/>
      <c r="J247" s="234">
        <f>ROUND(I247*H247,2)</f>
        <v>0</v>
      </c>
      <c r="K247" s="230" t="s">
        <v>1</v>
      </c>
      <c r="L247" s="45"/>
      <c r="M247" s="235" t="s">
        <v>1</v>
      </c>
      <c r="N247" s="236" t="s">
        <v>46</v>
      </c>
      <c r="O247" s="92"/>
      <c r="P247" s="237">
        <f>O247*H247</f>
        <v>0</v>
      </c>
      <c r="Q247" s="237">
        <v>0</v>
      </c>
      <c r="R247" s="237">
        <f>Q247*H247</f>
        <v>0</v>
      </c>
      <c r="S247" s="237">
        <v>0</v>
      </c>
      <c r="T247" s="23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9" t="s">
        <v>404</v>
      </c>
      <c r="AT247" s="239" t="s">
        <v>323</v>
      </c>
      <c r="AU247" s="239" t="s">
        <v>89</v>
      </c>
      <c r="AY247" s="18" t="s">
        <v>320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8" t="s">
        <v>89</v>
      </c>
      <c r="BK247" s="240">
        <f>ROUND(I247*H247,2)</f>
        <v>0</v>
      </c>
      <c r="BL247" s="18" t="s">
        <v>404</v>
      </c>
      <c r="BM247" s="239" t="s">
        <v>1827</v>
      </c>
    </row>
    <row r="248" s="2" customFormat="1" ht="66.75" customHeight="1">
      <c r="A248" s="39"/>
      <c r="B248" s="40"/>
      <c r="C248" s="228" t="s">
        <v>1298</v>
      </c>
      <c r="D248" s="228" t="s">
        <v>323</v>
      </c>
      <c r="E248" s="229" t="s">
        <v>4317</v>
      </c>
      <c r="F248" s="230" t="s">
        <v>4318</v>
      </c>
      <c r="G248" s="231" t="s">
        <v>515</v>
      </c>
      <c r="H248" s="232">
        <v>30</v>
      </c>
      <c r="I248" s="233"/>
      <c r="J248" s="234">
        <f>ROUND(I248*H248,2)</f>
        <v>0</v>
      </c>
      <c r="K248" s="230" t="s">
        <v>1</v>
      </c>
      <c r="L248" s="45"/>
      <c r="M248" s="235" t="s">
        <v>1</v>
      </c>
      <c r="N248" s="236" t="s">
        <v>46</v>
      </c>
      <c r="O248" s="92"/>
      <c r="P248" s="237">
        <f>O248*H248</f>
        <v>0</v>
      </c>
      <c r="Q248" s="237">
        <v>0</v>
      </c>
      <c r="R248" s="237">
        <f>Q248*H248</f>
        <v>0</v>
      </c>
      <c r="S248" s="237">
        <v>0</v>
      </c>
      <c r="T248" s="238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9" t="s">
        <v>404</v>
      </c>
      <c r="AT248" s="239" t="s">
        <v>323</v>
      </c>
      <c r="AU248" s="239" t="s">
        <v>89</v>
      </c>
      <c r="AY248" s="18" t="s">
        <v>320</v>
      </c>
      <c r="BE248" s="240">
        <f>IF(N248="základní",J248,0)</f>
        <v>0</v>
      </c>
      <c r="BF248" s="240">
        <f>IF(N248="snížená",J248,0)</f>
        <v>0</v>
      </c>
      <c r="BG248" s="240">
        <f>IF(N248="zákl. přenesená",J248,0)</f>
        <v>0</v>
      </c>
      <c r="BH248" s="240">
        <f>IF(N248="sníž. přenesená",J248,0)</f>
        <v>0</v>
      </c>
      <c r="BI248" s="240">
        <f>IF(N248="nulová",J248,0)</f>
        <v>0</v>
      </c>
      <c r="BJ248" s="18" t="s">
        <v>89</v>
      </c>
      <c r="BK248" s="240">
        <f>ROUND(I248*H248,2)</f>
        <v>0</v>
      </c>
      <c r="BL248" s="18" t="s">
        <v>404</v>
      </c>
      <c r="BM248" s="239" t="s">
        <v>1844</v>
      </c>
    </row>
    <row r="249" s="2" customFormat="1" ht="66.75" customHeight="1">
      <c r="A249" s="39"/>
      <c r="B249" s="40"/>
      <c r="C249" s="228" t="s">
        <v>1303</v>
      </c>
      <c r="D249" s="228" t="s">
        <v>323</v>
      </c>
      <c r="E249" s="229" t="s">
        <v>4319</v>
      </c>
      <c r="F249" s="230" t="s">
        <v>4320</v>
      </c>
      <c r="G249" s="231" t="s">
        <v>515</v>
      </c>
      <c r="H249" s="232">
        <v>6</v>
      </c>
      <c r="I249" s="233"/>
      <c r="J249" s="234">
        <f>ROUND(I249*H249,2)</f>
        <v>0</v>
      </c>
      <c r="K249" s="230" t="s">
        <v>1</v>
      </c>
      <c r="L249" s="45"/>
      <c r="M249" s="235" t="s">
        <v>1</v>
      </c>
      <c r="N249" s="236" t="s">
        <v>46</v>
      </c>
      <c r="O249" s="92"/>
      <c r="P249" s="237">
        <f>O249*H249</f>
        <v>0</v>
      </c>
      <c r="Q249" s="237">
        <v>0</v>
      </c>
      <c r="R249" s="237">
        <f>Q249*H249</f>
        <v>0</v>
      </c>
      <c r="S249" s="237">
        <v>0</v>
      </c>
      <c r="T249" s="238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9" t="s">
        <v>404</v>
      </c>
      <c r="AT249" s="239" t="s">
        <v>323</v>
      </c>
      <c r="AU249" s="239" t="s">
        <v>89</v>
      </c>
      <c r="AY249" s="18" t="s">
        <v>320</v>
      </c>
      <c r="BE249" s="240">
        <f>IF(N249="základní",J249,0)</f>
        <v>0</v>
      </c>
      <c r="BF249" s="240">
        <f>IF(N249="snížená",J249,0)</f>
        <v>0</v>
      </c>
      <c r="BG249" s="240">
        <f>IF(N249="zákl. přenesená",J249,0)</f>
        <v>0</v>
      </c>
      <c r="BH249" s="240">
        <f>IF(N249="sníž. přenesená",J249,0)</f>
        <v>0</v>
      </c>
      <c r="BI249" s="240">
        <f>IF(N249="nulová",J249,0)</f>
        <v>0</v>
      </c>
      <c r="BJ249" s="18" t="s">
        <v>89</v>
      </c>
      <c r="BK249" s="240">
        <f>ROUND(I249*H249,2)</f>
        <v>0</v>
      </c>
      <c r="BL249" s="18" t="s">
        <v>404</v>
      </c>
      <c r="BM249" s="239" t="s">
        <v>1852</v>
      </c>
    </row>
    <row r="250" s="2" customFormat="1" ht="24.15" customHeight="1">
      <c r="A250" s="39"/>
      <c r="B250" s="40"/>
      <c r="C250" s="228" t="s">
        <v>1309</v>
      </c>
      <c r="D250" s="228" t="s">
        <v>323</v>
      </c>
      <c r="E250" s="229" t="s">
        <v>4321</v>
      </c>
      <c r="F250" s="230" t="s">
        <v>4322</v>
      </c>
      <c r="G250" s="231" t="s">
        <v>4089</v>
      </c>
      <c r="H250" s="313"/>
      <c r="I250" s="233"/>
      <c r="J250" s="234">
        <f>ROUND(I250*H250,2)</f>
        <v>0</v>
      </c>
      <c r="K250" s="230" t="s">
        <v>1</v>
      </c>
      <c r="L250" s="45"/>
      <c r="M250" s="235" t="s">
        <v>1</v>
      </c>
      <c r="N250" s="236" t="s">
        <v>46</v>
      </c>
      <c r="O250" s="92"/>
      <c r="P250" s="237">
        <f>O250*H250</f>
        <v>0</v>
      </c>
      <c r="Q250" s="237">
        <v>0</v>
      </c>
      <c r="R250" s="237">
        <f>Q250*H250</f>
        <v>0</v>
      </c>
      <c r="S250" s="237">
        <v>0</v>
      </c>
      <c r="T250" s="238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9" t="s">
        <v>404</v>
      </c>
      <c r="AT250" s="239" t="s">
        <v>323</v>
      </c>
      <c r="AU250" s="239" t="s">
        <v>89</v>
      </c>
      <c r="AY250" s="18" t="s">
        <v>320</v>
      </c>
      <c r="BE250" s="240">
        <f>IF(N250="základní",J250,0)</f>
        <v>0</v>
      </c>
      <c r="BF250" s="240">
        <f>IF(N250="snížená",J250,0)</f>
        <v>0</v>
      </c>
      <c r="BG250" s="240">
        <f>IF(N250="zákl. přenesená",J250,0)</f>
        <v>0</v>
      </c>
      <c r="BH250" s="240">
        <f>IF(N250="sníž. přenesená",J250,0)</f>
        <v>0</v>
      </c>
      <c r="BI250" s="240">
        <f>IF(N250="nulová",J250,0)</f>
        <v>0</v>
      </c>
      <c r="BJ250" s="18" t="s">
        <v>89</v>
      </c>
      <c r="BK250" s="240">
        <f>ROUND(I250*H250,2)</f>
        <v>0</v>
      </c>
      <c r="BL250" s="18" t="s">
        <v>404</v>
      </c>
      <c r="BM250" s="239" t="s">
        <v>1864</v>
      </c>
    </row>
    <row r="251" s="12" customFormat="1" ht="25.92" customHeight="1">
      <c r="A251" s="12"/>
      <c r="B251" s="212"/>
      <c r="C251" s="213"/>
      <c r="D251" s="214" t="s">
        <v>80</v>
      </c>
      <c r="E251" s="215" t="s">
        <v>4323</v>
      </c>
      <c r="F251" s="215" t="s">
        <v>4324</v>
      </c>
      <c r="G251" s="213"/>
      <c r="H251" s="213"/>
      <c r="I251" s="216"/>
      <c r="J251" s="217">
        <f>BK251</f>
        <v>0</v>
      </c>
      <c r="K251" s="213"/>
      <c r="L251" s="218"/>
      <c r="M251" s="219"/>
      <c r="N251" s="220"/>
      <c r="O251" s="220"/>
      <c r="P251" s="221">
        <f>SUM(P252:P289)</f>
        <v>0</v>
      </c>
      <c r="Q251" s="220"/>
      <c r="R251" s="221">
        <f>SUM(R252:R289)</f>
        <v>0</v>
      </c>
      <c r="S251" s="220"/>
      <c r="T251" s="222">
        <f>SUM(T252:T289)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23" t="s">
        <v>91</v>
      </c>
      <c r="AT251" s="224" t="s">
        <v>80</v>
      </c>
      <c r="AU251" s="224" t="s">
        <v>81</v>
      </c>
      <c r="AY251" s="223" t="s">
        <v>320</v>
      </c>
      <c r="BK251" s="225">
        <f>SUM(BK252:BK289)</f>
        <v>0</v>
      </c>
    </row>
    <row r="252" s="2" customFormat="1" ht="37.8" customHeight="1">
      <c r="A252" s="39"/>
      <c r="B252" s="40"/>
      <c r="C252" s="228" t="s">
        <v>1314</v>
      </c>
      <c r="D252" s="228" t="s">
        <v>323</v>
      </c>
      <c r="E252" s="229" t="s">
        <v>4325</v>
      </c>
      <c r="F252" s="230" t="s">
        <v>4326</v>
      </c>
      <c r="G252" s="231" t="s">
        <v>325</v>
      </c>
      <c r="H252" s="232">
        <v>1</v>
      </c>
      <c r="I252" s="233"/>
      <c r="J252" s="234">
        <f>ROUND(I252*H252,2)</f>
        <v>0</v>
      </c>
      <c r="K252" s="230" t="s">
        <v>1</v>
      </c>
      <c r="L252" s="45"/>
      <c r="M252" s="235" t="s">
        <v>1</v>
      </c>
      <c r="N252" s="236" t="s">
        <v>46</v>
      </c>
      <c r="O252" s="92"/>
      <c r="P252" s="237">
        <f>O252*H252</f>
        <v>0</v>
      </c>
      <c r="Q252" s="237">
        <v>0</v>
      </c>
      <c r="R252" s="237">
        <f>Q252*H252</f>
        <v>0</v>
      </c>
      <c r="S252" s="237">
        <v>0</v>
      </c>
      <c r="T252" s="238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9" t="s">
        <v>404</v>
      </c>
      <c r="AT252" s="239" t="s">
        <v>323</v>
      </c>
      <c r="AU252" s="239" t="s">
        <v>89</v>
      </c>
      <c r="AY252" s="18" t="s">
        <v>320</v>
      </c>
      <c r="BE252" s="240">
        <f>IF(N252="základní",J252,0)</f>
        <v>0</v>
      </c>
      <c r="BF252" s="240">
        <f>IF(N252="snížená",J252,0)</f>
        <v>0</v>
      </c>
      <c r="BG252" s="240">
        <f>IF(N252="zákl. přenesená",J252,0)</f>
        <v>0</v>
      </c>
      <c r="BH252" s="240">
        <f>IF(N252="sníž. přenesená",J252,0)</f>
        <v>0</v>
      </c>
      <c r="BI252" s="240">
        <f>IF(N252="nulová",J252,0)</f>
        <v>0</v>
      </c>
      <c r="BJ252" s="18" t="s">
        <v>89</v>
      </c>
      <c r="BK252" s="240">
        <f>ROUND(I252*H252,2)</f>
        <v>0</v>
      </c>
      <c r="BL252" s="18" t="s">
        <v>404</v>
      </c>
      <c r="BM252" s="239" t="s">
        <v>1878</v>
      </c>
    </row>
    <row r="253" s="2" customFormat="1" ht="24.15" customHeight="1">
      <c r="A253" s="39"/>
      <c r="B253" s="40"/>
      <c r="C253" s="228" t="s">
        <v>1320</v>
      </c>
      <c r="D253" s="228" t="s">
        <v>323</v>
      </c>
      <c r="E253" s="229" t="s">
        <v>4327</v>
      </c>
      <c r="F253" s="230" t="s">
        <v>4328</v>
      </c>
      <c r="G253" s="231" t="s">
        <v>325</v>
      </c>
      <c r="H253" s="232">
        <v>1</v>
      </c>
      <c r="I253" s="233"/>
      <c r="J253" s="234">
        <f>ROUND(I253*H253,2)</f>
        <v>0</v>
      </c>
      <c r="K253" s="230" t="s">
        <v>1</v>
      </c>
      <c r="L253" s="45"/>
      <c r="M253" s="235" t="s">
        <v>1</v>
      </c>
      <c r="N253" s="236" t="s">
        <v>46</v>
      </c>
      <c r="O253" s="92"/>
      <c r="P253" s="237">
        <f>O253*H253</f>
        <v>0</v>
      </c>
      <c r="Q253" s="237">
        <v>0</v>
      </c>
      <c r="R253" s="237">
        <f>Q253*H253</f>
        <v>0</v>
      </c>
      <c r="S253" s="237">
        <v>0</v>
      </c>
      <c r="T253" s="238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9" t="s">
        <v>404</v>
      </c>
      <c r="AT253" s="239" t="s">
        <v>323</v>
      </c>
      <c r="AU253" s="239" t="s">
        <v>89</v>
      </c>
      <c r="AY253" s="18" t="s">
        <v>320</v>
      </c>
      <c r="BE253" s="240">
        <f>IF(N253="základní",J253,0)</f>
        <v>0</v>
      </c>
      <c r="BF253" s="240">
        <f>IF(N253="snížená",J253,0)</f>
        <v>0</v>
      </c>
      <c r="BG253" s="240">
        <f>IF(N253="zákl. přenesená",J253,0)</f>
        <v>0</v>
      </c>
      <c r="BH253" s="240">
        <f>IF(N253="sníž. přenesená",J253,0)</f>
        <v>0</v>
      </c>
      <c r="BI253" s="240">
        <f>IF(N253="nulová",J253,0)</f>
        <v>0</v>
      </c>
      <c r="BJ253" s="18" t="s">
        <v>89</v>
      </c>
      <c r="BK253" s="240">
        <f>ROUND(I253*H253,2)</f>
        <v>0</v>
      </c>
      <c r="BL253" s="18" t="s">
        <v>404</v>
      </c>
      <c r="BM253" s="239" t="s">
        <v>1887</v>
      </c>
    </row>
    <row r="254" s="2" customFormat="1" ht="16.5" customHeight="1">
      <c r="A254" s="39"/>
      <c r="B254" s="40"/>
      <c r="C254" s="228" t="s">
        <v>1325</v>
      </c>
      <c r="D254" s="228" t="s">
        <v>323</v>
      </c>
      <c r="E254" s="229" t="s">
        <v>4329</v>
      </c>
      <c r="F254" s="230" t="s">
        <v>4330</v>
      </c>
      <c r="G254" s="231" t="s">
        <v>325</v>
      </c>
      <c r="H254" s="232">
        <v>17</v>
      </c>
      <c r="I254" s="233"/>
      <c r="J254" s="234">
        <f>ROUND(I254*H254,2)</f>
        <v>0</v>
      </c>
      <c r="K254" s="230" t="s">
        <v>1</v>
      </c>
      <c r="L254" s="45"/>
      <c r="M254" s="235" t="s">
        <v>1</v>
      </c>
      <c r="N254" s="236" t="s">
        <v>46</v>
      </c>
      <c r="O254" s="92"/>
      <c r="P254" s="237">
        <f>O254*H254</f>
        <v>0</v>
      </c>
      <c r="Q254" s="237">
        <v>0</v>
      </c>
      <c r="R254" s="237">
        <f>Q254*H254</f>
        <v>0</v>
      </c>
      <c r="S254" s="237">
        <v>0</v>
      </c>
      <c r="T254" s="238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9" t="s">
        <v>404</v>
      </c>
      <c r="AT254" s="239" t="s">
        <v>323</v>
      </c>
      <c r="AU254" s="239" t="s">
        <v>89</v>
      </c>
      <c r="AY254" s="18" t="s">
        <v>320</v>
      </c>
      <c r="BE254" s="240">
        <f>IF(N254="základní",J254,0)</f>
        <v>0</v>
      </c>
      <c r="BF254" s="240">
        <f>IF(N254="snížená",J254,0)</f>
        <v>0</v>
      </c>
      <c r="BG254" s="240">
        <f>IF(N254="zákl. přenesená",J254,0)</f>
        <v>0</v>
      </c>
      <c r="BH254" s="240">
        <f>IF(N254="sníž. přenesená",J254,0)</f>
        <v>0</v>
      </c>
      <c r="BI254" s="240">
        <f>IF(N254="nulová",J254,0)</f>
        <v>0</v>
      </c>
      <c r="BJ254" s="18" t="s">
        <v>89</v>
      </c>
      <c r="BK254" s="240">
        <f>ROUND(I254*H254,2)</f>
        <v>0</v>
      </c>
      <c r="BL254" s="18" t="s">
        <v>404</v>
      </c>
      <c r="BM254" s="239" t="s">
        <v>1896</v>
      </c>
    </row>
    <row r="255" s="2" customFormat="1" ht="24.15" customHeight="1">
      <c r="A255" s="39"/>
      <c r="B255" s="40"/>
      <c r="C255" s="228" t="s">
        <v>1332</v>
      </c>
      <c r="D255" s="228" t="s">
        <v>323</v>
      </c>
      <c r="E255" s="229" t="s">
        <v>4331</v>
      </c>
      <c r="F255" s="230" t="s">
        <v>4332</v>
      </c>
      <c r="G255" s="231" t="s">
        <v>325</v>
      </c>
      <c r="H255" s="232">
        <v>1</v>
      </c>
      <c r="I255" s="233"/>
      <c r="J255" s="234">
        <f>ROUND(I255*H255,2)</f>
        <v>0</v>
      </c>
      <c r="K255" s="230" t="s">
        <v>1</v>
      </c>
      <c r="L255" s="45"/>
      <c r="M255" s="235" t="s">
        <v>1</v>
      </c>
      <c r="N255" s="236" t="s">
        <v>46</v>
      </c>
      <c r="O255" s="92"/>
      <c r="P255" s="237">
        <f>O255*H255</f>
        <v>0</v>
      </c>
      <c r="Q255" s="237">
        <v>0</v>
      </c>
      <c r="R255" s="237">
        <f>Q255*H255</f>
        <v>0</v>
      </c>
      <c r="S255" s="237">
        <v>0</v>
      </c>
      <c r="T255" s="238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9" t="s">
        <v>404</v>
      </c>
      <c r="AT255" s="239" t="s">
        <v>323</v>
      </c>
      <c r="AU255" s="239" t="s">
        <v>89</v>
      </c>
      <c r="AY255" s="18" t="s">
        <v>320</v>
      </c>
      <c r="BE255" s="240">
        <f>IF(N255="základní",J255,0)</f>
        <v>0</v>
      </c>
      <c r="BF255" s="240">
        <f>IF(N255="snížená",J255,0)</f>
        <v>0</v>
      </c>
      <c r="BG255" s="240">
        <f>IF(N255="zákl. přenesená",J255,0)</f>
        <v>0</v>
      </c>
      <c r="BH255" s="240">
        <f>IF(N255="sníž. přenesená",J255,0)</f>
        <v>0</v>
      </c>
      <c r="BI255" s="240">
        <f>IF(N255="nulová",J255,0)</f>
        <v>0</v>
      </c>
      <c r="BJ255" s="18" t="s">
        <v>89</v>
      </c>
      <c r="BK255" s="240">
        <f>ROUND(I255*H255,2)</f>
        <v>0</v>
      </c>
      <c r="BL255" s="18" t="s">
        <v>404</v>
      </c>
      <c r="BM255" s="239" t="s">
        <v>1903</v>
      </c>
    </row>
    <row r="256" s="2" customFormat="1" ht="24.15" customHeight="1">
      <c r="A256" s="39"/>
      <c r="B256" s="40"/>
      <c r="C256" s="228" t="s">
        <v>1337</v>
      </c>
      <c r="D256" s="228" t="s">
        <v>323</v>
      </c>
      <c r="E256" s="229" t="s">
        <v>4333</v>
      </c>
      <c r="F256" s="230" t="s">
        <v>4334</v>
      </c>
      <c r="G256" s="231" t="s">
        <v>325</v>
      </c>
      <c r="H256" s="232">
        <v>1</v>
      </c>
      <c r="I256" s="233"/>
      <c r="J256" s="234">
        <f>ROUND(I256*H256,2)</f>
        <v>0</v>
      </c>
      <c r="K256" s="230" t="s">
        <v>1</v>
      </c>
      <c r="L256" s="45"/>
      <c r="M256" s="235" t="s">
        <v>1</v>
      </c>
      <c r="N256" s="236" t="s">
        <v>46</v>
      </c>
      <c r="O256" s="92"/>
      <c r="P256" s="237">
        <f>O256*H256</f>
        <v>0</v>
      </c>
      <c r="Q256" s="237">
        <v>0</v>
      </c>
      <c r="R256" s="237">
        <f>Q256*H256</f>
        <v>0</v>
      </c>
      <c r="S256" s="237">
        <v>0</v>
      </c>
      <c r="T256" s="238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9" t="s">
        <v>404</v>
      </c>
      <c r="AT256" s="239" t="s">
        <v>323</v>
      </c>
      <c r="AU256" s="239" t="s">
        <v>89</v>
      </c>
      <c r="AY256" s="18" t="s">
        <v>320</v>
      </c>
      <c r="BE256" s="240">
        <f>IF(N256="základní",J256,0)</f>
        <v>0</v>
      </c>
      <c r="BF256" s="240">
        <f>IF(N256="snížená",J256,0)</f>
        <v>0</v>
      </c>
      <c r="BG256" s="240">
        <f>IF(N256="zákl. přenesená",J256,0)</f>
        <v>0</v>
      </c>
      <c r="BH256" s="240">
        <f>IF(N256="sníž. přenesená",J256,0)</f>
        <v>0</v>
      </c>
      <c r="BI256" s="240">
        <f>IF(N256="nulová",J256,0)</f>
        <v>0</v>
      </c>
      <c r="BJ256" s="18" t="s">
        <v>89</v>
      </c>
      <c r="BK256" s="240">
        <f>ROUND(I256*H256,2)</f>
        <v>0</v>
      </c>
      <c r="BL256" s="18" t="s">
        <v>404</v>
      </c>
      <c r="BM256" s="239" t="s">
        <v>1914</v>
      </c>
    </row>
    <row r="257" s="2" customFormat="1" ht="24.15" customHeight="1">
      <c r="A257" s="39"/>
      <c r="B257" s="40"/>
      <c r="C257" s="228" t="s">
        <v>1341</v>
      </c>
      <c r="D257" s="228" t="s">
        <v>323</v>
      </c>
      <c r="E257" s="229" t="s">
        <v>4335</v>
      </c>
      <c r="F257" s="230" t="s">
        <v>4336</v>
      </c>
      <c r="G257" s="231" t="s">
        <v>325</v>
      </c>
      <c r="H257" s="232">
        <v>38</v>
      </c>
      <c r="I257" s="233"/>
      <c r="J257" s="234">
        <f>ROUND(I257*H257,2)</f>
        <v>0</v>
      </c>
      <c r="K257" s="230" t="s">
        <v>1</v>
      </c>
      <c r="L257" s="45"/>
      <c r="M257" s="235" t="s">
        <v>1</v>
      </c>
      <c r="N257" s="236" t="s">
        <v>46</v>
      </c>
      <c r="O257" s="92"/>
      <c r="P257" s="237">
        <f>O257*H257</f>
        <v>0</v>
      </c>
      <c r="Q257" s="237">
        <v>0</v>
      </c>
      <c r="R257" s="237">
        <f>Q257*H257</f>
        <v>0</v>
      </c>
      <c r="S257" s="237">
        <v>0</v>
      </c>
      <c r="T257" s="238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9" t="s">
        <v>404</v>
      </c>
      <c r="AT257" s="239" t="s">
        <v>323</v>
      </c>
      <c r="AU257" s="239" t="s">
        <v>89</v>
      </c>
      <c r="AY257" s="18" t="s">
        <v>320</v>
      </c>
      <c r="BE257" s="240">
        <f>IF(N257="základní",J257,0)</f>
        <v>0</v>
      </c>
      <c r="BF257" s="240">
        <f>IF(N257="snížená",J257,0)</f>
        <v>0</v>
      </c>
      <c r="BG257" s="240">
        <f>IF(N257="zákl. přenesená",J257,0)</f>
        <v>0</v>
      </c>
      <c r="BH257" s="240">
        <f>IF(N257="sníž. přenesená",J257,0)</f>
        <v>0</v>
      </c>
      <c r="BI257" s="240">
        <f>IF(N257="nulová",J257,0)</f>
        <v>0</v>
      </c>
      <c r="BJ257" s="18" t="s">
        <v>89</v>
      </c>
      <c r="BK257" s="240">
        <f>ROUND(I257*H257,2)</f>
        <v>0</v>
      </c>
      <c r="BL257" s="18" t="s">
        <v>404</v>
      </c>
      <c r="BM257" s="239" t="s">
        <v>1924</v>
      </c>
    </row>
    <row r="258" s="2" customFormat="1" ht="24.15" customHeight="1">
      <c r="A258" s="39"/>
      <c r="B258" s="40"/>
      <c r="C258" s="228" t="s">
        <v>1346</v>
      </c>
      <c r="D258" s="228" t="s">
        <v>323</v>
      </c>
      <c r="E258" s="229" t="s">
        <v>4337</v>
      </c>
      <c r="F258" s="230" t="s">
        <v>4338</v>
      </c>
      <c r="G258" s="231" t="s">
        <v>325</v>
      </c>
      <c r="H258" s="232">
        <v>2</v>
      </c>
      <c r="I258" s="233"/>
      <c r="J258" s="234">
        <f>ROUND(I258*H258,2)</f>
        <v>0</v>
      </c>
      <c r="K258" s="230" t="s">
        <v>1</v>
      </c>
      <c r="L258" s="45"/>
      <c r="M258" s="235" t="s">
        <v>1</v>
      </c>
      <c r="N258" s="236" t="s">
        <v>46</v>
      </c>
      <c r="O258" s="92"/>
      <c r="P258" s="237">
        <f>O258*H258</f>
        <v>0</v>
      </c>
      <c r="Q258" s="237">
        <v>0</v>
      </c>
      <c r="R258" s="237">
        <f>Q258*H258</f>
        <v>0</v>
      </c>
      <c r="S258" s="237">
        <v>0</v>
      </c>
      <c r="T258" s="238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9" t="s">
        <v>404</v>
      </c>
      <c r="AT258" s="239" t="s">
        <v>323</v>
      </c>
      <c r="AU258" s="239" t="s">
        <v>89</v>
      </c>
      <c r="AY258" s="18" t="s">
        <v>320</v>
      </c>
      <c r="BE258" s="240">
        <f>IF(N258="základní",J258,0)</f>
        <v>0</v>
      </c>
      <c r="BF258" s="240">
        <f>IF(N258="snížená",J258,0)</f>
        <v>0</v>
      </c>
      <c r="BG258" s="240">
        <f>IF(N258="zákl. přenesená",J258,0)</f>
        <v>0</v>
      </c>
      <c r="BH258" s="240">
        <f>IF(N258="sníž. přenesená",J258,0)</f>
        <v>0</v>
      </c>
      <c r="BI258" s="240">
        <f>IF(N258="nulová",J258,0)</f>
        <v>0</v>
      </c>
      <c r="BJ258" s="18" t="s">
        <v>89</v>
      </c>
      <c r="BK258" s="240">
        <f>ROUND(I258*H258,2)</f>
        <v>0</v>
      </c>
      <c r="BL258" s="18" t="s">
        <v>404</v>
      </c>
      <c r="BM258" s="239" t="s">
        <v>1935</v>
      </c>
    </row>
    <row r="259" s="2" customFormat="1" ht="55.5" customHeight="1">
      <c r="A259" s="39"/>
      <c r="B259" s="40"/>
      <c r="C259" s="228" t="s">
        <v>1364</v>
      </c>
      <c r="D259" s="228" t="s">
        <v>323</v>
      </c>
      <c r="E259" s="229" t="s">
        <v>4339</v>
      </c>
      <c r="F259" s="230" t="s">
        <v>4340</v>
      </c>
      <c r="G259" s="231" t="s">
        <v>544</v>
      </c>
      <c r="H259" s="232">
        <v>2</v>
      </c>
      <c r="I259" s="233"/>
      <c r="J259" s="234">
        <f>ROUND(I259*H259,2)</f>
        <v>0</v>
      </c>
      <c r="K259" s="230" t="s">
        <v>1</v>
      </c>
      <c r="L259" s="45"/>
      <c r="M259" s="235" t="s">
        <v>1</v>
      </c>
      <c r="N259" s="236" t="s">
        <v>46</v>
      </c>
      <c r="O259" s="92"/>
      <c r="P259" s="237">
        <f>O259*H259</f>
        <v>0</v>
      </c>
      <c r="Q259" s="237">
        <v>0</v>
      </c>
      <c r="R259" s="237">
        <f>Q259*H259</f>
        <v>0</v>
      </c>
      <c r="S259" s="237">
        <v>0</v>
      </c>
      <c r="T259" s="238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9" t="s">
        <v>404</v>
      </c>
      <c r="AT259" s="239" t="s">
        <v>323</v>
      </c>
      <c r="AU259" s="239" t="s">
        <v>89</v>
      </c>
      <c r="AY259" s="18" t="s">
        <v>320</v>
      </c>
      <c r="BE259" s="240">
        <f>IF(N259="základní",J259,0)</f>
        <v>0</v>
      </c>
      <c r="BF259" s="240">
        <f>IF(N259="snížená",J259,0)</f>
        <v>0</v>
      </c>
      <c r="BG259" s="240">
        <f>IF(N259="zákl. přenesená",J259,0)</f>
        <v>0</v>
      </c>
      <c r="BH259" s="240">
        <f>IF(N259="sníž. přenesená",J259,0)</f>
        <v>0</v>
      </c>
      <c r="BI259" s="240">
        <f>IF(N259="nulová",J259,0)</f>
        <v>0</v>
      </c>
      <c r="BJ259" s="18" t="s">
        <v>89</v>
      </c>
      <c r="BK259" s="240">
        <f>ROUND(I259*H259,2)</f>
        <v>0</v>
      </c>
      <c r="BL259" s="18" t="s">
        <v>404</v>
      </c>
      <c r="BM259" s="239" t="s">
        <v>1947</v>
      </c>
    </row>
    <row r="260" s="2" customFormat="1" ht="44.25" customHeight="1">
      <c r="A260" s="39"/>
      <c r="B260" s="40"/>
      <c r="C260" s="228" t="s">
        <v>1369</v>
      </c>
      <c r="D260" s="228" t="s">
        <v>323</v>
      </c>
      <c r="E260" s="229" t="s">
        <v>4341</v>
      </c>
      <c r="F260" s="230" t="s">
        <v>4342</v>
      </c>
      <c r="G260" s="231" t="s">
        <v>544</v>
      </c>
      <c r="H260" s="232">
        <v>3</v>
      </c>
      <c r="I260" s="233"/>
      <c r="J260" s="234">
        <f>ROUND(I260*H260,2)</f>
        <v>0</v>
      </c>
      <c r="K260" s="230" t="s">
        <v>1</v>
      </c>
      <c r="L260" s="45"/>
      <c r="M260" s="235" t="s">
        <v>1</v>
      </c>
      <c r="N260" s="236" t="s">
        <v>46</v>
      </c>
      <c r="O260" s="92"/>
      <c r="P260" s="237">
        <f>O260*H260</f>
        <v>0</v>
      </c>
      <c r="Q260" s="237">
        <v>0</v>
      </c>
      <c r="R260" s="237">
        <f>Q260*H260</f>
        <v>0</v>
      </c>
      <c r="S260" s="237">
        <v>0</v>
      </c>
      <c r="T260" s="238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9" t="s">
        <v>404</v>
      </c>
      <c r="AT260" s="239" t="s">
        <v>323</v>
      </c>
      <c r="AU260" s="239" t="s">
        <v>89</v>
      </c>
      <c r="AY260" s="18" t="s">
        <v>320</v>
      </c>
      <c r="BE260" s="240">
        <f>IF(N260="základní",J260,0)</f>
        <v>0</v>
      </c>
      <c r="BF260" s="240">
        <f>IF(N260="snížená",J260,0)</f>
        <v>0</v>
      </c>
      <c r="BG260" s="240">
        <f>IF(N260="zákl. přenesená",J260,0)</f>
        <v>0</v>
      </c>
      <c r="BH260" s="240">
        <f>IF(N260="sníž. přenesená",J260,0)</f>
        <v>0</v>
      </c>
      <c r="BI260" s="240">
        <f>IF(N260="nulová",J260,0)</f>
        <v>0</v>
      </c>
      <c r="BJ260" s="18" t="s">
        <v>89</v>
      </c>
      <c r="BK260" s="240">
        <f>ROUND(I260*H260,2)</f>
        <v>0</v>
      </c>
      <c r="BL260" s="18" t="s">
        <v>404</v>
      </c>
      <c r="BM260" s="239" t="s">
        <v>1957</v>
      </c>
    </row>
    <row r="261" s="2" customFormat="1" ht="37.8" customHeight="1">
      <c r="A261" s="39"/>
      <c r="B261" s="40"/>
      <c r="C261" s="228" t="s">
        <v>1375</v>
      </c>
      <c r="D261" s="228" t="s">
        <v>323</v>
      </c>
      <c r="E261" s="229" t="s">
        <v>4343</v>
      </c>
      <c r="F261" s="230" t="s">
        <v>4344</v>
      </c>
      <c r="G261" s="231" t="s">
        <v>544</v>
      </c>
      <c r="H261" s="232">
        <v>13</v>
      </c>
      <c r="I261" s="233"/>
      <c r="J261" s="234">
        <f>ROUND(I261*H261,2)</f>
        <v>0</v>
      </c>
      <c r="K261" s="230" t="s">
        <v>1</v>
      </c>
      <c r="L261" s="45"/>
      <c r="M261" s="235" t="s">
        <v>1</v>
      </c>
      <c r="N261" s="236" t="s">
        <v>46</v>
      </c>
      <c r="O261" s="92"/>
      <c r="P261" s="237">
        <f>O261*H261</f>
        <v>0</v>
      </c>
      <c r="Q261" s="237">
        <v>0</v>
      </c>
      <c r="R261" s="237">
        <f>Q261*H261</f>
        <v>0</v>
      </c>
      <c r="S261" s="237">
        <v>0</v>
      </c>
      <c r="T261" s="238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9" t="s">
        <v>404</v>
      </c>
      <c r="AT261" s="239" t="s">
        <v>323</v>
      </c>
      <c r="AU261" s="239" t="s">
        <v>89</v>
      </c>
      <c r="AY261" s="18" t="s">
        <v>320</v>
      </c>
      <c r="BE261" s="240">
        <f>IF(N261="základní",J261,0)</f>
        <v>0</v>
      </c>
      <c r="BF261" s="240">
        <f>IF(N261="snížená",J261,0)</f>
        <v>0</v>
      </c>
      <c r="BG261" s="240">
        <f>IF(N261="zákl. přenesená",J261,0)</f>
        <v>0</v>
      </c>
      <c r="BH261" s="240">
        <f>IF(N261="sníž. přenesená",J261,0)</f>
        <v>0</v>
      </c>
      <c r="BI261" s="240">
        <f>IF(N261="nulová",J261,0)</f>
        <v>0</v>
      </c>
      <c r="BJ261" s="18" t="s">
        <v>89</v>
      </c>
      <c r="BK261" s="240">
        <f>ROUND(I261*H261,2)</f>
        <v>0</v>
      </c>
      <c r="BL261" s="18" t="s">
        <v>404</v>
      </c>
      <c r="BM261" s="239" t="s">
        <v>1970</v>
      </c>
    </row>
    <row r="262" s="2" customFormat="1" ht="16.5" customHeight="1">
      <c r="A262" s="39"/>
      <c r="B262" s="40"/>
      <c r="C262" s="228" t="s">
        <v>1380</v>
      </c>
      <c r="D262" s="228" t="s">
        <v>323</v>
      </c>
      <c r="E262" s="229" t="s">
        <v>4345</v>
      </c>
      <c r="F262" s="230" t="s">
        <v>4346</v>
      </c>
      <c r="G262" s="231" t="s">
        <v>4347</v>
      </c>
      <c r="H262" s="232">
        <v>1</v>
      </c>
      <c r="I262" s="233"/>
      <c r="J262" s="234">
        <f>ROUND(I262*H262,2)</f>
        <v>0</v>
      </c>
      <c r="K262" s="230" t="s">
        <v>1</v>
      </c>
      <c r="L262" s="45"/>
      <c r="M262" s="235" t="s">
        <v>1</v>
      </c>
      <c r="N262" s="236" t="s">
        <v>46</v>
      </c>
      <c r="O262" s="92"/>
      <c r="P262" s="237">
        <f>O262*H262</f>
        <v>0</v>
      </c>
      <c r="Q262" s="237">
        <v>0</v>
      </c>
      <c r="R262" s="237">
        <f>Q262*H262</f>
        <v>0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404</v>
      </c>
      <c r="AT262" s="239" t="s">
        <v>323</v>
      </c>
      <c r="AU262" s="239" t="s">
        <v>89</v>
      </c>
      <c r="AY262" s="18" t="s">
        <v>320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89</v>
      </c>
      <c r="BK262" s="240">
        <f>ROUND(I262*H262,2)</f>
        <v>0</v>
      </c>
      <c r="BL262" s="18" t="s">
        <v>404</v>
      </c>
      <c r="BM262" s="239" t="s">
        <v>1980</v>
      </c>
    </row>
    <row r="263" s="2" customFormat="1" ht="16.5" customHeight="1">
      <c r="A263" s="39"/>
      <c r="B263" s="40"/>
      <c r="C263" s="228" t="s">
        <v>1383</v>
      </c>
      <c r="D263" s="228" t="s">
        <v>323</v>
      </c>
      <c r="E263" s="229" t="s">
        <v>4348</v>
      </c>
      <c r="F263" s="230" t="s">
        <v>4349</v>
      </c>
      <c r="G263" s="231" t="s">
        <v>325</v>
      </c>
      <c r="H263" s="232">
        <v>11</v>
      </c>
      <c r="I263" s="233"/>
      <c r="J263" s="234">
        <f>ROUND(I263*H263,2)</f>
        <v>0</v>
      </c>
      <c r="K263" s="230" t="s">
        <v>1</v>
      </c>
      <c r="L263" s="45"/>
      <c r="M263" s="235" t="s">
        <v>1</v>
      </c>
      <c r="N263" s="236" t="s">
        <v>46</v>
      </c>
      <c r="O263" s="92"/>
      <c r="P263" s="237">
        <f>O263*H263</f>
        <v>0</v>
      </c>
      <c r="Q263" s="237">
        <v>0</v>
      </c>
      <c r="R263" s="237">
        <f>Q263*H263</f>
        <v>0</v>
      </c>
      <c r="S263" s="237">
        <v>0</v>
      </c>
      <c r="T263" s="238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9" t="s">
        <v>404</v>
      </c>
      <c r="AT263" s="239" t="s">
        <v>323</v>
      </c>
      <c r="AU263" s="239" t="s">
        <v>89</v>
      </c>
      <c r="AY263" s="18" t="s">
        <v>320</v>
      </c>
      <c r="BE263" s="240">
        <f>IF(N263="základní",J263,0)</f>
        <v>0</v>
      </c>
      <c r="BF263" s="240">
        <f>IF(N263="snížená",J263,0)</f>
        <v>0</v>
      </c>
      <c r="BG263" s="240">
        <f>IF(N263="zákl. přenesená",J263,0)</f>
        <v>0</v>
      </c>
      <c r="BH263" s="240">
        <f>IF(N263="sníž. přenesená",J263,0)</f>
        <v>0</v>
      </c>
      <c r="BI263" s="240">
        <f>IF(N263="nulová",J263,0)</f>
        <v>0</v>
      </c>
      <c r="BJ263" s="18" t="s">
        <v>89</v>
      </c>
      <c r="BK263" s="240">
        <f>ROUND(I263*H263,2)</f>
        <v>0</v>
      </c>
      <c r="BL263" s="18" t="s">
        <v>404</v>
      </c>
      <c r="BM263" s="239" t="s">
        <v>2025</v>
      </c>
    </row>
    <row r="264" s="2" customFormat="1" ht="21.75" customHeight="1">
      <c r="A264" s="39"/>
      <c r="B264" s="40"/>
      <c r="C264" s="228" t="s">
        <v>1388</v>
      </c>
      <c r="D264" s="228" t="s">
        <v>323</v>
      </c>
      <c r="E264" s="229" t="s">
        <v>4350</v>
      </c>
      <c r="F264" s="230" t="s">
        <v>4351</v>
      </c>
      <c r="G264" s="231" t="s">
        <v>325</v>
      </c>
      <c r="H264" s="232">
        <v>1</v>
      </c>
      <c r="I264" s="233"/>
      <c r="J264" s="234">
        <f>ROUND(I264*H264,2)</f>
        <v>0</v>
      </c>
      <c r="K264" s="230" t="s">
        <v>1</v>
      </c>
      <c r="L264" s="45"/>
      <c r="M264" s="235" t="s">
        <v>1</v>
      </c>
      <c r="N264" s="236" t="s">
        <v>46</v>
      </c>
      <c r="O264" s="92"/>
      <c r="P264" s="237">
        <f>O264*H264</f>
        <v>0</v>
      </c>
      <c r="Q264" s="237">
        <v>0</v>
      </c>
      <c r="R264" s="237">
        <f>Q264*H264</f>
        <v>0</v>
      </c>
      <c r="S264" s="237">
        <v>0</v>
      </c>
      <c r="T264" s="238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9" t="s">
        <v>404</v>
      </c>
      <c r="AT264" s="239" t="s">
        <v>323</v>
      </c>
      <c r="AU264" s="239" t="s">
        <v>89</v>
      </c>
      <c r="AY264" s="18" t="s">
        <v>320</v>
      </c>
      <c r="BE264" s="240">
        <f>IF(N264="základní",J264,0)</f>
        <v>0</v>
      </c>
      <c r="BF264" s="240">
        <f>IF(N264="snížená",J264,0)</f>
        <v>0</v>
      </c>
      <c r="BG264" s="240">
        <f>IF(N264="zákl. přenesená",J264,0)</f>
        <v>0</v>
      </c>
      <c r="BH264" s="240">
        <f>IF(N264="sníž. přenesená",J264,0)</f>
        <v>0</v>
      </c>
      <c r="BI264" s="240">
        <f>IF(N264="nulová",J264,0)</f>
        <v>0</v>
      </c>
      <c r="BJ264" s="18" t="s">
        <v>89</v>
      </c>
      <c r="BK264" s="240">
        <f>ROUND(I264*H264,2)</f>
        <v>0</v>
      </c>
      <c r="BL264" s="18" t="s">
        <v>404</v>
      </c>
      <c r="BM264" s="239" t="s">
        <v>2037</v>
      </c>
    </row>
    <row r="265" s="2" customFormat="1" ht="16.5" customHeight="1">
      <c r="A265" s="39"/>
      <c r="B265" s="40"/>
      <c r="C265" s="228" t="s">
        <v>1395</v>
      </c>
      <c r="D265" s="228" t="s">
        <v>323</v>
      </c>
      <c r="E265" s="229" t="s">
        <v>4352</v>
      </c>
      <c r="F265" s="230" t="s">
        <v>4353</v>
      </c>
      <c r="G265" s="231" t="s">
        <v>325</v>
      </c>
      <c r="H265" s="232">
        <v>10</v>
      </c>
      <c r="I265" s="233"/>
      <c r="J265" s="234">
        <f>ROUND(I265*H265,2)</f>
        <v>0</v>
      </c>
      <c r="K265" s="230" t="s">
        <v>1</v>
      </c>
      <c r="L265" s="45"/>
      <c r="M265" s="235" t="s">
        <v>1</v>
      </c>
      <c r="N265" s="236" t="s">
        <v>46</v>
      </c>
      <c r="O265" s="92"/>
      <c r="P265" s="237">
        <f>O265*H265</f>
        <v>0</v>
      </c>
      <c r="Q265" s="237">
        <v>0</v>
      </c>
      <c r="R265" s="237">
        <f>Q265*H265</f>
        <v>0</v>
      </c>
      <c r="S265" s="237">
        <v>0</v>
      </c>
      <c r="T265" s="238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9" t="s">
        <v>404</v>
      </c>
      <c r="AT265" s="239" t="s">
        <v>323</v>
      </c>
      <c r="AU265" s="239" t="s">
        <v>89</v>
      </c>
      <c r="AY265" s="18" t="s">
        <v>320</v>
      </c>
      <c r="BE265" s="240">
        <f>IF(N265="základní",J265,0)</f>
        <v>0</v>
      </c>
      <c r="BF265" s="240">
        <f>IF(N265="snížená",J265,0)</f>
        <v>0</v>
      </c>
      <c r="BG265" s="240">
        <f>IF(N265="zákl. přenesená",J265,0)</f>
        <v>0</v>
      </c>
      <c r="BH265" s="240">
        <f>IF(N265="sníž. přenesená",J265,0)</f>
        <v>0</v>
      </c>
      <c r="BI265" s="240">
        <f>IF(N265="nulová",J265,0)</f>
        <v>0</v>
      </c>
      <c r="BJ265" s="18" t="s">
        <v>89</v>
      </c>
      <c r="BK265" s="240">
        <f>ROUND(I265*H265,2)</f>
        <v>0</v>
      </c>
      <c r="BL265" s="18" t="s">
        <v>404</v>
      </c>
      <c r="BM265" s="239" t="s">
        <v>2048</v>
      </c>
    </row>
    <row r="266" s="2" customFormat="1" ht="16.5" customHeight="1">
      <c r="A266" s="39"/>
      <c r="B266" s="40"/>
      <c r="C266" s="228" t="s">
        <v>1401</v>
      </c>
      <c r="D266" s="228" t="s">
        <v>323</v>
      </c>
      <c r="E266" s="229" t="s">
        <v>4354</v>
      </c>
      <c r="F266" s="230" t="s">
        <v>4355</v>
      </c>
      <c r="G266" s="231" t="s">
        <v>325</v>
      </c>
      <c r="H266" s="232">
        <v>1</v>
      </c>
      <c r="I266" s="233"/>
      <c r="J266" s="234">
        <f>ROUND(I266*H266,2)</f>
        <v>0</v>
      </c>
      <c r="K266" s="230" t="s">
        <v>1</v>
      </c>
      <c r="L266" s="45"/>
      <c r="M266" s="235" t="s">
        <v>1</v>
      </c>
      <c r="N266" s="236" t="s">
        <v>46</v>
      </c>
      <c r="O266" s="92"/>
      <c r="P266" s="237">
        <f>O266*H266</f>
        <v>0</v>
      </c>
      <c r="Q266" s="237">
        <v>0</v>
      </c>
      <c r="R266" s="237">
        <f>Q266*H266</f>
        <v>0</v>
      </c>
      <c r="S266" s="237">
        <v>0</v>
      </c>
      <c r="T266" s="238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9" t="s">
        <v>404</v>
      </c>
      <c r="AT266" s="239" t="s">
        <v>323</v>
      </c>
      <c r="AU266" s="239" t="s">
        <v>89</v>
      </c>
      <c r="AY266" s="18" t="s">
        <v>320</v>
      </c>
      <c r="BE266" s="240">
        <f>IF(N266="základní",J266,0)</f>
        <v>0</v>
      </c>
      <c r="BF266" s="240">
        <f>IF(N266="snížená",J266,0)</f>
        <v>0</v>
      </c>
      <c r="BG266" s="240">
        <f>IF(N266="zákl. přenesená",J266,0)</f>
        <v>0</v>
      </c>
      <c r="BH266" s="240">
        <f>IF(N266="sníž. přenesená",J266,0)</f>
        <v>0</v>
      </c>
      <c r="BI266" s="240">
        <f>IF(N266="nulová",J266,0)</f>
        <v>0</v>
      </c>
      <c r="BJ266" s="18" t="s">
        <v>89</v>
      </c>
      <c r="BK266" s="240">
        <f>ROUND(I266*H266,2)</f>
        <v>0</v>
      </c>
      <c r="BL266" s="18" t="s">
        <v>404</v>
      </c>
      <c r="BM266" s="239" t="s">
        <v>2058</v>
      </c>
    </row>
    <row r="267" s="2" customFormat="1" ht="24.15" customHeight="1">
      <c r="A267" s="39"/>
      <c r="B267" s="40"/>
      <c r="C267" s="228" t="s">
        <v>1410</v>
      </c>
      <c r="D267" s="228" t="s">
        <v>323</v>
      </c>
      <c r="E267" s="229" t="s">
        <v>4356</v>
      </c>
      <c r="F267" s="230" t="s">
        <v>4357</v>
      </c>
      <c r="G267" s="231" t="s">
        <v>3175</v>
      </c>
      <c r="H267" s="232">
        <v>2</v>
      </c>
      <c r="I267" s="233"/>
      <c r="J267" s="234">
        <f>ROUND(I267*H267,2)</f>
        <v>0</v>
      </c>
      <c r="K267" s="230" t="s">
        <v>1</v>
      </c>
      <c r="L267" s="45"/>
      <c r="M267" s="235" t="s">
        <v>1</v>
      </c>
      <c r="N267" s="236" t="s">
        <v>46</v>
      </c>
      <c r="O267" s="92"/>
      <c r="P267" s="237">
        <f>O267*H267</f>
        <v>0</v>
      </c>
      <c r="Q267" s="237">
        <v>0</v>
      </c>
      <c r="R267" s="237">
        <f>Q267*H267</f>
        <v>0</v>
      </c>
      <c r="S267" s="237">
        <v>0</v>
      </c>
      <c r="T267" s="238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9" t="s">
        <v>404</v>
      </c>
      <c r="AT267" s="239" t="s">
        <v>323</v>
      </c>
      <c r="AU267" s="239" t="s">
        <v>89</v>
      </c>
      <c r="AY267" s="18" t="s">
        <v>320</v>
      </c>
      <c r="BE267" s="240">
        <f>IF(N267="základní",J267,0)</f>
        <v>0</v>
      </c>
      <c r="BF267" s="240">
        <f>IF(N267="snížená",J267,0)</f>
        <v>0</v>
      </c>
      <c r="BG267" s="240">
        <f>IF(N267="zákl. přenesená",J267,0)</f>
        <v>0</v>
      </c>
      <c r="BH267" s="240">
        <f>IF(N267="sníž. přenesená",J267,0)</f>
        <v>0</v>
      </c>
      <c r="BI267" s="240">
        <f>IF(N267="nulová",J267,0)</f>
        <v>0</v>
      </c>
      <c r="BJ267" s="18" t="s">
        <v>89</v>
      </c>
      <c r="BK267" s="240">
        <f>ROUND(I267*H267,2)</f>
        <v>0</v>
      </c>
      <c r="BL267" s="18" t="s">
        <v>404</v>
      </c>
      <c r="BM267" s="239" t="s">
        <v>2077</v>
      </c>
    </row>
    <row r="268" s="2" customFormat="1" ht="33" customHeight="1">
      <c r="A268" s="39"/>
      <c r="B268" s="40"/>
      <c r="C268" s="228" t="s">
        <v>1419</v>
      </c>
      <c r="D268" s="228" t="s">
        <v>323</v>
      </c>
      <c r="E268" s="229" t="s">
        <v>4358</v>
      </c>
      <c r="F268" s="230" t="s">
        <v>4359</v>
      </c>
      <c r="G268" s="231" t="s">
        <v>325</v>
      </c>
      <c r="H268" s="232">
        <v>1</v>
      </c>
      <c r="I268" s="233"/>
      <c r="J268" s="234">
        <f>ROUND(I268*H268,2)</f>
        <v>0</v>
      </c>
      <c r="K268" s="230" t="s">
        <v>1</v>
      </c>
      <c r="L268" s="45"/>
      <c r="M268" s="235" t="s">
        <v>1</v>
      </c>
      <c r="N268" s="236" t="s">
        <v>46</v>
      </c>
      <c r="O268" s="92"/>
      <c r="P268" s="237">
        <f>O268*H268</f>
        <v>0</v>
      </c>
      <c r="Q268" s="237">
        <v>0</v>
      </c>
      <c r="R268" s="237">
        <f>Q268*H268</f>
        <v>0</v>
      </c>
      <c r="S268" s="237">
        <v>0</v>
      </c>
      <c r="T268" s="238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9" t="s">
        <v>404</v>
      </c>
      <c r="AT268" s="239" t="s">
        <v>323</v>
      </c>
      <c r="AU268" s="239" t="s">
        <v>89</v>
      </c>
      <c r="AY268" s="18" t="s">
        <v>320</v>
      </c>
      <c r="BE268" s="240">
        <f>IF(N268="základní",J268,0)</f>
        <v>0</v>
      </c>
      <c r="BF268" s="240">
        <f>IF(N268="snížená",J268,0)</f>
        <v>0</v>
      </c>
      <c r="BG268" s="240">
        <f>IF(N268="zákl. přenesená",J268,0)</f>
        <v>0</v>
      </c>
      <c r="BH268" s="240">
        <f>IF(N268="sníž. přenesená",J268,0)</f>
        <v>0</v>
      </c>
      <c r="BI268" s="240">
        <f>IF(N268="nulová",J268,0)</f>
        <v>0</v>
      </c>
      <c r="BJ268" s="18" t="s">
        <v>89</v>
      </c>
      <c r="BK268" s="240">
        <f>ROUND(I268*H268,2)</f>
        <v>0</v>
      </c>
      <c r="BL268" s="18" t="s">
        <v>404</v>
      </c>
      <c r="BM268" s="239" t="s">
        <v>2087</v>
      </c>
    </row>
    <row r="269" s="2" customFormat="1" ht="24.15" customHeight="1">
      <c r="A269" s="39"/>
      <c r="B269" s="40"/>
      <c r="C269" s="228" t="s">
        <v>1426</v>
      </c>
      <c r="D269" s="228" t="s">
        <v>323</v>
      </c>
      <c r="E269" s="229" t="s">
        <v>4360</v>
      </c>
      <c r="F269" s="230" t="s">
        <v>4361</v>
      </c>
      <c r="G269" s="231" t="s">
        <v>3175</v>
      </c>
      <c r="H269" s="232">
        <v>1</v>
      </c>
      <c r="I269" s="233"/>
      <c r="J269" s="234">
        <f>ROUND(I269*H269,2)</f>
        <v>0</v>
      </c>
      <c r="K269" s="230" t="s">
        <v>1</v>
      </c>
      <c r="L269" s="45"/>
      <c r="M269" s="235" t="s">
        <v>1</v>
      </c>
      <c r="N269" s="236" t="s">
        <v>46</v>
      </c>
      <c r="O269" s="92"/>
      <c r="P269" s="237">
        <f>O269*H269</f>
        <v>0</v>
      </c>
      <c r="Q269" s="237">
        <v>0</v>
      </c>
      <c r="R269" s="237">
        <f>Q269*H269</f>
        <v>0</v>
      </c>
      <c r="S269" s="237">
        <v>0</v>
      </c>
      <c r="T269" s="238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9" t="s">
        <v>404</v>
      </c>
      <c r="AT269" s="239" t="s">
        <v>323</v>
      </c>
      <c r="AU269" s="239" t="s">
        <v>89</v>
      </c>
      <c r="AY269" s="18" t="s">
        <v>320</v>
      </c>
      <c r="BE269" s="240">
        <f>IF(N269="základní",J269,0)</f>
        <v>0</v>
      </c>
      <c r="BF269" s="240">
        <f>IF(N269="snížená",J269,0)</f>
        <v>0</v>
      </c>
      <c r="BG269" s="240">
        <f>IF(N269="zákl. přenesená",J269,0)</f>
        <v>0</v>
      </c>
      <c r="BH269" s="240">
        <f>IF(N269="sníž. přenesená",J269,0)</f>
        <v>0</v>
      </c>
      <c r="BI269" s="240">
        <f>IF(N269="nulová",J269,0)</f>
        <v>0</v>
      </c>
      <c r="BJ269" s="18" t="s">
        <v>89</v>
      </c>
      <c r="BK269" s="240">
        <f>ROUND(I269*H269,2)</f>
        <v>0</v>
      </c>
      <c r="BL269" s="18" t="s">
        <v>404</v>
      </c>
      <c r="BM269" s="239" t="s">
        <v>2096</v>
      </c>
    </row>
    <row r="270" s="2" customFormat="1" ht="24.15" customHeight="1">
      <c r="A270" s="39"/>
      <c r="B270" s="40"/>
      <c r="C270" s="228" t="s">
        <v>1432</v>
      </c>
      <c r="D270" s="228" t="s">
        <v>323</v>
      </c>
      <c r="E270" s="229" t="s">
        <v>4362</v>
      </c>
      <c r="F270" s="230" t="s">
        <v>4363</v>
      </c>
      <c r="G270" s="231" t="s">
        <v>3175</v>
      </c>
      <c r="H270" s="232">
        <v>3</v>
      </c>
      <c r="I270" s="233"/>
      <c r="J270" s="234">
        <f>ROUND(I270*H270,2)</f>
        <v>0</v>
      </c>
      <c r="K270" s="230" t="s">
        <v>1</v>
      </c>
      <c r="L270" s="45"/>
      <c r="M270" s="235" t="s">
        <v>1</v>
      </c>
      <c r="N270" s="236" t="s">
        <v>46</v>
      </c>
      <c r="O270" s="92"/>
      <c r="P270" s="237">
        <f>O270*H270</f>
        <v>0</v>
      </c>
      <c r="Q270" s="237">
        <v>0</v>
      </c>
      <c r="R270" s="237">
        <f>Q270*H270</f>
        <v>0</v>
      </c>
      <c r="S270" s="237">
        <v>0</v>
      </c>
      <c r="T270" s="238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9" t="s">
        <v>404</v>
      </c>
      <c r="AT270" s="239" t="s">
        <v>323</v>
      </c>
      <c r="AU270" s="239" t="s">
        <v>89</v>
      </c>
      <c r="AY270" s="18" t="s">
        <v>320</v>
      </c>
      <c r="BE270" s="240">
        <f>IF(N270="základní",J270,0)</f>
        <v>0</v>
      </c>
      <c r="BF270" s="240">
        <f>IF(N270="snížená",J270,0)</f>
        <v>0</v>
      </c>
      <c r="BG270" s="240">
        <f>IF(N270="zákl. přenesená",J270,0)</f>
        <v>0</v>
      </c>
      <c r="BH270" s="240">
        <f>IF(N270="sníž. přenesená",J270,0)</f>
        <v>0</v>
      </c>
      <c r="BI270" s="240">
        <f>IF(N270="nulová",J270,0)</f>
        <v>0</v>
      </c>
      <c r="BJ270" s="18" t="s">
        <v>89</v>
      </c>
      <c r="BK270" s="240">
        <f>ROUND(I270*H270,2)</f>
        <v>0</v>
      </c>
      <c r="BL270" s="18" t="s">
        <v>404</v>
      </c>
      <c r="BM270" s="239" t="s">
        <v>2107</v>
      </c>
    </row>
    <row r="271" s="2" customFormat="1" ht="16.5" customHeight="1">
      <c r="A271" s="39"/>
      <c r="B271" s="40"/>
      <c r="C271" s="228" t="s">
        <v>1438</v>
      </c>
      <c r="D271" s="228" t="s">
        <v>323</v>
      </c>
      <c r="E271" s="229" t="s">
        <v>4364</v>
      </c>
      <c r="F271" s="230" t="s">
        <v>4365</v>
      </c>
      <c r="G271" s="231" t="s">
        <v>3175</v>
      </c>
      <c r="H271" s="232">
        <v>1</v>
      </c>
      <c r="I271" s="233"/>
      <c r="J271" s="234">
        <f>ROUND(I271*H271,2)</f>
        <v>0</v>
      </c>
      <c r="K271" s="230" t="s">
        <v>1</v>
      </c>
      <c r="L271" s="45"/>
      <c r="M271" s="235" t="s">
        <v>1</v>
      </c>
      <c r="N271" s="236" t="s">
        <v>46</v>
      </c>
      <c r="O271" s="92"/>
      <c r="P271" s="237">
        <f>O271*H271</f>
        <v>0</v>
      </c>
      <c r="Q271" s="237">
        <v>0</v>
      </c>
      <c r="R271" s="237">
        <f>Q271*H271</f>
        <v>0</v>
      </c>
      <c r="S271" s="237">
        <v>0</v>
      </c>
      <c r="T271" s="238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9" t="s">
        <v>404</v>
      </c>
      <c r="AT271" s="239" t="s">
        <v>323</v>
      </c>
      <c r="AU271" s="239" t="s">
        <v>89</v>
      </c>
      <c r="AY271" s="18" t="s">
        <v>320</v>
      </c>
      <c r="BE271" s="240">
        <f>IF(N271="základní",J271,0)</f>
        <v>0</v>
      </c>
      <c r="BF271" s="240">
        <f>IF(N271="snížená",J271,0)</f>
        <v>0</v>
      </c>
      <c r="BG271" s="240">
        <f>IF(N271="zákl. přenesená",J271,0)</f>
        <v>0</v>
      </c>
      <c r="BH271" s="240">
        <f>IF(N271="sníž. přenesená",J271,0)</f>
        <v>0</v>
      </c>
      <c r="BI271" s="240">
        <f>IF(N271="nulová",J271,0)</f>
        <v>0</v>
      </c>
      <c r="BJ271" s="18" t="s">
        <v>89</v>
      </c>
      <c r="BK271" s="240">
        <f>ROUND(I271*H271,2)</f>
        <v>0</v>
      </c>
      <c r="BL271" s="18" t="s">
        <v>404</v>
      </c>
      <c r="BM271" s="239" t="s">
        <v>2113</v>
      </c>
    </row>
    <row r="272" s="2" customFormat="1" ht="16.5" customHeight="1">
      <c r="A272" s="39"/>
      <c r="B272" s="40"/>
      <c r="C272" s="228" t="s">
        <v>1443</v>
      </c>
      <c r="D272" s="228" t="s">
        <v>323</v>
      </c>
      <c r="E272" s="229" t="s">
        <v>4366</v>
      </c>
      <c r="F272" s="230" t="s">
        <v>4367</v>
      </c>
      <c r="G272" s="231" t="s">
        <v>3175</v>
      </c>
      <c r="H272" s="232">
        <v>5</v>
      </c>
      <c r="I272" s="233"/>
      <c r="J272" s="234">
        <f>ROUND(I272*H272,2)</f>
        <v>0</v>
      </c>
      <c r="K272" s="230" t="s">
        <v>1</v>
      </c>
      <c r="L272" s="45"/>
      <c r="M272" s="235" t="s">
        <v>1</v>
      </c>
      <c r="N272" s="236" t="s">
        <v>46</v>
      </c>
      <c r="O272" s="92"/>
      <c r="P272" s="237">
        <f>O272*H272</f>
        <v>0</v>
      </c>
      <c r="Q272" s="237">
        <v>0</v>
      </c>
      <c r="R272" s="237">
        <f>Q272*H272</f>
        <v>0</v>
      </c>
      <c r="S272" s="237">
        <v>0</v>
      </c>
      <c r="T272" s="238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9" t="s">
        <v>404</v>
      </c>
      <c r="AT272" s="239" t="s">
        <v>323</v>
      </c>
      <c r="AU272" s="239" t="s">
        <v>89</v>
      </c>
      <c r="AY272" s="18" t="s">
        <v>320</v>
      </c>
      <c r="BE272" s="240">
        <f>IF(N272="základní",J272,0)</f>
        <v>0</v>
      </c>
      <c r="BF272" s="240">
        <f>IF(N272="snížená",J272,0)</f>
        <v>0</v>
      </c>
      <c r="BG272" s="240">
        <f>IF(N272="zákl. přenesená",J272,0)</f>
        <v>0</v>
      </c>
      <c r="BH272" s="240">
        <f>IF(N272="sníž. přenesená",J272,0)</f>
        <v>0</v>
      </c>
      <c r="BI272" s="240">
        <f>IF(N272="nulová",J272,0)</f>
        <v>0</v>
      </c>
      <c r="BJ272" s="18" t="s">
        <v>89</v>
      </c>
      <c r="BK272" s="240">
        <f>ROUND(I272*H272,2)</f>
        <v>0</v>
      </c>
      <c r="BL272" s="18" t="s">
        <v>404</v>
      </c>
      <c r="BM272" s="239" t="s">
        <v>2122</v>
      </c>
    </row>
    <row r="273" s="2" customFormat="1" ht="21.75" customHeight="1">
      <c r="A273" s="39"/>
      <c r="B273" s="40"/>
      <c r="C273" s="228" t="s">
        <v>1454</v>
      </c>
      <c r="D273" s="228" t="s">
        <v>323</v>
      </c>
      <c r="E273" s="229" t="s">
        <v>4368</v>
      </c>
      <c r="F273" s="230" t="s">
        <v>4369</v>
      </c>
      <c r="G273" s="231" t="s">
        <v>3175</v>
      </c>
      <c r="H273" s="232">
        <v>12</v>
      </c>
      <c r="I273" s="233"/>
      <c r="J273" s="234">
        <f>ROUND(I273*H273,2)</f>
        <v>0</v>
      </c>
      <c r="K273" s="230" t="s">
        <v>1</v>
      </c>
      <c r="L273" s="45"/>
      <c r="M273" s="235" t="s">
        <v>1</v>
      </c>
      <c r="N273" s="236" t="s">
        <v>46</v>
      </c>
      <c r="O273" s="92"/>
      <c r="P273" s="237">
        <f>O273*H273</f>
        <v>0</v>
      </c>
      <c r="Q273" s="237">
        <v>0</v>
      </c>
      <c r="R273" s="237">
        <f>Q273*H273</f>
        <v>0</v>
      </c>
      <c r="S273" s="237">
        <v>0</v>
      </c>
      <c r="T273" s="238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9" t="s">
        <v>404</v>
      </c>
      <c r="AT273" s="239" t="s">
        <v>323</v>
      </c>
      <c r="AU273" s="239" t="s">
        <v>89</v>
      </c>
      <c r="AY273" s="18" t="s">
        <v>320</v>
      </c>
      <c r="BE273" s="240">
        <f>IF(N273="základní",J273,0)</f>
        <v>0</v>
      </c>
      <c r="BF273" s="240">
        <f>IF(N273="snížená",J273,0)</f>
        <v>0</v>
      </c>
      <c r="BG273" s="240">
        <f>IF(N273="zákl. přenesená",J273,0)</f>
        <v>0</v>
      </c>
      <c r="BH273" s="240">
        <f>IF(N273="sníž. přenesená",J273,0)</f>
        <v>0</v>
      </c>
      <c r="BI273" s="240">
        <f>IF(N273="nulová",J273,0)</f>
        <v>0</v>
      </c>
      <c r="BJ273" s="18" t="s">
        <v>89</v>
      </c>
      <c r="BK273" s="240">
        <f>ROUND(I273*H273,2)</f>
        <v>0</v>
      </c>
      <c r="BL273" s="18" t="s">
        <v>404</v>
      </c>
      <c r="BM273" s="239" t="s">
        <v>2131</v>
      </c>
    </row>
    <row r="274" s="2" customFormat="1" ht="24.15" customHeight="1">
      <c r="A274" s="39"/>
      <c r="B274" s="40"/>
      <c r="C274" s="228" t="s">
        <v>1459</v>
      </c>
      <c r="D274" s="228" t="s">
        <v>323</v>
      </c>
      <c r="E274" s="229" t="s">
        <v>4370</v>
      </c>
      <c r="F274" s="230" t="s">
        <v>4371</v>
      </c>
      <c r="G274" s="231" t="s">
        <v>3175</v>
      </c>
      <c r="H274" s="232">
        <v>7</v>
      </c>
      <c r="I274" s="233"/>
      <c r="J274" s="234">
        <f>ROUND(I274*H274,2)</f>
        <v>0</v>
      </c>
      <c r="K274" s="230" t="s">
        <v>1</v>
      </c>
      <c r="L274" s="45"/>
      <c r="M274" s="235" t="s">
        <v>1</v>
      </c>
      <c r="N274" s="236" t="s">
        <v>46</v>
      </c>
      <c r="O274" s="92"/>
      <c r="P274" s="237">
        <f>O274*H274</f>
        <v>0</v>
      </c>
      <c r="Q274" s="237">
        <v>0</v>
      </c>
      <c r="R274" s="237">
        <f>Q274*H274</f>
        <v>0</v>
      </c>
      <c r="S274" s="237">
        <v>0</v>
      </c>
      <c r="T274" s="238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9" t="s">
        <v>404</v>
      </c>
      <c r="AT274" s="239" t="s">
        <v>323</v>
      </c>
      <c r="AU274" s="239" t="s">
        <v>89</v>
      </c>
      <c r="AY274" s="18" t="s">
        <v>320</v>
      </c>
      <c r="BE274" s="240">
        <f>IF(N274="základní",J274,0)</f>
        <v>0</v>
      </c>
      <c r="BF274" s="240">
        <f>IF(N274="snížená",J274,0)</f>
        <v>0</v>
      </c>
      <c r="BG274" s="240">
        <f>IF(N274="zákl. přenesená",J274,0)</f>
        <v>0</v>
      </c>
      <c r="BH274" s="240">
        <f>IF(N274="sníž. přenesená",J274,0)</f>
        <v>0</v>
      </c>
      <c r="BI274" s="240">
        <f>IF(N274="nulová",J274,0)</f>
        <v>0</v>
      </c>
      <c r="BJ274" s="18" t="s">
        <v>89</v>
      </c>
      <c r="BK274" s="240">
        <f>ROUND(I274*H274,2)</f>
        <v>0</v>
      </c>
      <c r="BL274" s="18" t="s">
        <v>404</v>
      </c>
      <c r="BM274" s="239" t="s">
        <v>2142</v>
      </c>
    </row>
    <row r="275" s="2" customFormat="1" ht="21.75" customHeight="1">
      <c r="A275" s="39"/>
      <c r="B275" s="40"/>
      <c r="C275" s="228" t="s">
        <v>1466</v>
      </c>
      <c r="D275" s="228" t="s">
        <v>323</v>
      </c>
      <c r="E275" s="229" t="s">
        <v>4372</v>
      </c>
      <c r="F275" s="230" t="s">
        <v>4373</v>
      </c>
      <c r="G275" s="231" t="s">
        <v>3175</v>
      </c>
      <c r="H275" s="232">
        <v>7</v>
      </c>
      <c r="I275" s="233"/>
      <c r="J275" s="234">
        <f>ROUND(I275*H275,2)</f>
        <v>0</v>
      </c>
      <c r="K275" s="230" t="s">
        <v>1</v>
      </c>
      <c r="L275" s="45"/>
      <c r="M275" s="235" t="s">
        <v>1</v>
      </c>
      <c r="N275" s="236" t="s">
        <v>46</v>
      </c>
      <c r="O275" s="92"/>
      <c r="P275" s="237">
        <f>O275*H275</f>
        <v>0</v>
      </c>
      <c r="Q275" s="237">
        <v>0</v>
      </c>
      <c r="R275" s="237">
        <f>Q275*H275</f>
        <v>0</v>
      </c>
      <c r="S275" s="237">
        <v>0</v>
      </c>
      <c r="T275" s="238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9" t="s">
        <v>404</v>
      </c>
      <c r="AT275" s="239" t="s">
        <v>323</v>
      </c>
      <c r="AU275" s="239" t="s">
        <v>89</v>
      </c>
      <c r="AY275" s="18" t="s">
        <v>320</v>
      </c>
      <c r="BE275" s="240">
        <f>IF(N275="základní",J275,0)</f>
        <v>0</v>
      </c>
      <c r="BF275" s="240">
        <f>IF(N275="snížená",J275,0)</f>
        <v>0</v>
      </c>
      <c r="BG275" s="240">
        <f>IF(N275="zákl. přenesená",J275,0)</f>
        <v>0</v>
      </c>
      <c r="BH275" s="240">
        <f>IF(N275="sníž. přenesená",J275,0)</f>
        <v>0</v>
      </c>
      <c r="BI275" s="240">
        <f>IF(N275="nulová",J275,0)</f>
        <v>0</v>
      </c>
      <c r="BJ275" s="18" t="s">
        <v>89</v>
      </c>
      <c r="BK275" s="240">
        <f>ROUND(I275*H275,2)</f>
        <v>0</v>
      </c>
      <c r="BL275" s="18" t="s">
        <v>404</v>
      </c>
      <c r="BM275" s="239" t="s">
        <v>2152</v>
      </c>
    </row>
    <row r="276" s="2" customFormat="1" ht="24.15" customHeight="1">
      <c r="A276" s="39"/>
      <c r="B276" s="40"/>
      <c r="C276" s="228" t="s">
        <v>1480</v>
      </c>
      <c r="D276" s="228" t="s">
        <v>323</v>
      </c>
      <c r="E276" s="229" t="s">
        <v>4374</v>
      </c>
      <c r="F276" s="230" t="s">
        <v>4375</v>
      </c>
      <c r="G276" s="231" t="s">
        <v>325</v>
      </c>
      <c r="H276" s="232">
        <v>2</v>
      </c>
      <c r="I276" s="233"/>
      <c r="J276" s="234">
        <f>ROUND(I276*H276,2)</f>
        <v>0</v>
      </c>
      <c r="K276" s="230" t="s">
        <v>1</v>
      </c>
      <c r="L276" s="45"/>
      <c r="M276" s="235" t="s">
        <v>1</v>
      </c>
      <c r="N276" s="236" t="s">
        <v>46</v>
      </c>
      <c r="O276" s="92"/>
      <c r="P276" s="237">
        <f>O276*H276</f>
        <v>0</v>
      </c>
      <c r="Q276" s="237">
        <v>0</v>
      </c>
      <c r="R276" s="237">
        <f>Q276*H276</f>
        <v>0</v>
      </c>
      <c r="S276" s="237">
        <v>0</v>
      </c>
      <c r="T276" s="238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9" t="s">
        <v>404</v>
      </c>
      <c r="AT276" s="239" t="s">
        <v>323</v>
      </c>
      <c r="AU276" s="239" t="s">
        <v>89</v>
      </c>
      <c r="AY276" s="18" t="s">
        <v>320</v>
      </c>
      <c r="BE276" s="240">
        <f>IF(N276="základní",J276,0)</f>
        <v>0</v>
      </c>
      <c r="BF276" s="240">
        <f>IF(N276="snížená",J276,0)</f>
        <v>0</v>
      </c>
      <c r="BG276" s="240">
        <f>IF(N276="zákl. přenesená",J276,0)</f>
        <v>0</v>
      </c>
      <c r="BH276" s="240">
        <f>IF(N276="sníž. přenesená",J276,0)</f>
        <v>0</v>
      </c>
      <c r="BI276" s="240">
        <f>IF(N276="nulová",J276,0)</f>
        <v>0</v>
      </c>
      <c r="BJ276" s="18" t="s">
        <v>89</v>
      </c>
      <c r="BK276" s="240">
        <f>ROUND(I276*H276,2)</f>
        <v>0</v>
      </c>
      <c r="BL276" s="18" t="s">
        <v>404</v>
      </c>
      <c r="BM276" s="239" t="s">
        <v>2162</v>
      </c>
    </row>
    <row r="277" s="2" customFormat="1" ht="16.5" customHeight="1">
      <c r="A277" s="39"/>
      <c r="B277" s="40"/>
      <c r="C277" s="228" t="s">
        <v>1485</v>
      </c>
      <c r="D277" s="228" t="s">
        <v>323</v>
      </c>
      <c r="E277" s="229" t="s">
        <v>4376</v>
      </c>
      <c r="F277" s="230" t="s">
        <v>4377</v>
      </c>
      <c r="G277" s="231" t="s">
        <v>3175</v>
      </c>
      <c r="H277" s="232">
        <v>1</v>
      </c>
      <c r="I277" s="233"/>
      <c r="J277" s="234">
        <f>ROUND(I277*H277,2)</f>
        <v>0</v>
      </c>
      <c r="K277" s="230" t="s">
        <v>1</v>
      </c>
      <c r="L277" s="45"/>
      <c r="M277" s="235" t="s">
        <v>1</v>
      </c>
      <c r="N277" s="236" t="s">
        <v>46</v>
      </c>
      <c r="O277" s="92"/>
      <c r="P277" s="237">
        <f>O277*H277</f>
        <v>0</v>
      </c>
      <c r="Q277" s="237">
        <v>0</v>
      </c>
      <c r="R277" s="237">
        <f>Q277*H277</f>
        <v>0</v>
      </c>
      <c r="S277" s="237">
        <v>0</v>
      </c>
      <c r="T277" s="238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9" t="s">
        <v>404</v>
      </c>
      <c r="AT277" s="239" t="s">
        <v>323</v>
      </c>
      <c r="AU277" s="239" t="s">
        <v>89</v>
      </c>
      <c r="AY277" s="18" t="s">
        <v>320</v>
      </c>
      <c r="BE277" s="240">
        <f>IF(N277="základní",J277,0)</f>
        <v>0</v>
      </c>
      <c r="BF277" s="240">
        <f>IF(N277="snížená",J277,0)</f>
        <v>0</v>
      </c>
      <c r="BG277" s="240">
        <f>IF(N277="zákl. přenesená",J277,0)</f>
        <v>0</v>
      </c>
      <c r="BH277" s="240">
        <f>IF(N277="sníž. přenesená",J277,0)</f>
        <v>0</v>
      </c>
      <c r="BI277" s="240">
        <f>IF(N277="nulová",J277,0)</f>
        <v>0</v>
      </c>
      <c r="BJ277" s="18" t="s">
        <v>89</v>
      </c>
      <c r="BK277" s="240">
        <f>ROUND(I277*H277,2)</f>
        <v>0</v>
      </c>
      <c r="BL277" s="18" t="s">
        <v>404</v>
      </c>
      <c r="BM277" s="239" t="s">
        <v>2172</v>
      </c>
    </row>
    <row r="278" s="2" customFormat="1" ht="16.5" customHeight="1">
      <c r="A278" s="39"/>
      <c r="B278" s="40"/>
      <c r="C278" s="228" t="s">
        <v>1490</v>
      </c>
      <c r="D278" s="228" t="s">
        <v>323</v>
      </c>
      <c r="E278" s="229" t="s">
        <v>4378</v>
      </c>
      <c r="F278" s="230" t="s">
        <v>4379</v>
      </c>
      <c r="G278" s="231" t="s">
        <v>3175</v>
      </c>
      <c r="H278" s="232">
        <v>4</v>
      </c>
      <c r="I278" s="233"/>
      <c r="J278" s="234">
        <f>ROUND(I278*H278,2)</f>
        <v>0</v>
      </c>
      <c r="K278" s="230" t="s">
        <v>1</v>
      </c>
      <c r="L278" s="45"/>
      <c r="M278" s="235" t="s">
        <v>1</v>
      </c>
      <c r="N278" s="236" t="s">
        <v>46</v>
      </c>
      <c r="O278" s="92"/>
      <c r="P278" s="237">
        <f>O278*H278</f>
        <v>0</v>
      </c>
      <c r="Q278" s="237">
        <v>0</v>
      </c>
      <c r="R278" s="237">
        <f>Q278*H278</f>
        <v>0</v>
      </c>
      <c r="S278" s="237">
        <v>0</v>
      </c>
      <c r="T278" s="238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9" t="s">
        <v>404</v>
      </c>
      <c r="AT278" s="239" t="s">
        <v>323</v>
      </c>
      <c r="AU278" s="239" t="s">
        <v>89</v>
      </c>
      <c r="AY278" s="18" t="s">
        <v>320</v>
      </c>
      <c r="BE278" s="240">
        <f>IF(N278="základní",J278,0)</f>
        <v>0</v>
      </c>
      <c r="BF278" s="240">
        <f>IF(N278="snížená",J278,0)</f>
        <v>0</v>
      </c>
      <c r="BG278" s="240">
        <f>IF(N278="zákl. přenesená",J278,0)</f>
        <v>0</v>
      </c>
      <c r="BH278" s="240">
        <f>IF(N278="sníž. přenesená",J278,0)</f>
        <v>0</v>
      </c>
      <c r="BI278" s="240">
        <f>IF(N278="nulová",J278,0)</f>
        <v>0</v>
      </c>
      <c r="BJ278" s="18" t="s">
        <v>89</v>
      </c>
      <c r="BK278" s="240">
        <f>ROUND(I278*H278,2)</f>
        <v>0</v>
      </c>
      <c r="BL278" s="18" t="s">
        <v>404</v>
      </c>
      <c r="BM278" s="239" t="s">
        <v>2185</v>
      </c>
    </row>
    <row r="279" s="2" customFormat="1" ht="16.5" customHeight="1">
      <c r="A279" s="39"/>
      <c r="B279" s="40"/>
      <c r="C279" s="228" t="s">
        <v>1494</v>
      </c>
      <c r="D279" s="228" t="s">
        <v>323</v>
      </c>
      <c r="E279" s="229" t="s">
        <v>4380</v>
      </c>
      <c r="F279" s="230" t="s">
        <v>4381</v>
      </c>
      <c r="G279" s="231" t="s">
        <v>544</v>
      </c>
      <c r="H279" s="232">
        <v>13</v>
      </c>
      <c r="I279" s="233"/>
      <c r="J279" s="234">
        <f>ROUND(I279*H279,2)</f>
        <v>0</v>
      </c>
      <c r="K279" s="230" t="s">
        <v>1</v>
      </c>
      <c r="L279" s="45"/>
      <c r="M279" s="235" t="s">
        <v>1</v>
      </c>
      <c r="N279" s="236" t="s">
        <v>46</v>
      </c>
      <c r="O279" s="92"/>
      <c r="P279" s="237">
        <f>O279*H279</f>
        <v>0</v>
      </c>
      <c r="Q279" s="237">
        <v>0</v>
      </c>
      <c r="R279" s="237">
        <f>Q279*H279</f>
        <v>0</v>
      </c>
      <c r="S279" s="237">
        <v>0</v>
      </c>
      <c r="T279" s="238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9" t="s">
        <v>404</v>
      </c>
      <c r="AT279" s="239" t="s">
        <v>323</v>
      </c>
      <c r="AU279" s="239" t="s">
        <v>89</v>
      </c>
      <c r="AY279" s="18" t="s">
        <v>320</v>
      </c>
      <c r="BE279" s="240">
        <f>IF(N279="základní",J279,0)</f>
        <v>0</v>
      </c>
      <c r="BF279" s="240">
        <f>IF(N279="snížená",J279,0)</f>
        <v>0</v>
      </c>
      <c r="BG279" s="240">
        <f>IF(N279="zákl. přenesená",J279,0)</f>
        <v>0</v>
      </c>
      <c r="BH279" s="240">
        <f>IF(N279="sníž. přenesená",J279,0)</f>
        <v>0</v>
      </c>
      <c r="BI279" s="240">
        <f>IF(N279="nulová",J279,0)</f>
        <v>0</v>
      </c>
      <c r="BJ279" s="18" t="s">
        <v>89</v>
      </c>
      <c r="BK279" s="240">
        <f>ROUND(I279*H279,2)</f>
        <v>0</v>
      </c>
      <c r="BL279" s="18" t="s">
        <v>404</v>
      </c>
      <c r="BM279" s="239" t="s">
        <v>2196</v>
      </c>
    </row>
    <row r="280" s="2" customFormat="1" ht="24.15" customHeight="1">
      <c r="A280" s="39"/>
      <c r="B280" s="40"/>
      <c r="C280" s="228" t="s">
        <v>1500</v>
      </c>
      <c r="D280" s="228" t="s">
        <v>323</v>
      </c>
      <c r="E280" s="229" t="s">
        <v>4382</v>
      </c>
      <c r="F280" s="230" t="s">
        <v>4383</v>
      </c>
      <c r="G280" s="231" t="s">
        <v>544</v>
      </c>
      <c r="H280" s="232">
        <v>4</v>
      </c>
      <c r="I280" s="233"/>
      <c r="J280" s="234">
        <f>ROUND(I280*H280,2)</f>
        <v>0</v>
      </c>
      <c r="K280" s="230" t="s">
        <v>1</v>
      </c>
      <c r="L280" s="45"/>
      <c r="M280" s="235" t="s">
        <v>1</v>
      </c>
      <c r="N280" s="236" t="s">
        <v>46</v>
      </c>
      <c r="O280" s="92"/>
      <c r="P280" s="237">
        <f>O280*H280</f>
        <v>0</v>
      </c>
      <c r="Q280" s="237">
        <v>0</v>
      </c>
      <c r="R280" s="237">
        <f>Q280*H280</f>
        <v>0</v>
      </c>
      <c r="S280" s="237">
        <v>0</v>
      </c>
      <c r="T280" s="238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9" t="s">
        <v>404</v>
      </c>
      <c r="AT280" s="239" t="s">
        <v>323</v>
      </c>
      <c r="AU280" s="239" t="s">
        <v>89</v>
      </c>
      <c r="AY280" s="18" t="s">
        <v>320</v>
      </c>
      <c r="BE280" s="240">
        <f>IF(N280="základní",J280,0)</f>
        <v>0</v>
      </c>
      <c r="BF280" s="240">
        <f>IF(N280="snížená",J280,0)</f>
        <v>0</v>
      </c>
      <c r="BG280" s="240">
        <f>IF(N280="zákl. přenesená",J280,0)</f>
        <v>0</v>
      </c>
      <c r="BH280" s="240">
        <f>IF(N280="sníž. přenesená",J280,0)</f>
        <v>0</v>
      </c>
      <c r="BI280" s="240">
        <f>IF(N280="nulová",J280,0)</f>
        <v>0</v>
      </c>
      <c r="BJ280" s="18" t="s">
        <v>89</v>
      </c>
      <c r="BK280" s="240">
        <f>ROUND(I280*H280,2)</f>
        <v>0</v>
      </c>
      <c r="BL280" s="18" t="s">
        <v>404</v>
      </c>
      <c r="BM280" s="239" t="s">
        <v>2208</v>
      </c>
    </row>
    <row r="281" s="2" customFormat="1" ht="24.15" customHeight="1">
      <c r="A281" s="39"/>
      <c r="B281" s="40"/>
      <c r="C281" s="228" t="s">
        <v>1505</v>
      </c>
      <c r="D281" s="228" t="s">
        <v>323</v>
      </c>
      <c r="E281" s="229" t="s">
        <v>4384</v>
      </c>
      <c r="F281" s="230" t="s">
        <v>4385</v>
      </c>
      <c r="G281" s="231" t="s">
        <v>3175</v>
      </c>
      <c r="H281" s="232">
        <v>1</v>
      </c>
      <c r="I281" s="233"/>
      <c r="J281" s="234">
        <f>ROUND(I281*H281,2)</f>
        <v>0</v>
      </c>
      <c r="K281" s="230" t="s">
        <v>1</v>
      </c>
      <c r="L281" s="45"/>
      <c r="M281" s="235" t="s">
        <v>1</v>
      </c>
      <c r="N281" s="236" t="s">
        <v>46</v>
      </c>
      <c r="O281" s="92"/>
      <c r="P281" s="237">
        <f>O281*H281</f>
        <v>0</v>
      </c>
      <c r="Q281" s="237">
        <v>0</v>
      </c>
      <c r="R281" s="237">
        <f>Q281*H281</f>
        <v>0</v>
      </c>
      <c r="S281" s="237">
        <v>0</v>
      </c>
      <c r="T281" s="238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9" t="s">
        <v>404</v>
      </c>
      <c r="AT281" s="239" t="s">
        <v>323</v>
      </c>
      <c r="AU281" s="239" t="s">
        <v>89</v>
      </c>
      <c r="AY281" s="18" t="s">
        <v>320</v>
      </c>
      <c r="BE281" s="240">
        <f>IF(N281="základní",J281,0)</f>
        <v>0</v>
      </c>
      <c r="BF281" s="240">
        <f>IF(N281="snížená",J281,0)</f>
        <v>0</v>
      </c>
      <c r="BG281" s="240">
        <f>IF(N281="zákl. přenesená",J281,0)</f>
        <v>0</v>
      </c>
      <c r="BH281" s="240">
        <f>IF(N281="sníž. přenesená",J281,0)</f>
        <v>0</v>
      </c>
      <c r="BI281" s="240">
        <f>IF(N281="nulová",J281,0)</f>
        <v>0</v>
      </c>
      <c r="BJ281" s="18" t="s">
        <v>89</v>
      </c>
      <c r="BK281" s="240">
        <f>ROUND(I281*H281,2)</f>
        <v>0</v>
      </c>
      <c r="BL281" s="18" t="s">
        <v>404</v>
      </c>
      <c r="BM281" s="239" t="s">
        <v>2219</v>
      </c>
    </row>
    <row r="282" s="2" customFormat="1" ht="16.5" customHeight="1">
      <c r="A282" s="39"/>
      <c r="B282" s="40"/>
      <c r="C282" s="228" t="s">
        <v>1510</v>
      </c>
      <c r="D282" s="228" t="s">
        <v>323</v>
      </c>
      <c r="E282" s="229" t="s">
        <v>4386</v>
      </c>
      <c r="F282" s="230" t="s">
        <v>4387</v>
      </c>
      <c r="G282" s="231" t="s">
        <v>544</v>
      </c>
      <c r="H282" s="232">
        <v>1</v>
      </c>
      <c r="I282" s="233"/>
      <c r="J282" s="234">
        <f>ROUND(I282*H282,2)</f>
        <v>0</v>
      </c>
      <c r="K282" s="230" t="s">
        <v>1</v>
      </c>
      <c r="L282" s="45"/>
      <c r="M282" s="235" t="s">
        <v>1</v>
      </c>
      <c r="N282" s="236" t="s">
        <v>46</v>
      </c>
      <c r="O282" s="92"/>
      <c r="P282" s="237">
        <f>O282*H282</f>
        <v>0</v>
      </c>
      <c r="Q282" s="237">
        <v>0</v>
      </c>
      <c r="R282" s="237">
        <f>Q282*H282</f>
        <v>0</v>
      </c>
      <c r="S282" s="237">
        <v>0</v>
      </c>
      <c r="T282" s="238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9" t="s">
        <v>404</v>
      </c>
      <c r="AT282" s="239" t="s">
        <v>323</v>
      </c>
      <c r="AU282" s="239" t="s">
        <v>89</v>
      </c>
      <c r="AY282" s="18" t="s">
        <v>320</v>
      </c>
      <c r="BE282" s="240">
        <f>IF(N282="základní",J282,0)</f>
        <v>0</v>
      </c>
      <c r="BF282" s="240">
        <f>IF(N282="snížená",J282,0)</f>
        <v>0</v>
      </c>
      <c r="BG282" s="240">
        <f>IF(N282="zákl. přenesená",J282,0)</f>
        <v>0</v>
      </c>
      <c r="BH282" s="240">
        <f>IF(N282="sníž. přenesená",J282,0)</f>
        <v>0</v>
      </c>
      <c r="BI282" s="240">
        <f>IF(N282="nulová",J282,0)</f>
        <v>0</v>
      </c>
      <c r="BJ282" s="18" t="s">
        <v>89</v>
      </c>
      <c r="BK282" s="240">
        <f>ROUND(I282*H282,2)</f>
        <v>0</v>
      </c>
      <c r="BL282" s="18" t="s">
        <v>404</v>
      </c>
      <c r="BM282" s="239" t="s">
        <v>2229</v>
      </c>
    </row>
    <row r="283" s="2" customFormat="1" ht="24.15" customHeight="1">
      <c r="A283" s="39"/>
      <c r="B283" s="40"/>
      <c r="C283" s="228" t="s">
        <v>1515</v>
      </c>
      <c r="D283" s="228" t="s">
        <v>323</v>
      </c>
      <c r="E283" s="229" t="s">
        <v>4388</v>
      </c>
      <c r="F283" s="230" t="s">
        <v>4389</v>
      </c>
      <c r="G283" s="231" t="s">
        <v>544</v>
      </c>
      <c r="H283" s="232">
        <v>4</v>
      </c>
      <c r="I283" s="233"/>
      <c r="J283" s="234">
        <f>ROUND(I283*H283,2)</f>
        <v>0</v>
      </c>
      <c r="K283" s="230" t="s">
        <v>1</v>
      </c>
      <c r="L283" s="45"/>
      <c r="M283" s="235" t="s">
        <v>1</v>
      </c>
      <c r="N283" s="236" t="s">
        <v>46</v>
      </c>
      <c r="O283" s="92"/>
      <c r="P283" s="237">
        <f>O283*H283</f>
        <v>0</v>
      </c>
      <c r="Q283" s="237">
        <v>0</v>
      </c>
      <c r="R283" s="237">
        <f>Q283*H283</f>
        <v>0</v>
      </c>
      <c r="S283" s="237">
        <v>0</v>
      </c>
      <c r="T283" s="238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9" t="s">
        <v>404</v>
      </c>
      <c r="AT283" s="239" t="s">
        <v>323</v>
      </c>
      <c r="AU283" s="239" t="s">
        <v>89</v>
      </c>
      <c r="AY283" s="18" t="s">
        <v>320</v>
      </c>
      <c r="BE283" s="240">
        <f>IF(N283="základní",J283,0)</f>
        <v>0</v>
      </c>
      <c r="BF283" s="240">
        <f>IF(N283="snížená",J283,0)</f>
        <v>0</v>
      </c>
      <c r="BG283" s="240">
        <f>IF(N283="zákl. přenesená",J283,0)</f>
        <v>0</v>
      </c>
      <c r="BH283" s="240">
        <f>IF(N283="sníž. přenesená",J283,0)</f>
        <v>0</v>
      </c>
      <c r="BI283" s="240">
        <f>IF(N283="nulová",J283,0)</f>
        <v>0</v>
      </c>
      <c r="BJ283" s="18" t="s">
        <v>89</v>
      </c>
      <c r="BK283" s="240">
        <f>ROUND(I283*H283,2)</f>
        <v>0</v>
      </c>
      <c r="BL283" s="18" t="s">
        <v>404</v>
      </c>
      <c r="BM283" s="239" t="s">
        <v>2238</v>
      </c>
    </row>
    <row r="284" s="2" customFormat="1" ht="24.15" customHeight="1">
      <c r="A284" s="39"/>
      <c r="B284" s="40"/>
      <c r="C284" s="228" t="s">
        <v>1520</v>
      </c>
      <c r="D284" s="228" t="s">
        <v>323</v>
      </c>
      <c r="E284" s="229" t="s">
        <v>4390</v>
      </c>
      <c r="F284" s="230" t="s">
        <v>4391</v>
      </c>
      <c r="G284" s="231" t="s">
        <v>3175</v>
      </c>
      <c r="H284" s="232">
        <v>6</v>
      </c>
      <c r="I284" s="233"/>
      <c r="J284" s="234">
        <f>ROUND(I284*H284,2)</f>
        <v>0</v>
      </c>
      <c r="K284" s="230" t="s">
        <v>1</v>
      </c>
      <c r="L284" s="45"/>
      <c r="M284" s="235" t="s">
        <v>1</v>
      </c>
      <c r="N284" s="236" t="s">
        <v>46</v>
      </c>
      <c r="O284" s="92"/>
      <c r="P284" s="237">
        <f>O284*H284</f>
        <v>0</v>
      </c>
      <c r="Q284" s="237">
        <v>0</v>
      </c>
      <c r="R284" s="237">
        <f>Q284*H284</f>
        <v>0</v>
      </c>
      <c r="S284" s="237">
        <v>0</v>
      </c>
      <c r="T284" s="238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9" t="s">
        <v>404</v>
      </c>
      <c r="AT284" s="239" t="s">
        <v>323</v>
      </c>
      <c r="AU284" s="239" t="s">
        <v>89</v>
      </c>
      <c r="AY284" s="18" t="s">
        <v>320</v>
      </c>
      <c r="BE284" s="240">
        <f>IF(N284="základní",J284,0)</f>
        <v>0</v>
      </c>
      <c r="BF284" s="240">
        <f>IF(N284="snížená",J284,0)</f>
        <v>0</v>
      </c>
      <c r="BG284" s="240">
        <f>IF(N284="zákl. přenesená",J284,0)</f>
        <v>0</v>
      </c>
      <c r="BH284" s="240">
        <f>IF(N284="sníž. přenesená",J284,0)</f>
        <v>0</v>
      </c>
      <c r="BI284" s="240">
        <f>IF(N284="nulová",J284,0)</f>
        <v>0</v>
      </c>
      <c r="BJ284" s="18" t="s">
        <v>89</v>
      </c>
      <c r="BK284" s="240">
        <f>ROUND(I284*H284,2)</f>
        <v>0</v>
      </c>
      <c r="BL284" s="18" t="s">
        <v>404</v>
      </c>
      <c r="BM284" s="239" t="s">
        <v>2247</v>
      </c>
    </row>
    <row r="285" s="2" customFormat="1" ht="21.75" customHeight="1">
      <c r="A285" s="39"/>
      <c r="B285" s="40"/>
      <c r="C285" s="228" t="s">
        <v>1525</v>
      </c>
      <c r="D285" s="228" t="s">
        <v>323</v>
      </c>
      <c r="E285" s="229" t="s">
        <v>4392</v>
      </c>
      <c r="F285" s="230" t="s">
        <v>4393</v>
      </c>
      <c r="G285" s="231" t="s">
        <v>3175</v>
      </c>
      <c r="H285" s="232">
        <v>6</v>
      </c>
      <c r="I285" s="233"/>
      <c r="J285" s="234">
        <f>ROUND(I285*H285,2)</f>
        <v>0</v>
      </c>
      <c r="K285" s="230" t="s">
        <v>1</v>
      </c>
      <c r="L285" s="45"/>
      <c r="M285" s="235" t="s">
        <v>1</v>
      </c>
      <c r="N285" s="236" t="s">
        <v>46</v>
      </c>
      <c r="O285" s="92"/>
      <c r="P285" s="237">
        <f>O285*H285</f>
        <v>0</v>
      </c>
      <c r="Q285" s="237">
        <v>0</v>
      </c>
      <c r="R285" s="237">
        <f>Q285*H285</f>
        <v>0</v>
      </c>
      <c r="S285" s="237">
        <v>0</v>
      </c>
      <c r="T285" s="238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9" t="s">
        <v>404</v>
      </c>
      <c r="AT285" s="239" t="s">
        <v>323</v>
      </c>
      <c r="AU285" s="239" t="s">
        <v>89</v>
      </c>
      <c r="AY285" s="18" t="s">
        <v>320</v>
      </c>
      <c r="BE285" s="240">
        <f>IF(N285="základní",J285,0)</f>
        <v>0</v>
      </c>
      <c r="BF285" s="240">
        <f>IF(N285="snížená",J285,0)</f>
        <v>0</v>
      </c>
      <c r="BG285" s="240">
        <f>IF(N285="zákl. přenesená",J285,0)</f>
        <v>0</v>
      </c>
      <c r="BH285" s="240">
        <f>IF(N285="sníž. přenesená",J285,0)</f>
        <v>0</v>
      </c>
      <c r="BI285" s="240">
        <f>IF(N285="nulová",J285,0)</f>
        <v>0</v>
      </c>
      <c r="BJ285" s="18" t="s">
        <v>89</v>
      </c>
      <c r="BK285" s="240">
        <f>ROUND(I285*H285,2)</f>
        <v>0</v>
      </c>
      <c r="BL285" s="18" t="s">
        <v>404</v>
      </c>
      <c r="BM285" s="239" t="s">
        <v>2273</v>
      </c>
    </row>
    <row r="286" s="2" customFormat="1" ht="33" customHeight="1">
      <c r="A286" s="39"/>
      <c r="B286" s="40"/>
      <c r="C286" s="228" t="s">
        <v>1531</v>
      </c>
      <c r="D286" s="228" t="s">
        <v>323</v>
      </c>
      <c r="E286" s="229" t="s">
        <v>4394</v>
      </c>
      <c r="F286" s="230" t="s">
        <v>4395</v>
      </c>
      <c r="G286" s="231" t="s">
        <v>544</v>
      </c>
      <c r="H286" s="232">
        <v>3</v>
      </c>
      <c r="I286" s="233"/>
      <c r="J286" s="234">
        <f>ROUND(I286*H286,2)</f>
        <v>0</v>
      </c>
      <c r="K286" s="230" t="s">
        <v>1</v>
      </c>
      <c r="L286" s="45"/>
      <c r="M286" s="235" t="s">
        <v>1</v>
      </c>
      <c r="N286" s="236" t="s">
        <v>46</v>
      </c>
      <c r="O286" s="92"/>
      <c r="P286" s="237">
        <f>O286*H286</f>
        <v>0</v>
      </c>
      <c r="Q286" s="237">
        <v>0</v>
      </c>
      <c r="R286" s="237">
        <f>Q286*H286</f>
        <v>0</v>
      </c>
      <c r="S286" s="237">
        <v>0</v>
      </c>
      <c r="T286" s="238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9" t="s">
        <v>404</v>
      </c>
      <c r="AT286" s="239" t="s">
        <v>323</v>
      </c>
      <c r="AU286" s="239" t="s">
        <v>89</v>
      </c>
      <c r="AY286" s="18" t="s">
        <v>320</v>
      </c>
      <c r="BE286" s="240">
        <f>IF(N286="základní",J286,0)</f>
        <v>0</v>
      </c>
      <c r="BF286" s="240">
        <f>IF(N286="snížená",J286,0)</f>
        <v>0</v>
      </c>
      <c r="BG286" s="240">
        <f>IF(N286="zákl. přenesená",J286,0)</f>
        <v>0</v>
      </c>
      <c r="BH286" s="240">
        <f>IF(N286="sníž. přenesená",J286,0)</f>
        <v>0</v>
      </c>
      <c r="BI286" s="240">
        <f>IF(N286="nulová",J286,0)</f>
        <v>0</v>
      </c>
      <c r="BJ286" s="18" t="s">
        <v>89</v>
      </c>
      <c r="BK286" s="240">
        <f>ROUND(I286*H286,2)</f>
        <v>0</v>
      </c>
      <c r="BL286" s="18" t="s">
        <v>404</v>
      </c>
      <c r="BM286" s="239" t="s">
        <v>2288</v>
      </c>
    </row>
    <row r="287" s="2" customFormat="1" ht="24.15" customHeight="1">
      <c r="A287" s="39"/>
      <c r="B287" s="40"/>
      <c r="C287" s="228" t="s">
        <v>1536</v>
      </c>
      <c r="D287" s="228" t="s">
        <v>323</v>
      </c>
      <c r="E287" s="229" t="s">
        <v>4396</v>
      </c>
      <c r="F287" s="230" t="s">
        <v>4397</v>
      </c>
      <c r="G287" s="231" t="s">
        <v>544</v>
      </c>
      <c r="H287" s="232">
        <v>1</v>
      </c>
      <c r="I287" s="233"/>
      <c r="J287" s="234">
        <f>ROUND(I287*H287,2)</f>
        <v>0</v>
      </c>
      <c r="K287" s="230" t="s">
        <v>1</v>
      </c>
      <c r="L287" s="45"/>
      <c r="M287" s="235" t="s">
        <v>1</v>
      </c>
      <c r="N287" s="236" t="s">
        <v>46</v>
      </c>
      <c r="O287" s="92"/>
      <c r="P287" s="237">
        <f>O287*H287</f>
        <v>0</v>
      </c>
      <c r="Q287" s="237">
        <v>0</v>
      </c>
      <c r="R287" s="237">
        <f>Q287*H287</f>
        <v>0</v>
      </c>
      <c r="S287" s="237">
        <v>0</v>
      </c>
      <c r="T287" s="238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9" t="s">
        <v>404</v>
      </c>
      <c r="AT287" s="239" t="s">
        <v>323</v>
      </c>
      <c r="AU287" s="239" t="s">
        <v>89</v>
      </c>
      <c r="AY287" s="18" t="s">
        <v>320</v>
      </c>
      <c r="BE287" s="240">
        <f>IF(N287="základní",J287,0)</f>
        <v>0</v>
      </c>
      <c r="BF287" s="240">
        <f>IF(N287="snížená",J287,0)</f>
        <v>0</v>
      </c>
      <c r="BG287" s="240">
        <f>IF(N287="zákl. přenesená",J287,0)</f>
        <v>0</v>
      </c>
      <c r="BH287" s="240">
        <f>IF(N287="sníž. přenesená",J287,0)</f>
        <v>0</v>
      </c>
      <c r="BI287" s="240">
        <f>IF(N287="nulová",J287,0)</f>
        <v>0</v>
      </c>
      <c r="BJ287" s="18" t="s">
        <v>89</v>
      </c>
      <c r="BK287" s="240">
        <f>ROUND(I287*H287,2)</f>
        <v>0</v>
      </c>
      <c r="BL287" s="18" t="s">
        <v>404</v>
      </c>
      <c r="BM287" s="239" t="s">
        <v>2315</v>
      </c>
    </row>
    <row r="288" s="2" customFormat="1" ht="16.5" customHeight="1">
      <c r="A288" s="39"/>
      <c r="B288" s="40"/>
      <c r="C288" s="228" t="s">
        <v>1540</v>
      </c>
      <c r="D288" s="228" t="s">
        <v>323</v>
      </c>
      <c r="E288" s="229" t="s">
        <v>4398</v>
      </c>
      <c r="F288" s="230" t="s">
        <v>4399</v>
      </c>
      <c r="G288" s="231" t="s">
        <v>3175</v>
      </c>
      <c r="H288" s="232">
        <v>11</v>
      </c>
      <c r="I288" s="233"/>
      <c r="J288" s="234">
        <f>ROUND(I288*H288,2)</f>
        <v>0</v>
      </c>
      <c r="K288" s="230" t="s">
        <v>1</v>
      </c>
      <c r="L288" s="45"/>
      <c r="M288" s="235" t="s">
        <v>1</v>
      </c>
      <c r="N288" s="236" t="s">
        <v>46</v>
      </c>
      <c r="O288" s="92"/>
      <c r="P288" s="237">
        <f>O288*H288</f>
        <v>0</v>
      </c>
      <c r="Q288" s="237">
        <v>0</v>
      </c>
      <c r="R288" s="237">
        <f>Q288*H288</f>
        <v>0</v>
      </c>
      <c r="S288" s="237">
        <v>0</v>
      </c>
      <c r="T288" s="238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9" t="s">
        <v>404</v>
      </c>
      <c r="AT288" s="239" t="s">
        <v>323</v>
      </c>
      <c r="AU288" s="239" t="s">
        <v>89</v>
      </c>
      <c r="AY288" s="18" t="s">
        <v>320</v>
      </c>
      <c r="BE288" s="240">
        <f>IF(N288="základní",J288,0)</f>
        <v>0</v>
      </c>
      <c r="BF288" s="240">
        <f>IF(N288="snížená",J288,0)</f>
        <v>0</v>
      </c>
      <c r="BG288" s="240">
        <f>IF(N288="zákl. přenesená",J288,0)</f>
        <v>0</v>
      </c>
      <c r="BH288" s="240">
        <f>IF(N288="sníž. přenesená",J288,0)</f>
        <v>0</v>
      </c>
      <c r="BI288" s="240">
        <f>IF(N288="nulová",J288,0)</f>
        <v>0</v>
      </c>
      <c r="BJ288" s="18" t="s">
        <v>89</v>
      </c>
      <c r="BK288" s="240">
        <f>ROUND(I288*H288,2)</f>
        <v>0</v>
      </c>
      <c r="BL288" s="18" t="s">
        <v>404</v>
      </c>
      <c r="BM288" s="239" t="s">
        <v>2326</v>
      </c>
    </row>
    <row r="289" s="2" customFormat="1" ht="24.15" customHeight="1">
      <c r="A289" s="39"/>
      <c r="B289" s="40"/>
      <c r="C289" s="228" t="s">
        <v>1544</v>
      </c>
      <c r="D289" s="228" t="s">
        <v>323</v>
      </c>
      <c r="E289" s="229" t="s">
        <v>4400</v>
      </c>
      <c r="F289" s="230" t="s">
        <v>4401</v>
      </c>
      <c r="G289" s="231" t="s">
        <v>4089</v>
      </c>
      <c r="H289" s="313"/>
      <c r="I289" s="233"/>
      <c r="J289" s="234">
        <f>ROUND(I289*H289,2)</f>
        <v>0</v>
      </c>
      <c r="K289" s="230" t="s">
        <v>1</v>
      </c>
      <c r="L289" s="45"/>
      <c r="M289" s="235" t="s">
        <v>1</v>
      </c>
      <c r="N289" s="236" t="s">
        <v>46</v>
      </c>
      <c r="O289" s="92"/>
      <c r="P289" s="237">
        <f>O289*H289</f>
        <v>0</v>
      </c>
      <c r="Q289" s="237">
        <v>0</v>
      </c>
      <c r="R289" s="237">
        <f>Q289*H289</f>
        <v>0</v>
      </c>
      <c r="S289" s="237">
        <v>0</v>
      </c>
      <c r="T289" s="238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9" t="s">
        <v>404</v>
      </c>
      <c r="AT289" s="239" t="s">
        <v>323</v>
      </c>
      <c r="AU289" s="239" t="s">
        <v>89</v>
      </c>
      <c r="AY289" s="18" t="s">
        <v>320</v>
      </c>
      <c r="BE289" s="240">
        <f>IF(N289="základní",J289,0)</f>
        <v>0</v>
      </c>
      <c r="BF289" s="240">
        <f>IF(N289="snížená",J289,0)</f>
        <v>0</v>
      </c>
      <c r="BG289" s="240">
        <f>IF(N289="zákl. přenesená",J289,0)</f>
        <v>0</v>
      </c>
      <c r="BH289" s="240">
        <f>IF(N289="sníž. přenesená",J289,0)</f>
        <v>0</v>
      </c>
      <c r="BI289" s="240">
        <f>IF(N289="nulová",J289,0)</f>
        <v>0</v>
      </c>
      <c r="BJ289" s="18" t="s">
        <v>89</v>
      </c>
      <c r="BK289" s="240">
        <f>ROUND(I289*H289,2)</f>
        <v>0</v>
      </c>
      <c r="BL289" s="18" t="s">
        <v>404</v>
      </c>
      <c r="BM289" s="239" t="s">
        <v>2336</v>
      </c>
    </row>
    <row r="290" s="12" customFormat="1" ht="25.92" customHeight="1">
      <c r="A290" s="12"/>
      <c r="B290" s="212"/>
      <c r="C290" s="213"/>
      <c r="D290" s="214" t="s">
        <v>80</v>
      </c>
      <c r="E290" s="215" t="s">
        <v>4402</v>
      </c>
      <c r="F290" s="215" t="s">
        <v>4403</v>
      </c>
      <c r="G290" s="213"/>
      <c r="H290" s="213"/>
      <c r="I290" s="216"/>
      <c r="J290" s="217">
        <f>BK290</f>
        <v>0</v>
      </c>
      <c r="K290" s="213"/>
      <c r="L290" s="218"/>
      <c r="M290" s="219"/>
      <c r="N290" s="220"/>
      <c r="O290" s="220"/>
      <c r="P290" s="221">
        <f>SUM(P291:P295)</f>
        <v>0</v>
      </c>
      <c r="Q290" s="220"/>
      <c r="R290" s="221">
        <f>SUM(R291:R295)</f>
        <v>0</v>
      </c>
      <c r="S290" s="220"/>
      <c r="T290" s="222">
        <f>SUM(T291:T295)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23" t="s">
        <v>91</v>
      </c>
      <c r="AT290" s="224" t="s">
        <v>80</v>
      </c>
      <c r="AU290" s="224" t="s">
        <v>81</v>
      </c>
      <c r="AY290" s="223" t="s">
        <v>320</v>
      </c>
      <c r="BK290" s="225">
        <f>SUM(BK291:BK295)</f>
        <v>0</v>
      </c>
    </row>
    <row r="291" s="2" customFormat="1" ht="66.75" customHeight="1">
      <c r="A291" s="39"/>
      <c r="B291" s="40"/>
      <c r="C291" s="228" t="s">
        <v>1548</v>
      </c>
      <c r="D291" s="228" t="s">
        <v>323</v>
      </c>
      <c r="E291" s="229" t="s">
        <v>4404</v>
      </c>
      <c r="F291" s="230" t="s">
        <v>4405</v>
      </c>
      <c r="G291" s="231" t="s">
        <v>325</v>
      </c>
      <c r="H291" s="232">
        <v>11</v>
      </c>
      <c r="I291" s="233"/>
      <c r="J291" s="234">
        <f>ROUND(I291*H291,2)</f>
        <v>0</v>
      </c>
      <c r="K291" s="230" t="s">
        <v>1</v>
      </c>
      <c r="L291" s="45"/>
      <c r="M291" s="235" t="s">
        <v>1</v>
      </c>
      <c r="N291" s="236" t="s">
        <v>46</v>
      </c>
      <c r="O291" s="92"/>
      <c r="P291" s="237">
        <f>O291*H291</f>
        <v>0</v>
      </c>
      <c r="Q291" s="237">
        <v>0</v>
      </c>
      <c r="R291" s="237">
        <f>Q291*H291</f>
        <v>0</v>
      </c>
      <c r="S291" s="237">
        <v>0</v>
      </c>
      <c r="T291" s="238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9" t="s">
        <v>404</v>
      </c>
      <c r="AT291" s="239" t="s">
        <v>323</v>
      </c>
      <c r="AU291" s="239" t="s">
        <v>89</v>
      </c>
      <c r="AY291" s="18" t="s">
        <v>320</v>
      </c>
      <c r="BE291" s="240">
        <f>IF(N291="základní",J291,0)</f>
        <v>0</v>
      </c>
      <c r="BF291" s="240">
        <f>IF(N291="snížená",J291,0)</f>
        <v>0</v>
      </c>
      <c r="BG291" s="240">
        <f>IF(N291="zákl. přenesená",J291,0)</f>
        <v>0</v>
      </c>
      <c r="BH291" s="240">
        <f>IF(N291="sníž. přenesená",J291,0)</f>
        <v>0</v>
      </c>
      <c r="BI291" s="240">
        <f>IF(N291="nulová",J291,0)</f>
        <v>0</v>
      </c>
      <c r="BJ291" s="18" t="s">
        <v>89</v>
      </c>
      <c r="BK291" s="240">
        <f>ROUND(I291*H291,2)</f>
        <v>0</v>
      </c>
      <c r="BL291" s="18" t="s">
        <v>404</v>
      </c>
      <c r="BM291" s="239" t="s">
        <v>2347</v>
      </c>
    </row>
    <row r="292" s="2" customFormat="1" ht="66.75" customHeight="1">
      <c r="A292" s="39"/>
      <c r="B292" s="40"/>
      <c r="C292" s="228" t="s">
        <v>1552</v>
      </c>
      <c r="D292" s="228" t="s">
        <v>323</v>
      </c>
      <c r="E292" s="229" t="s">
        <v>4406</v>
      </c>
      <c r="F292" s="230" t="s">
        <v>4407</v>
      </c>
      <c r="G292" s="231" t="s">
        <v>325</v>
      </c>
      <c r="H292" s="232">
        <v>1</v>
      </c>
      <c r="I292" s="233"/>
      <c r="J292" s="234">
        <f>ROUND(I292*H292,2)</f>
        <v>0</v>
      </c>
      <c r="K292" s="230" t="s">
        <v>1</v>
      </c>
      <c r="L292" s="45"/>
      <c r="M292" s="235" t="s">
        <v>1</v>
      </c>
      <c r="N292" s="236" t="s">
        <v>46</v>
      </c>
      <c r="O292" s="92"/>
      <c r="P292" s="237">
        <f>O292*H292</f>
        <v>0</v>
      </c>
      <c r="Q292" s="237">
        <v>0</v>
      </c>
      <c r="R292" s="237">
        <f>Q292*H292</f>
        <v>0</v>
      </c>
      <c r="S292" s="237">
        <v>0</v>
      </c>
      <c r="T292" s="238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9" t="s">
        <v>404</v>
      </c>
      <c r="AT292" s="239" t="s">
        <v>323</v>
      </c>
      <c r="AU292" s="239" t="s">
        <v>89</v>
      </c>
      <c r="AY292" s="18" t="s">
        <v>320</v>
      </c>
      <c r="BE292" s="240">
        <f>IF(N292="základní",J292,0)</f>
        <v>0</v>
      </c>
      <c r="BF292" s="240">
        <f>IF(N292="snížená",J292,0)</f>
        <v>0</v>
      </c>
      <c r="BG292" s="240">
        <f>IF(N292="zákl. přenesená",J292,0)</f>
        <v>0</v>
      </c>
      <c r="BH292" s="240">
        <f>IF(N292="sníž. přenesená",J292,0)</f>
        <v>0</v>
      </c>
      <c r="BI292" s="240">
        <f>IF(N292="nulová",J292,0)</f>
        <v>0</v>
      </c>
      <c r="BJ292" s="18" t="s">
        <v>89</v>
      </c>
      <c r="BK292" s="240">
        <f>ROUND(I292*H292,2)</f>
        <v>0</v>
      </c>
      <c r="BL292" s="18" t="s">
        <v>404</v>
      </c>
      <c r="BM292" s="239" t="s">
        <v>2359</v>
      </c>
    </row>
    <row r="293" s="2" customFormat="1" ht="62.7" customHeight="1">
      <c r="A293" s="39"/>
      <c r="B293" s="40"/>
      <c r="C293" s="228" t="s">
        <v>1557</v>
      </c>
      <c r="D293" s="228" t="s">
        <v>323</v>
      </c>
      <c r="E293" s="229" t="s">
        <v>4408</v>
      </c>
      <c r="F293" s="230" t="s">
        <v>4409</v>
      </c>
      <c r="G293" s="231" t="s">
        <v>325</v>
      </c>
      <c r="H293" s="232">
        <v>1</v>
      </c>
      <c r="I293" s="233"/>
      <c r="J293" s="234">
        <f>ROUND(I293*H293,2)</f>
        <v>0</v>
      </c>
      <c r="K293" s="230" t="s">
        <v>1</v>
      </c>
      <c r="L293" s="45"/>
      <c r="M293" s="235" t="s">
        <v>1</v>
      </c>
      <c r="N293" s="236" t="s">
        <v>46</v>
      </c>
      <c r="O293" s="92"/>
      <c r="P293" s="237">
        <f>O293*H293</f>
        <v>0</v>
      </c>
      <c r="Q293" s="237">
        <v>0</v>
      </c>
      <c r="R293" s="237">
        <f>Q293*H293</f>
        <v>0</v>
      </c>
      <c r="S293" s="237">
        <v>0</v>
      </c>
      <c r="T293" s="23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9" t="s">
        <v>404</v>
      </c>
      <c r="AT293" s="239" t="s">
        <v>323</v>
      </c>
      <c r="AU293" s="239" t="s">
        <v>89</v>
      </c>
      <c r="AY293" s="18" t="s">
        <v>320</v>
      </c>
      <c r="BE293" s="240">
        <f>IF(N293="základní",J293,0)</f>
        <v>0</v>
      </c>
      <c r="BF293" s="240">
        <f>IF(N293="snížená",J293,0)</f>
        <v>0</v>
      </c>
      <c r="BG293" s="240">
        <f>IF(N293="zákl. přenesená",J293,0)</f>
        <v>0</v>
      </c>
      <c r="BH293" s="240">
        <f>IF(N293="sníž. přenesená",J293,0)</f>
        <v>0</v>
      </c>
      <c r="BI293" s="240">
        <f>IF(N293="nulová",J293,0)</f>
        <v>0</v>
      </c>
      <c r="BJ293" s="18" t="s">
        <v>89</v>
      </c>
      <c r="BK293" s="240">
        <f>ROUND(I293*H293,2)</f>
        <v>0</v>
      </c>
      <c r="BL293" s="18" t="s">
        <v>404</v>
      </c>
      <c r="BM293" s="239" t="s">
        <v>2368</v>
      </c>
    </row>
    <row r="294" s="2" customFormat="1" ht="16.5" customHeight="1">
      <c r="A294" s="39"/>
      <c r="B294" s="40"/>
      <c r="C294" s="228" t="s">
        <v>1559</v>
      </c>
      <c r="D294" s="228" t="s">
        <v>323</v>
      </c>
      <c r="E294" s="229" t="s">
        <v>4410</v>
      </c>
      <c r="F294" s="230" t="s">
        <v>4411</v>
      </c>
      <c r="G294" s="231" t="s">
        <v>3175</v>
      </c>
      <c r="H294" s="232">
        <v>12</v>
      </c>
      <c r="I294" s="233"/>
      <c r="J294" s="234">
        <f>ROUND(I294*H294,2)</f>
        <v>0</v>
      </c>
      <c r="K294" s="230" t="s">
        <v>1</v>
      </c>
      <c r="L294" s="45"/>
      <c r="M294" s="235" t="s">
        <v>1</v>
      </c>
      <c r="N294" s="236" t="s">
        <v>46</v>
      </c>
      <c r="O294" s="92"/>
      <c r="P294" s="237">
        <f>O294*H294</f>
        <v>0</v>
      </c>
      <c r="Q294" s="237">
        <v>0</v>
      </c>
      <c r="R294" s="237">
        <f>Q294*H294</f>
        <v>0</v>
      </c>
      <c r="S294" s="237">
        <v>0</v>
      </c>
      <c r="T294" s="238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9" t="s">
        <v>404</v>
      </c>
      <c r="AT294" s="239" t="s">
        <v>323</v>
      </c>
      <c r="AU294" s="239" t="s">
        <v>89</v>
      </c>
      <c r="AY294" s="18" t="s">
        <v>320</v>
      </c>
      <c r="BE294" s="240">
        <f>IF(N294="základní",J294,0)</f>
        <v>0</v>
      </c>
      <c r="BF294" s="240">
        <f>IF(N294="snížená",J294,0)</f>
        <v>0</v>
      </c>
      <c r="BG294" s="240">
        <f>IF(N294="zákl. přenesená",J294,0)</f>
        <v>0</v>
      </c>
      <c r="BH294" s="240">
        <f>IF(N294="sníž. přenesená",J294,0)</f>
        <v>0</v>
      </c>
      <c r="BI294" s="240">
        <f>IF(N294="nulová",J294,0)</f>
        <v>0</v>
      </c>
      <c r="BJ294" s="18" t="s">
        <v>89</v>
      </c>
      <c r="BK294" s="240">
        <f>ROUND(I294*H294,2)</f>
        <v>0</v>
      </c>
      <c r="BL294" s="18" t="s">
        <v>404</v>
      </c>
      <c r="BM294" s="239" t="s">
        <v>2378</v>
      </c>
    </row>
    <row r="295" s="2" customFormat="1" ht="24.15" customHeight="1">
      <c r="A295" s="39"/>
      <c r="B295" s="40"/>
      <c r="C295" s="228" t="s">
        <v>1561</v>
      </c>
      <c r="D295" s="228" t="s">
        <v>323</v>
      </c>
      <c r="E295" s="229" t="s">
        <v>4412</v>
      </c>
      <c r="F295" s="230" t="s">
        <v>4413</v>
      </c>
      <c r="G295" s="231" t="s">
        <v>4089</v>
      </c>
      <c r="H295" s="313"/>
      <c r="I295" s="233"/>
      <c r="J295" s="234">
        <f>ROUND(I295*H295,2)</f>
        <v>0</v>
      </c>
      <c r="K295" s="230" t="s">
        <v>1</v>
      </c>
      <c r="L295" s="45"/>
      <c r="M295" s="235" t="s">
        <v>1</v>
      </c>
      <c r="N295" s="236" t="s">
        <v>46</v>
      </c>
      <c r="O295" s="92"/>
      <c r="P295" s="237">
        <f>O295*H295</f>
        <v>0</v>
      </c>
      <c r="Q295" s="237">
        <v>0</v>
      </c>
      <c r="R295" s="237">
        <f>Q295*H295</f>
        <v>0</v>
      </c>
      <c r="S295" s="237">
        <v>0</v>
      </c>
      <c r="T295" s="238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9" t="s">
        <v>404</v>
      </c>
      <c r="AT295" s="239" t="s">
        <v>323</v>
      </c>
      <c r="AU295" s="239" t="s">
        <v>89</v>
      </c>
      <c r="AY295" s="18" t="s">
        <v>320</v>
      </c>
      <c r="BE295" s="240">
        <f>IF(N295="základní",J295,0)</f>
        <v>0</v>
      </c>
      <c r="BF295" s="240">
        <f>IF(N295="snížená",J295,0)</f>
        <v>0</v>
      </c>
      <c r="BG295" s="240">
        <f>IF(N295="zákl. přenesená",J295,0)</f>
        <v>0</v>
      </c>
      <c r="BH295" s="240">
        <f>IF(N295="sníž. přenesená",J295,0)</f>
        <v>0</v>
      </c>
      <c r="BI295" s="240">
        <f>IF(N295="nulová",J295,0)</f>
        <v>0</v>
      </c>
      <c r="BJ295" s="18" t="s">
        <v>89</v>
      </c>
      <c r="BK295" s="240">
        <f>ROUND(I295*H295,2)</f>
        <v>0</v>
      </c>
      <c r="BL295" s="18" t="s">
        <v>404</v>
      </c>
      <c r="BM295" s="239" t="s">
        <v>2391</v>
      </c>
    </row>
    <row r="296" s="12" customFormat="1" ht="25.92" customHeight="1">
      <c r="A296" s="12"/>
      <c r="B296" s="212"/>
      <c r="C296" s="213"/>
      <c r="D296" s="214" t="s">
        <v>80</v>
      </c>
      <c r="E296" s="215" t="s">
        <v>4093</v>
      </c>
      <c r="F296" s="215" t="s">
        <v>3248</v>
      </c>
      <c r="G296" s="213"/>
      <c r="H296" s="213"/>
      <c r="I296" s="216"/>
      <c r="J296" s="217">
        <f>BK296</f>
        <v>0</v>
      </c>
      <c r="K296" s="213"/>
      <c r="L296" s="218"/>
      <c r="M296" s="219"/>
      <c r="N296" s="220"/>
      <c r="O296" s="220"/>
      <c r="P296" s="221">
        <f>SUM(P297:P300)</f>
        <v>0</v>
      </c>
      <c r="Q296" s="220"/>
      <c r="R296" s="221">
        <f>SUM(R297:R300)</f>
        <v>0</v>
      </c>
      <c r="S296" s="220"/>
      <c r="T296" s="222">
        <f>SUM(T297:T300)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23" t="s">
        <v>89</v>
      </c>
      <c r="AT296" s="224" t="s">
        <v>80</v>
      </c>
      <c r="AU296" s="224" t="s">
        <v>81</v>
      </c>
      <c r="AY296" s="223" t="s">
        <v>320</v>
      </c>
      <c r="BK296" s="225">
        <f>SUM(BK297:BK300)</f>
        <v>0</v>
      </c>
    </row>
    <row r="297" s="2" customFormat="1" ht="24.15" customHeight="1">
      <c r="A297" s="39"/>
      <c r="B297" s="40"/>
      <c r="C297" s="228" t="s">
        <v>1565</v>
      </c>
      <c r="D297" s="228" t="s">
        <v>323</v>
      </c>
      <c r="E297" s="229" t="s">
        <v>4414</v>
      </c>
      <c r="F297" s="230" t="s">
        <v>4415</v>
      </c>
      <c r="G297" s="231" t="s">
        <v>3175</v>
      </c>
      <c r="H297" s="232">
        <v>1</v>
      </c>
      <c r="I297" s="233"/>
      <c r="J297" s="234">
        <f>ROUND(I297*H297,2)</f>
        <v>0</v>
      </c>
      <c r="K297" s="230" t="s">
        <v>1</v>
      </c>
      <c r="L297" s="45"/>
      <c r="M297" s="235" t="s">
        <v>1</v>
      </c>
      <c r="N297" s="236" t="s">
        <v>46</v>
      </c>
      <c r="O297" s="92"/>
      <c r="P297" s="237">
        <f>O297*H297</f>
        <v>0</v>
      </c>
      <c r="Q297" s="237">
        <v>0</v>
      </c>
      <c r="R297" s="237">
        <f>Q297*H297</f>
        <v>0</v>
      </c>
      <c r="S297" s="237">
        <v>0</v>
      </c>
      <c r="T297" s="238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9" t="s">
        <v>341</v>
      </c>
      <c r="AT297" s="239" t="s">
        <v>323</v>
      </c>
      <c r="AU297" s="239" t="s">
        <v>89</v>
      </c>
      <c r="AY297" s="18" t="s">
        <v>320</v>
      </c>
      <c r="BE297" s="240">
        <f>IF(N297="základní",J297,0)</f>
        <v>0</v>
      </c>
      <c r="BF297" s="240">
        <f>IF(N297="snížená",J297,0)</f>
        <v>0</v>
      </c>
      <c r="BG297" s="240">
        <f>IF(N297="zákl. přenesená",J297,0)</f>
        <v>0</v>
      </c>
      <c r="BH297" s="240">
        <f>IF(N297="sníž. přenesená",J297,0)</f>
        <v>0</v>
      </c>
      <c r="BI297" s="240">
        <f>IF(N297="nulová",J297,0)</f>
        <v>0</v>
      </c>
      <c r="BJ297" s="18" t="s">
        <v>89</v>
      </c>
      <c r="BK297" s="240">
        <f>ROUND(I297*H297,2)</f>
        <v>0</v>
      </c>
      <c r="BL297" s="18" t="s">
        <v>341</v>
      </c>
      <c r="BM297" s="239" t="s">
        <v>2405</v>
      </c>
    </row>
    <row r="298" s="2" customFormat="1" ht="33" customHeight="1">
      <c r="A298" s="39"/>
      <c r="B298" s="40"/>
      <c r="C298" s="228" t="s">
        <v>1570</v>
      </c>
      <c r="D298" s="228" t="s">
        <v>323</v>
      </c>
      <c r="E298" s="229" t="s">
        <v>4416</v>
      </c>
      <c r="F298" s="230" t="s">
        <v>3908</v>
      </c>
      <c r="G298" s="231" t="s">
        <v>2666</v>
      </c>
      <c r="H298" s="232">
        <v>270</v>
      </c>
      <c r="I298" s="233"/>
      <c r="J298" s="234">
        <f>ROUND(I298*H298,2)</f>
        <v>0</v>
      </c>
      <c r="K298" s="230" t="s">
        <v>1</v>
      </c>
      <c r="L298" s="45"/>
      <c r="M298" s="235" t="s">
        <v>1</v>
      </c>
      <c r="N298" s="236" t="s">
        <v>46</v>
      </c>
      <c r="O298" s="92"/>
      <c r="P298" s="237">
        <f>O298*H298</f>
        <v>0</v>
      </c>
      <c r="Q298" s="237">
        <v>0</v>
      </c>
      <c r="R298" s="237">
        <f>Q298*H298</f>
        <v>0</v>
      </c>
      <c r="S298" s="237">
        <v>0</v>
      </c>
      <c r="T298" s="238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9" t="s">
        <v>341</v>
      </c>
      <c r="AT298" s="239" t="s">
        <v>323</v>
      </c>
      <c r="AU298" s="239" t="s">
        <v>89</v>
      </c>
      <c r="AY298" s="18" t="s">
        <v>320</v>
      </c>
      <c r="BE298" s="240">
        <f>IF(N298="základní",J298,0)</f>
        <v>0</v>
      </c>
      <c r="BF298" s="240">
        <f>IF(N298="snížená",J298,0)</f>
        <v>0</v>
      </c>
      <c r="BG298" s="240">
        <f>IF(N298="zákl. přenesená",J298,0)</f>
        <v>0</v>
      </c>
      <c r="BH298" s="240">
        <f>IF(N298="sníž. přenesená",J298,0)</f>
        <v>0</v>
      </c>
      <c r="BI298" s="240">
        <f>IF(N298="nulová",J298,0)</f>
        <v>0</v>
      </c>
      <c r="BJ298" s="18" t="s">
        <v>89</v>
      </c>
      <c r="BK298" s="240">
        <f>ROUND(I298*H298,2)</f>
        <v>0</v>
      </c>
      <c r="BL298" s="18" t="s">
        <v>341</v>
      </c>
      <c r="BM298" s="239" t="s">
        <v>2416</v>
      </c>
    </row>
    <row r="299" s="2" customFormat="1" ht="16.5" customHeight="1">
      <c r="A299" s="39"/>
      <c r="B299" s="40"/>
      <c r="C299" s="228" t="s">
        <v>1579</v>
      </c>
      <c r="D299" s="228" t="s">
        <v>323</v>
      </c>
      <c r="E299" s="229" t="s">
        <v>4106</v>
      </c>
      <c r="F299" s="230" t="s">
        <v>3910</v>
      </c>
      <c r="G299" s="231" t="s">
        <v>3175</v>
      </c>
      <c r="H299" s="232">
        <v>0</v>
      </c>
      <c r="I299" s="233"/>
      <c r="J299" s="234">
        <f>ROUND(I299*H299,2)</f>
        <v>0</v>
      </c>
      <c r="K299" s="230" t="s">
        <v>1</v>
      </c>
      <c r="L299" s="45"/>
      <c r="M299" s="235" t="s">
        <v>1</v>
      </c>
      <c r="N299" s="236" t="s">
        <v>46</v>
      </c>
      <c r="O299" s="92"/>
      <c r="P299" s="237">
        <f>O299*H299</f>
        <v>0</v>
      </c>
      <c r="Q299" s="237">
        <v>0</v>
      </c>
      <c r="R299" s="237">
        <f>Q299*H299</f>
        <v>0</v>
      </c>
      <c r="S299" s="237">
        <v>0</v>
      </c>
      <c r="T299" s="238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9" t="s">
        <v>341</v>
      </c>
      <c r="AT299" s="239" t="s">
        <v>323</v>
      </c>
      <c r="AU299" s="239" t="s">
        <v>89</v>
      </c>
      <c r="AY299" s="18" t="s">
        <v>320</v>
      </c>
      <c r="BE299" s="240">
        <f>IF(N299="základní",J299,0)</f>
        <v>0</v>
      </c>
      <c r="BF299" s="240">
        <f>IF(N299="snížená",J299,0)</f>
        <v>0</v>
      </c>
      <c r="BG299" s="240">
        <f>IF(N299="zákl. přenesená",J299,0)</f>
        <v>0</v>
      </c>
      <c r="BH299" s="240">
        <f>IF(N299="sníž. přenesená",J299,0)</f>
        <v>0</v>
      </c>
      <c r="BI299" s="240">
        <f>IF(N299="nulová",J299,0)</f>
        <v>0</v>
      </c>
      <c r="BJ299" s="18" t="s">
        <v>89</v>
      </c>
      <c r="BK299" s="240">
        <f>ROUND(I299*H299,2)</f>
        <v>0</v>
      </c>
      <c r="BL299" s="18" t="s">
        <v>341</v>
      </c>
      <c r="BM299" s="239" t="s">
        <v>2428</v>
      </c>
    </row>
    <row r="300" s="2" customFormat="1" ht="16.5" customHeight="1">
      <c r="A300" s="39"/>
      <c r="B300" s="40"/>
      <c r="C300" s="228" t="s">
        <v>1585</v>
      </c>
      <c r="D300" s="228" t="s">
        <v>323</v>
      </c>
      <c r="E300" s="229" t="s">
        <v>3188</v>
      </c>
      <c r="F300" s="230" t="s">
        <v>3189</v>
      </c>
      <c r="G300" s="231" t="s">
        <v>3190</v>
      </c>
      <c r="H300" s="232">
        <v>75</v>
      </c>
      <c r="I300" s="233"/>
      <c r="J300" s="234">
        <f>ROUND(I300*H300,2)</f>
        <v>0</v>
      </c>
      <c r="K300" s="230" t="s">
        <v>1</v>
      </c>
      <c r="L300" s="45"/>
      <c r="M300" s="235" t="s">
        <v>1</v>
      </c>
      <c r="N300" s="236" t="s">
        <v>46</v>
      </c>
      <c r="O300" s="92"/>
      <c r="P300" s="237">
        <f>O300*H300</f>
        <v>0</v>
      </c>
      <c r="Q300" s="237">
        <v>0</v>
      </c>
      <c r="R300" s="237">
        <f>Q300*H300</f>
        <v>0</v>
      </c>
      <c r="S300" s="237">
        <v>0</v>
      </c>
      <c r="T300" s="238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9" t="s">
        <v>341</v>
      </c>
      <c r="AT300" s="239" t="s">
        <v>323</v>
      </c>
      <c r="AU300" s="239" t="s">
        <v>89</v>
      </c>
      <c r="AY300" s="18" t="s">
        <v>320</v>
      </c>
      <c r="BE300" s="240">
        <f>IF(N300="základní",J300,0)</f>
        <v>0</v>
      </c>
      <c r="BF300" s="240">
        <f>IF(N300="snížená",J300,0)</f>
        <v>0</v>
      </c>
      <c r="BG300" s="240">
        <f>IF(N300="zákl. přenesená",J300,0)</f>
        <v>0</v>
      </c>
      <c r="BH300" s="240">
        <f>IF(N300="sníž. přenesená",J300,0)</f>
        <v>0</v>
      </c>
      <c r="BI300" s="240">
        <f>IF(N300="nulová",J300,0)</f>
        <v>0</v>
      </c>
      <c r="BJ300" s="18" t="s">
        <v>89</v>
      </c>
      <c r="BK300" s="240">
        <f>ROUND(I300*H300,2)</f>
        <v>0</v>
      </c>
      <c r="BL300" s="18" t="s">
        <v>341</v>
      </c>
      <c r="BM300" s="239" t="s">
        <v>2436</v>
      </c>
    </row>
    <row r="301" s="12" customFormat="1" ht="25.92" customHeight="1">
      <c r="A301" s="12"/>
      <c r="B301" s="212"/>
      <c r="C301" s="213"/>
      <c r="D301" s="214" t="s">
        <v>80</v>
      </c>
      <c r="E301" s="215" t="s">
        <v>4417</v>
      </c>
      <c r="F301" s="215" t="s">
        <v>3912</v>
      </c>
      <c r="G301" s="213"/>
      <c r="H301" s="213"/>
      <c r="I301" s="216"/>
      <c r="J301" s="217">
        <f>BK301</f>
        <v>0</v>
      </c>
      <c r="K301" s="213"/>
      <c r="L301" s="218"/>
      <c r="M301" s="219"/>
      <c r="N301" s="220"/>
      <c r="O301" s="220"/>
      <c r="P301" s="221">
        <f>SUM(P302:P306)</f>
        <v>0</v>
      </c>
      <c r="Q301" s="220"/>
      <c r="R301" s="221">
        <f>SUM(R302:R306)</f>
        <v>0</v>
      </c>
      <c r="S301" s="220"/>
      <c r="T301" s="222">
        <f>SUM(T302:T306)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23" t="s">
        <v>89</v>
      </c>
      <c r="AT301" s="224" t="s">
        <v>80</v>
      </c>
      <c r="AU301" s="224" t="s">
        <v>81</v>
      </c>
      <c r="AY301" s="223" t="s">
        <v>320</v>
      </c>
      <c r="BK301" s="225">
        <f>SUM(BK302:BK306)</f>
        <v>0</v>
      </c>
    </row>
    <row r="302" s="2" customFormat="1" ht="16.5" customHeight="1">
      <c r="A302" s="39"/>
      <c r="B302" s="40"/>
      <c r="C302" s="228" t="s">
        <v>1590</v>
      </c>
      <c r="D302" s="228" t="s">
        <v>323</v>
      </c>
      <c r="E302" s="229" t="s">
        <v>4418</v>
      </c>
      <c r="F302" s="230" t="s">
        <v>3914</v>
      </c>
      <c r="G302" s="231" t="s">
        <v>480</v>
      </c>
      <c r="H302" s="232">
        <v>3.3780000000000001</v>
      </c>
      <c r="I302" s="233"/>
      <c r="J302" s="234">
        <f>ROUND(I302*H302,2)</f>
        <v>0</v>
      </c>
      <c r="K302" s="230" t="s">
        <v>1</v>
      </c>
      <c r="L302" s="45"/>
      <c r="M302" s="235" t="s">
        <v>1</v>
      </c>
      <c r="N302" s="236" t="s">
        <v>46</v>
      </c>
      <c r="O302" s="92"/>
      <c r="P302" s="237">
        <f>O302*H302</f>
        <v>0</v>
      </c>
      <c r="Q302" s="237">
        <v>0</v>
      </c>
      <c r="R302" s="237">
        <f>Q302*H302</f>
        <v>0</v>
      </c>
      <c r="S302" s="237">
        <v>0</v>
      </c>
      <c r="T302" s="238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9" t="s">
        <v>341</v>
      </c>
      <c r="AT302" s="239" t="s">
        <v>323</v>
      </c>
      <c r="AU302" s="239" t="s">
        <v>89</v>
      </c>
      <c r="AY302" s="18" t="s">
        <v>320</v>
      </c>
      <c r="BE302" s="240">
        <f>IF(N302="základní",J302,0)</f>
        <v>0</v>
      </c>
      <c r="BF302" s="240">
        <f>IF(N302="snížená",J302,0)</f>
        <v>0</v>
      </c>
      <c r="BG302" s="240">
        <f>IF(N302="zákl. přenesená",J302,0)</f>
        <v>0</v>
      </c>
      <c r="BH302" s="240">
        <f>IF(N302="sníž. přenesená",J302,0)</f>
        <v>0</v>
      </c>
      <c r="BI302" s="240">
        <f>IF(N302="nulová",J302,0)</f>
        <v>0</v>
      </c>
      <c r="BJ302" s="18" t="s">
        <v>89</v>
      </c>
      <c r="BK302" s="240">
        <f>ROUND(I302*H302,2)</f>
        <v>0</v>
      </c>
      <c r="BL302" s="18" t="s">
        <v>341</v>
      </c>
      <c r="BM302" s="239" t="s">
        <v>2444</v>
      </c>
    </row>
    <row r="303" s="2" customFormat="1" ht="21.75" customHeight="1">
      <c r="A303" s="39"/>
      <c r="B303" s="40"/>
      <c r="C303" s="228" t="s">
        <v>1595</v>
      </c>
      <c r="D303" s="228" t="s">
        <v>323</v>
      </c>
      <c r="E303" s="229" t="s">
        <v>4419</v>
      </c>
      <c r="F303" s="230" t="s">
        <v>3916</v>
      </c>
      <c r="G303" s="231" t="s">
        <v>480</v>
      </c>
      <c r="H303" s="232">
        <v>3.3780000000000001</v>
      </c>
      <c r="I303" s="233"/>
      <c r="J303" s="234">
        <f>ROUND(I303*H303,2)</f>
        <v>0</v>
      </c>
      <c r="K303" s="230" t="s">
        <v>1</v>
      </c>
      <c r="L303" s="45"/>
      <c r="M303" s="235" t="s">
        <v>1</v>
      </c>
      <c r="N303" s="236" t="s">
        <v>46</v>
      </c>
      <c r="O303" s="92"/>
      <c r="P303" s="237">
        <f>O303*H303</f>
        <v>0</v>
      </c>
      <c r="Q303" s="237">
        <v>0</v>
      </c>
      <c r="R303" s="237">
        <f>Q303*H303</f>
        <v>0</v>
      </c>
      <c r="S303" s="237">
        <v>0</v>
      </c>
      <c r="T303" s="238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9" t="s">
        <v>341</v>
      </c>
      <c r="AT303" s="239" t="s">
        <v>323</v>
      </c>
      <c r="AU303" s="239" t="s">
        <v>89</v>
      </c>
      <c r="AY303" s="18" t="s">
        <v>320</v>
      </c>
      <c r="BE303" s="240">
        <f>IF(N303="základní",J303,0)</f>
        <v>0</v>
      </c>
      <c r="BF303" s="240">
        <f>IF(N303="snížená",J303,0)</f>
        <v>0</v>
      </c>
      <c r="BG303" s="240">
        <f>IF(N303="zákl. přenesená",J303,0)</f>
        <v>0</v>
      </c>
      <c r="BH303" s="240">
        <f>IF(N303="sníž. přenesená",J303,0)</f>
        <v>0</v>
      </c>
      <c r="BI303" s="240">
        <f>IF(N303="nulová",J303,0)</f>
        <v>0</v>
      </c>
      <c r="BJ303" s="18" t="s">
        <v>89</v>
      </c>
      <c r="BK303" s="240">
        <f>ROUND(I303*H303,2)</f>
        <v>0</v>
      </c>
      <c r="BL303" s="18" t="s">
        <v>341</v>
      </c>
      <c r="BM303" s="239" t="s">
        <v>2452</v>
      </c>
    </row>
    <row r="304" s="2" customFormat="1" ht="24.15" customHeight="1">
      <c r="A304" s="39"/>
      <c r="B304" s="40"/>
      <c r="C304" s="228" t="s">
        <v>1600</v>
      </c>
      <c r="D304" s="228" t="s">
        <v>323</v>
      </c>
      <c r="E304" s="229" t="s">
        <v>4420</v>
      </c>
      <c r="F304" s="230" t="s">
        <v>3918</v>
      </c>
      <c r="G304" s="231" t="s">
        <v>480</v>
      </c>
      <c r="H304" s="232">
        <v>3.3780000000000001</v>
      </c>
      <c r="I304" s="233"/>
      <c r="J304" s="234">
        <f>ROUND(I304*H304,2)</f>
        <v>0</v>
      </c>
      <c r="K304" s="230" t="s">
        <v>1</v>
      </c>
      <c r="L304" s="45"/>
      <c r="M304" s="235" t="s">
        <v>1</v>
      </c>
      <c r="N304" s="236" t="s">
        <v>46</v>
      </c>
      <c r="O304" s="92"/>
      <c r="P304" s="237">
        <f>O304*H304</f>
        <v>0</v>
      </c>
      <c r="Q304" s="237">
        <v>0</v>
      </c>
      <c r="R304" s="237">
        <f>Q304*H304</f>
        <v>0</v>
      </c>
      <c r="S304" s="237">
        <v>0</v>
      </c>
      <c r="T304" s="238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9" t="s">
        <v>341</v>
      </c>
      <c r="AT304" s="239" t="s">
        <v>323</v>
      </c>
      <c r="AU304" s="239" t="s">
        <v>89</v>
      </c>
      <c r="AY304" s="18" t="s">
        <v>320</v>
      </c>
      <c r="BE304" s="240">
        <f>IF(N304="základní",J304,0)</f>
        <v>0</v>
      </c>
      <c r="BF304" s="240">
        <f>IF(N304="snížená",J304,0)</f>
        <v>0</v>
      </c>
      <c r="BG304" s="240">
        <f>IF(N304="zákl. přenesená",J304,0)</f>
        <v>0</v>
      </c>
      <c r="BH304" s="240">
        <f>IF(N304="sníž. přenesená",J304,0)</f>
        <v>0</v>
      </c>
      <c r="BI304" s="240">
        <f>IF(N304="nulová",J304,0)</f>
        <v>0</v>
      </c>
      <c r="BJ304" s="18" t="s">
        <v>89</v>
      </c>
      <c r="BK304" s="240">
        <f>ROUND(I304*H304,2)</f>
        <v>0</v>
      </c>
      <c r="BL304" s="18" t="s">
        <v>341</v>
      </c>
      <c r="BM304" s="239" t="s">
        <v>2460</v>
      </c>
    </row>
    <row r="305" s="2" customFormat="1" ht="24.15" customHeight="1">
      <c r="A305" s="39"/>
      <c r="B305" s="40"/>
      <c r="C305" s="228" t="s">
        <v>1605</v>
      </c>
      <c r="D305" s="228" t="s">
        <v>323</v>
      </c>
      <c r="E305" s="229" t="s">
        <v>4421</v>
      </c>
      <c r="F305" s="230" t="s">
        <v>3920</v>
      </c>
      <c r="G305" s="231" t="s">
        <v>480</v>
      </c>
      <c r="H305" s="232">
        <v>3.3780000000000001</v>
      </c>
      <c r="I305" s="233"/>
      <c r="J305" s="234">
        <f>ROUND(I305*H305,2)</f>
        <v>0</v>
      </c>
      <c r="K305" s="230" t="s">
        <v>1</v>
      </c>
      <c r="L305" s="45"/>
      <c r="M305" s="235" t="s">
        <v>1</v>
      </c>
      <c r="N305" s="236" t="s">
        <v>46</v>
      </c>
      <c r="O305" s="92"/>
      <c r="P305" s="237">
        <f>O305*H305</f>
        <v>0</v>
      </c>
      <c r="Q305" s="237">
        <v>0</v>
      </c>
      <c r="R305" s="237">
        <f>Q305*H305</f>
        <v>0</v>
      </c>
      <c r="S305" s="237">
        <v>0</v>
      </c>
      <c r="T305" s="238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9" t="s">
        <v>341</v>
      </c>
      <c r="AT305" s="239" t="s">
        <v>323</v>
      </c>
      <c r="AU305" s="239" t="s">
        <v>89</v>
      </c>
      <c r="AY305" s="18" t="s">
        <v>320</v>
      </c>
      <c r="BE305" s="240">
        <f>IF(N305="základní",J305,0)</f>
        <v>0</v>
      </c>
      <c r="BF305" s="240">
        <f>IF(N305="snížená",J305,0)</f>
        <v>0</v>
      </c>
      <c r="BG305" s="240">
        <f>IF(N305="zákl. přenesená",J305,0)</f>
        <v>0</v>
      </c>
      <c r="BH305" s="240">
        <f>IF(N305="sníž. přenesená",J305,0)</f>
        <v>0</v>
      </c>
      <c r="BI305" s="240">
        <f>IF(N305="nulová",J305,0)</f>
        <v>0</v>
      </c>
      <c r="BJ305" s="18" t="s">
        <v>89</v>
      </c>
      <c r="BK305" s="240">
        <f>ROUND(I305*H305,2)</f>
        <v>0</v>
      </c>
      <c r="BL305" s="18" t="s">
        <v>341</v>
      </c>
      <c r="BM305" s="239" t="s">
        <v>2468</v>
      </c>
    </row>
    <row r="306" s="2" customFormat="1" ht="16.5" customHeight="1">
      <c r="A306" s="39"/>
      <c r="B306" s="40"/>
      <c r="C306" s="228" t="s">
        <v>1610</v>
      </c>
      <c r="D306" s="228" t="s">
        <v>323</v>
      </c>
      <c r="E306" s="229" t="s">
        <v>3921</v>
      </c>
      <c r="F306" s="230" t="s">
        <v>3922</v>
      </c>
      <c r="G306" s="231" t="s">
        <v>480</v>
      </c>
      <c r="H306" s="232">
        <v>3.3780000000000001</v>
      </c>
      <c r="I306" s="233"/>
      <c r="J306" s="234">
        <f>ROUND(I306*H306,2)</f>
        <v>0</v>
      </c>
      <c r="K306" s="230" t="s">
        <v>1</v>
      </c>
      <c r="L306" s="45"/>
      <c r="M306" s="246" t="s">
        <v>1</v>
      </c>
      <c r="N306" s="247" t="s">
        <v>46</v>
      </c>
      <c r="O306" s="248"/>
      <c r="P306" s="249">
        <f>O306*H306</f>
        <v>0</v>
      </c>
      <c r="Q306" s="249">
        <v>0</v>
      </c>
      <c r="R306" s="249">
        <f>Q306*H306</f>
        <v>0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9" t="s">
        <v>341</v>
      </c>
      <c r="AT306" s="239" t="s">
        <v>323</v>
      </c>
      <c r="AU306" s="239" t="s">
        <v>89</v>
      </c>
      <c r="AY306" s="18" t="s">
        <v>320</v>
      </c>
      <c r="BE306" s="240">
        <f>IF(N306="základní",J306,0)</f>
        <v>0</v>
      </c>
      <c r="BF306" s="240">
        <f>IF(N306="snížená",J306,0)</f>
        <v>0</v>
      </c>
      <c r="BG306" s="240">
        <f>IF(N306="zákl. přenesená",J306,0)</f>
        <v>0</v>
      </c>
      <c r="BH306" s="240">
        <f>IF(N306="sníž. přenesená",J306,0)</f>
        <v>0</v>
      </c>
      <c r="BI306" s="240">
        <f>IF(N306="nulová",J306,0)</f>
        <v>0</v>
      </c>
      <c r="BJ306" s="18" t="s">
        <v>89</v>
      </c>
      <c r="BK306" s="240">
        <f>ROUND(I306*H306,2)</f>
        <v>0</v>
      </c>
      <c r="BL306" s="18" t="s">
        <v>341</v>
      </c>
      <c r="BM306" s="239" t="s">
        <v>2476</v>
      </c>
    </row>
    <row r="307" s="2" customFormat="1" ht="6.96" customHeight="1">
      <c r="A307" s="39"/>
      <c r="B307" s="67"/>
      <c r="C307" s="68"/>
      <c r="D307" s="68"/>
      <c r="E307" s="68"/>
      <c r="F307" s="68"/>
      <c r="G307" s="68"/>
      <c r="H307" s="68"/>
      <c r="I307" s="68"/>
      <c r="J307" s="68"/>
      <c r="K307" s="68"/>
      <c r="L307" s="45"/>
      <c r="M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</row>
  </sheetData>
  <sheetProtection sheet="1" autoFilter="0" formatColumns="0" formatRows="0" objects="1" scenarios="1" spinCount="100000" saltValue="21o2GcCNyIDKROqbewMh8tXmFF9fq7UHvelWZp/Y3e154KbBn8v1/AS54yzfjvkKyziLt/GDHleuT4TxlkadJg==" hashValue="ca5e1bCXs9xPpVWrAm1Yfd6tVbQcwTeTgYBdjt96+0xfgIOe4df71ANF80y7aVbiMzUfccvi8UFGNGUx8Et20g==" algorithmName="SHA-512" password="CC35"/>
  <autoFilter ref="C130:K30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178</v>
      </c>
      <c r="AZ2" s="287" t="s">
        <v>4422</v>
      </c>
      <c r="BA2" s="287" t="s">
        <v>1</v>
      </c>
      <c r="BB2" s="287" t="s">
        <v>1</v>
      </c>
      <c r="BC2" s="287" t="s">
        <v>4423</v>
      </c>
      <c r="BD2" s="287" t="s">
        <v>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  <c r="AZ3" s="287" t="s">
        <v>4424</v>
      </c>
      <c r="BA3" s="287" t="s">
        <v>1</v>
      </c>
      <c r="BB3" s="287" t="s">
        <v>1</v>
      </c>
      <c r="BC3" s="287" t="s">
        <v>4425</v>
      </c>
      <c r="BD3" s="287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54" t="s">
        <v>4426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8. 2. 2024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30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226.5" customHeight="1">
      <c r="A27" s="156"/>
      <c r="B27" s="157"/>
      <c r="C27" s="156"/>
      <c r="D27" s="156"/>
      <c r="E27" s="158" t="s">
        <v>292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ROUND(J141,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ROUND((SUM(BE141:BE980)),  2)</f>
        <v>0</v>
      </c>
      <c r="G33" s="39"/>
      <c r="H33" s="39"/>
      <c r="I33" s="166">
        <v>0.20999999999999999</v>
      </c>
      <c r="J33" s="165">
        <f>ROUND(((SUM(BE141:BE980))*I33),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ROUND((SUM(BF141:BF980)),  2)</f>
        <v>0</v>
      </c>
      <c r="G34" s="39"/>
      <c r="H34" s="39"/>
      <c r="I34" s="166">
        <v>0.14999999999999999</v>
      </c>
      <c r="J34" s="165">
        <f>ROUND(((SUM(BF141:BF980))*I34),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ROUND((SUM(BG141:BG980)),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ROUND((SUM(BH141:BH980)),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ROUND((SUM(BI141:BI980)),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>SO 05 - REKONSTRUKCE A DOSTAVBA STARÉ BUDOVY ZŠ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8. 2. 2024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294</v>
      </c>
      <c r="D94" s="187"/>
      <c r="E94" s="187"/>
      <c r="F94" s="187"/>
      <c r="G94" s="187"/>
      <c r="H94" s="187"/>
      <c r="I94" s="187"/>
      <c r="J94" s="188" t="s">
        <v>295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296</v>
      </c>
      <c r="D96" s="41"/>
      <c r="E96" s="41"/>
      <c r="F96" s="41"/>
      <c r="G96" s="41"/>
      <c r="H96" s="41"/>
      <c r="I96" s="41"/>
      <c r="J96" s="111">
        <f>J141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297</v>
      </c>
    </row>
    <row r="97" s="9" customFormat="1" ht="24.96" customHeight="1">
      <c r="A97" s="9"/>
      <c r="B97" s="190"/>
      <c r="C97" s="191"/>
      <c r="D97" s="192" t="s">
        <v>426</v>
      </c>
      <c r="E97" s="193"/>
      <c r="F97" s="193"/>
      <c r="G97" s="193"/>
      <c r="H97" s="193"/>
      <c r="I97" s="193"/>
      <c r="J97" s="194">
        <f>J142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427</v>
      </c>
      <c r="E98" s="198"/>
      <c r="F98" s="198"/>
      <c r="G98" s="198"/>
      <c r="H98" s="198"/>
      <c r="I98" s="198"/>
      <c r="J98" s="199">
        <f>J143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602</v>
      </c>
      <c r="E99" s="198"/>
      <c r="F99" s="198"/>
      <c r="G99" s="198"/>
      <c r="H99" s="198"/>
      <c r="I99" s="198"/>
      <c r="J99" s="199">
        <f>J175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603</v>
      </c>
      <c r="E100" s="198"/>
      <c r="F100" s="198"/>
      <c r="G100" s="198"/>
      <c r="H100" s="198"/>
      <c r="I100" s="198"/>
      <c r="J100" s="199">
        <f>J218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604</v>
      </c>
      <c r="E101" s="198"/>
      <c r="F101" s="198"/>
      <c r="G101" s="198"/>
      <c r="H101" s="198"/>
      <c r="I101" s="198"/>
      <c r="J101" s="199">
        <f>J234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605</v>
      </c>
      <c r="E102" s="198"/>
      <c r="F102" s="198"/>
      <c r="G102" s="198"/>
      <c r="H102" s="198"/>
      <c r="I102" s="198"/>
      <c r="J102" s="199">
        <f>J441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606</v>
      </c>
      <c r="E103" s="198"/>
      <c r="F103" s="198"/>
      <c r="G103" s="198"/>
      <c r="H103" s="198"/>
      <c r="I103" s="198"/>
      <c r="J103" s="199">
        <f>J468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430</v>
      </c>
      <c r="E104" s="198"/>
      <c r="F104" s="198"/>
      <c r="G104" s="198"/>
      <c r="H104" s="198"/>
      <c r="I104" s="198"/>
      <c r="J104" s="199">
        <f>J572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431</v>
      </c>
      <c r="E105" s="198"/>
      <c r="F105" s="198"/>
      <c r="G105" s="198"/>
      <c r="H105" s="198"/>
      <c r="I105" s="198"/>
      <c r="J105" s="199">
        <f>J581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0"/>
      <c r="C106" s="191"/>
      <c r="D106" s="192" t="s">
        <v>607</v>
      </c>
      <c r="E106" s="193"/>
      <c r="F106" s="193"/>
      <c r="G106" s="193"/>
      <c r="H106" s="193"/>
      <c r="I106" s="193"/>
      <c r="J106" s="194">
        <f>J584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6"/>
      <c r="C107" s="134"/>
      <c r="D107" s="197" t="s">
        <v>608</v>
      </c>
      <c r="E107" s="198"/>
      <c r="F107" s="198"/>
      <c r="G107" s="198"/>
      <c r="H107" s="198"/>
      <c r="I107" s="198"/>
      <c r="J107" s="199">
        <f>J585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609</v>
      </c>
      <c r="E108" s="198"/>
      <c r="F108" s="198"/>
      <c r="G108" s="198"/>
      <c r="H108" s="198"/>
      <c r="I108" s="198"/>
      <c r="J108" s="199">
        <f>J605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34"/>
      <c r="D109" s="197" t="s">
        <v>610</v>
      </c>
      <c r="E109" s="198"/>
      <c r="F109" s="198"/>
      <c r="G109" s="198"/>
      <c r="H109" s="198"/>
      <c r="I109" s="198"/>
      <c r="J109" s="199">
        <f>J644</f>
        <v>0</v>
      </c>
      <c r="K109" s="134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34"/>
      <c r="D110" s="197" t="s">
        <v>611</v>
      </c>
      <c r="E110" s="198"/>
      <c r="F110" s="198"/>
      <c r="G110" s="198"/>
      <c r="H110" s="198"/>
      <c r="I110" s="198"/>
      <c r="J110" s="199">
        <f>J676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34"/>
      <c r="D111" s="197" t="s">
        <v>612</v>
      </c>
      <c r="E111" s="198"/>
      <c r="F111" s="198"/>
      <c r="G111" s="198"/>
      <c r="H111" s="198"/>
      <c r="I111" s="198"/>
      <c r="J111" s="199">
        <f>J692</f>
        <v>0</v>
      </c>
      <c r="K111" s="134"/>
      <c r="L111" s="20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34"/>
      <c r="D112" s="197" t="s">
        <v>613</v>
      </c>
      <c r="E112" s="198"/>
      <c r="F112" s="198"/>
      <c r="G112" s="198"/>
      <c r="H112" s="198"/>
      <c r="I112" s="198"/>
      <c r="J112" s="199">
        <f>J776</f>
        <v>0</v>
      </c>
      <c r="K112" s="134"/>
      <c r="L112" s="20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34"/>
      <c r="D113" s="197" t="s">
        <v>614</v>
      </c>
      <c r="E113" s="198"/>
      <c r="F113" s="198"/>
      <c r="G113" s="198"/>
      <c r="H113" s="198"/>
      <c r="I113" s="198"/>
      <c r="J113" s="199">
        <f>J793</f>
        <v>0</v>
      </c>
      <c r="K113" s="134"/>
      <c r="L113" s="20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6"/>
      <c r="C114" s="134"/>
      <c r="D114" s="197" t="s">
        <v>615</v>
      </c>
      <c r="E114" s="198"/>
      <c r="F114" s="198"/>
      <c r="G114" s="198"/>
      <c r="H114" s="198"/>
      <c r="I114" s="198"/>
      <c r="J114" s="199">
        <f>J816</f>
        <v>0</v>
      </c>
      <c r="K114" s="134"/>
      <c r="L114" s="20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6"/>
      <c r="C115" s="134"/>
      <c r="D115" s="197" t="s">
        <v>4427</v>
      </c>
      <c r="E115" s="198"/>
      <c r="F115" s="198"/>
      <c r="G115" s="198"/>
      <c r="H115" s="198"/>
      <c r="I115" s="198"/>
      <c r="J115" s="199">
        <f>J851</f>
        <v>0</v>
      </c>
      <c r="K115" s="134"/>
      <c r="L115" s="20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6"/>
      <c r="C116" s="134"/>
      <c r="D116" s="197" t="s">
        <v>4428</v>
      </c>
      <c r="E116" s="198"/>
      <c r="F116" s="198"/>
      <c r="G116" s="198"/>
      <c r="H116" s="198"/>
      <c r="I116" s="198"/>
      <c r="J116" s="199">
        <f>J860</f>
        <v>0</v>
      </c>
      <c r="K116" s="134"/>
      <c r="L116" s="20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6"/>
      <c r="C117" s="134"/>
      <c r="D117" s="197" t="s">
        <v>617</v>
      </c>
      <c r="E117" s="198"/>
      <c r="F117" s="198"/>
      <c r="G117" s="198"/>
      <c r="H117" s="198"/>
      <c r="I117" s="198"/>
      <c r="J117" s="199">
        <f>J898</f>
        <v>0</v>
      </c>
      <c r="K117" s="134"/>
      <c r="L117" s="20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6"/>
      <c r="C118" s="134"/>
      <c r="D118" s="197" t="s">
        <v>618</v>
      </c>
      <c r="E118" s="198"/>
      <c r="F118" s="198"/>
      <c r="G118" s="198"/>
      <c r="H118" s="198"/>
      <c r="I118" s="198"/>
      <c r="J118" s="199">
        <f>J903</f>
        <v>0</v>
      </c>
      <c r="K118" s="134"/>
      <c r="L118" s="20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6"/>
      <c r="C119" s="134"/>
      <c r="D119" s="197" t="s">
        <v>619</v>
      </c>
      <c r="E119" s="198"/>
      <c r="F119" s="198"/>
      <c r="G119" s="198"/>
      <c r="H119" s="198"/>
      <c r="I119" s="198"/>
      <c r="J119" s="199">
        <f>J921</f>
        <v>0</v>
      </c>
      <c r="K119" s="134"/>
      <c r="L119" s="20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6"/>
      <c r="C120" s="134"/>
      <c r="D120" s="197" t="s">
        <v>620</v>
      </c>
      <c r="E120" s="198"/>
      <c r="F120" s="198"/>
      <c r="G120" s="198"/>
      <c r="H120" s="198"/>
      <c r="I120" s="198"/>
      <c r="J120" s="199">
        <f>J925</f>
        <v>0</v>
      </c>
      <c r="K120" s="134"/>
      <c r="L120" s="20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6"/>
      <c r="C121" s="134"/>
      <c r="D121" s="197" t="s">
        <v>621</v>
      </c>
      <c r="E121" s="198"/>
      <c r="F121" s="198"/>
      <c r="G121" s="198"/>
      <c r="H121" s="198"/>
      <c r="I121" s="198"/>
      <c r="J121" s="199">
        <f>J973</f>
        <v>0</v>
      </c>
      <c r="K121" s="134"/>
      <c r="L121" s="20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2" customFormat="1" ht="21.84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67"/>
      <c r="C123" s="68"/>
      <c r="D123" s="68"/>
      <c r="E123" s="68"/>
      <c r="F123" s="68"/>
      <c r="G123" s="68"/>
      <c r="H123" s="68"/>
      <c r="I123" s="68"/>
      <c r="J123" s="68"/>
      <c r="K123" s="68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7" s="2" customFormat="1" ht="6.96" customHeight="1">
      <c r="A127" s="39"/>
      <c r="B127" s="69"/>
      <c r="C127" s="70"/>
      <c r="D127" s="70"/>
      <c r="E127" s="70"/>
      <c r="F127" s="70"/>
      <c r="G127" s="70"/>
      <c r="H127" s="70"/>
      <c r="I127" s="70"/>
      <c r="J127" s="70"/>
      <c r="K127" s="70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4.96" customHeight="1">
      <c r="A128" s="39"/>
      <c r="B128" s="40"/>
      <c r="C128" s="24" t="s">
        <v>304</v>
      </c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2" customHeight="1">
      <c r="A130" s="39"/>
      <c r="B130" s="40"/>
      <c r="C130" s="33" t="s">
        <v>16</v>
      </c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6.5" customHeight="1">
      <c r="A131" s="39"/>
      <c r="B131" s="40"/>
      <c r="C131" s="41"/>
      <c r="D131" s="41"/>
      <c r="E131" s="185" t="str">
        <f>E7</f>
        <v>Rekonstrukce a dostavba staré budovy ZŠ Třebotov</v>
      </c>
      <c r="F131" s="33"/>
      <c r="G131" s="33"/>
      <c r="H131" s="33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290</v>
      </c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30" customHeight="1">
      <c r="A133" s="39"/>
      <c r="B133" s="40"/>
      <c r="C133" s="41"/>
      <c r="D133" s="41"/>
      <c r="E133" s="77" t="str">
        <f>E9</f>
        <v>SO 05 - REKONSTRUKCE A DOSTAVBA STARÉ BUDOVY ZŠ</v>
      </c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6.96" customHeight="1">
      <c r="A134" s="39"/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2" customHeight="1">
      <c r="A135" s="39"/>
      <c r="B135" s="40"/>
      <c r="C135" s="33" t="s">
        <v>22</v>
      </c>
      <c r="D135" s="41"/>
      <c r="E135" s="41"/>
      <c r="F135" s="28" t="str">
        <f>F12</f>
        <v>Třebotov, Hlavní 190, 252 26 areál školy</v>
      </c>
      <c r="G135" s="41"/>
      <c r="H135" s="41"/>
      <c r="I135" s="33" t="s">
        <v>24</v>
      </c>
      <c r="J135" s="80" t="str">
        <f>IF(J12="","",J12)</f>
        <v>8. 2. 2024</v>
      </c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6.96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15.15" customHeight="1">
      <c r="A137" s="39"/>
      <c r="B137" s="40"/>
      <c r="C137" s="33" t="s">
        <v>26</v>
      </c>
      <c r="D137" s="41"/>
      <c r="E137" s="41"/>
      <c r="F137" s="28" t="str">
        <f>E15</f>
        <v>Obec Třebotov</v>
      </c>
      <c r="G137" s="41"/>
      <c r="H137" s="41"/>
      <c r="I137" s="33" t="s">
        <v>33</v>
      </c>
      <c r="J137" s="37" t="str">
        <f>E21</f>
        <v>archlin s.r.o.</v>
      </c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5.15" customHeight="1">
      <c r="A138" s="39"/>
      <c r="B138" s="40"/>
      <c r="C138" s="33" t="s">
        <v>31</v>
      </c>
      <c r="D138" s="41"/>
      <c r="E138" s="41"/>
      <c r="F138" s="28" t="str">
        <f>IF(E18="","",E18)</f>
        <v>Vyplň údaj</v>
      </c>
      <c r="G138" s="41"/>
      <c r="H138" s="41"/>
      <c r="I138" s="33" t="s">
        <v>37</v>
      </c>
      <c r="J138" s="37" t="str">
        <f>E24</f>
        <v xml:space="preserve"> </v>
      </c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2" customFormat="1" ht="10.32" customHeight="1">
      <c r="A139" s="39"/>
      <c r="B139" s="40"/>
      <c r="C139" s="41"/>
      <c r="D139" s="41"/>
      <c r="E139" s="41"/>
      <c r="F139" s="41"/>
      <c r="G139" s="41"/>
      <c r="H139" s="41"/>
      <c r="I139" s="41"/>
      <c r="J139" s="41"/>
      <c r="K139" s="41"/>
      <c r="L139" s="64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11" customFormat="1" ht="29.28" customHeight="1">
      <c r="A140" s="201"/>
      <c r="B140" s="202"/>
      <c r="C140" s="203" t="s">
        <v>305</v>
      </c>
      <c r="D140" s="204" t="s">
        <v>66</v>
      </c>
      <c r="E140" s="204" t="s">
        <v>62</v>
      </c>
      <c r="F140" s="204" t="s">
        <v>63</v>
      </c>
      <c r="G140" s="204" t="s">
        <v>306</v>
      </c>
      <c r="H140" s="204" t="s">
        <v>307</v>
      </c>
      <c r="I140" s="204" t="s">
        <v>308</v>
      </c>
      <c r="J140" s="204" t="s">
        <v>295</v>
      </c>
      <c r="K140" s="205" t="s">
        <v>309</v>
      </c>
      <c r="L140" s="206"/>
      <c r="M140" s="101" t="s">
        <v>1</v>
      </c>
      <c r="N140" s="102" t="s">
        <v>45</v>
      </c>
      <c r="O140" s="102" t="s">
        <v>310</v>
      </c>
      <c r="P140" s="102" t="s">
        <v>311</v>
      </c>
      <c r="Q140" s="102" t="s">
        <v>312</v>
      </c>
      <c r="R140" s="102" t="s">
        <v>313</v>
      </c>
      <c r="S140" s="102" t="s">
        <v>314</v>
      </c>
      <c r="T140" s="103" t="s">
        <v>315</v>
      </c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</row>
    <row r="141" s="2" customFormat="1" ht="22.8" customHeight="1">
      <c r="A141" s="39"/>
      <c r="B141" s="40"/>
      <c r="C141" s="108" t="s">
        <v>316</v>
      </c>
      <c r="D141" s="41"/>
      <c r="E141" s="41"/>
      <c r="F141" s="41"/>
      <c r="G141" s="41"/>
      <c r="H141" s="41"/>
      <c r="I141" s="41"/>
      <c r="J141" s="207">
        <f>BK141</f>
        <v>0</v>
      </c>
      <c r="K141" s="41"/>
      <c r="L141" s="45"/>
      <c r="M141" s="104"/>
      <c r="N141" s="208"/>
      <c r="O141" s="105"/>
      <c r="P141" s="209">
        <f>P142+P584</f>
        <v>0</v>
      </c>
      <c r="Q141" s="105"/>
      <c r="R141" s="209">
        <f>R142+R584</f>
        <v>256.45395157000002</v>
      </c>
      <c r="S141" s="105"/>
      <c r="T141" s="210">
        <f>T142+T584</f>
        <v>305.53894199999996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80</v>
      </c>
      <c r="AU141" s="18" t="s">
        <v>297</v>
      </c>
      <c r="BK141" s="211">
        <f>BK142+BK584</f>
        <v>0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432</v>
      </c>
      <c r="F142" s="215" t="s">
        <v>433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P143+P175+P218+P234+P441+P468+P572+P581</f>
        <v>0</v>
      </c>
      <c r="Q142" s="220"/>
      <c r="R142" s="221">
        <f>R143+R175+R218+R234+R441+R468+R572+R581</f>
        <v>210.46527291999999</v>
      </c>
      <c r="S142" s="220"/>
      <c r="T142" s="222">
        <f>T143+T175+T218+T234+T441+T468+T572+T581</f>
        <v>303.36040199999997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320</v>
      </c>
      <c r="BK142" s="225">
        <f>BK143+BK175+BK218+BK234+BK441+BK468+BK572+BK581</f>
        <v>0</v>
      </c>
    </row>
    <row r="143" s="12" customFormat="1" ht="22.8" customHeight="1">
      <c r="A143" s="12"/>
      <c r="B143" s="212"/>
      <c r="C143" s="213"/>
      <c r="D143" s="214" t="s">
        <v>80</v>
      </c>
      <c r="E143" s="226" t="s">
        <v>89</v>
      </c>
      <c r="F143" s="226" t="s">
        <v>434</v>
      </c>
      <c r="G143" s="213"/>
      <c r="H143" s="213"/>
      <c r="I143" s="216"/>
      <c r="J143" s="227">
        <f>BK143</f>
        <v>0</v>
      </c>
      <c r="K143" s="213"/>
      <c r="L143" s="218"/>
      <c r="M143" s="219"/>
      <c r="N143" s="220"/>
      <c r="O143" s="220"/>
      <c r="P143" s="221">
        <f>SUM(P144:P174)</f>
        <v>0</v>
      </c>
      <c r="Q143" s="220"/>
      <c r="R143" s="221">
        <f>SUM(R144:R174)</f>
        <v>0</v>
      </c>
      <c r="S143" s="220"/>
      <c r="T143" s="222">
        <f>SUM(T144:T174)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89</v>
      </c>
      <c r="AY143" s="223" t="s">
        <v>320</v>
      </c>
      <c r="BK143" s="225">
        <f>SUM(BK144:BK174)</f>
        <v>0</v>
      </c>
    </row>
    <row r="144" s="2" customFormat="1" ht="33" customHeight="1">
      <c r="A144" s="39"/>
      <c r="B144" s="40"/>
      <c r="C144" s="228" t="s">
        <v>89</v>
      </c>
      <c r="D144" s="228" t="s">
        <v>323</v>
      </c>
      <c r="E144" s="229" t="s">
        <v>637</v>
      </c>
      <c r="F144" s="230" t="s">
        <v>638</v>
      </c>
      <c r="G144" s="231" t="s">
        <v>455</v>
      </c>
      <c r="H144" s="232">
        <v>19.390000000000001</v>
      </c>
      <c r="I144" s="233"/>
      <c r="J144" s="234">
        <f>ROUND(I144*H144,2)</f>
        <v>0</v>
      </c>
      <c r="K144" s="230" t="s">
        <v>326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91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4429</v>
      </c>
    </row>
    <row r="145" s="2" customFormat="1">
      <c r="A145" s="39"/>
      <c r="B145" s="40"/>
      <c r="C145" s="41"/>
      <c r="D145" s="241" t="s">
        <v>329</v>
      </c>
      <c r="E145" s="41"/>
      <c r="F145" s="242" t="s">
        <v>640</v>
      </c>
      <c r="G145" s="41"/>
      <c r="H145" s="41"/>
      <c r="I145" s="243"/>
      <c r="J145" s="41"/>
      <c r="K145" s="41"/>
      <c r="L145" s="45"/>
      <c r="M145" s="244"/>
      <c r="N145" s="245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329</v>
      </c>
      <c r="AU145" s="18" t="s">
        <v>91</v>
      </c>
    </row>
    <row r="146" s="13" customFormat="1">
      <c r="A146" s="13"/>
      <c r="B146" s="251"/>
      <c r="C146" s="252"/>
      <c r="D146" s="253" t="s">
        <v>440</v>
      </c>
      <c r="E146" s="254" t="s">
        <v>1</v>
      </c>
      <c r="F146" s="255" t="s">
        <v>4430</v>
      </c>
      <c r="G146" s="252"/>
      <c r="H146" s="256">
        <v>5.04</v>
      </c>
      <c r="I146" s="257"/>
      <c r="J146" s="252"/>
      <c r="K146" s="252"/>
      <c r="L146" s="258"/>
      <c r="M146" s="259"/>
      <c r="N146" s="260"/>
      <c r="O146" s="260"/>
      <c r="P146" s="260"/>
      <c r="Q146" s="260"/>
      <c r="R146" s="260"/>
      <c r="S146" s="260"/>
      <c r="T146" s="26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2" t="s">
        <v>440</v>
      </c>
      <c r="AU146" s="262" t="s">
        <v>91</v>
      </c>
      <c r="AV146" s="13" t="s">
        <v>91</v>
      </c>
      <c r="AW146" s="13" t="s">
        <v>36</v>
      </c>
      <c r="AX146" s="13" t="s">
        <v>81</v>
      </c>
      <c r="AY146" s="262" t="s">
        <v>320</v>
      </c>
    </row>
    <row r="147" s="13" customFormat="1">
      <c r="A147" s="13"/>
      <c r="B147" s="251"/>
      <c r="C147" s="252"/>
      <c r="D147" s="253" t="s">
        <v>440</v>
      </c>
      <c r="E147" s="254" t="s">
        <v>1</v>
      </c>
      <c r="F147" s="255" t="s">
        <v>4431</v>
      </c>
      <c r="G147" s="252"/>
      <c r="H147" s="256">
        <v>14.35</v>
      </c>
      <c r="I147" s="257"/>
      <c r="J147" s="252"/>
      <c r="K147" s="252"/>
      <c r="L147" s="258"/>
      <c r="M147" s="259"/>
      <c r="N147" s="260"/>
      <c r="O147" s="260"/>
      <c r="P147" s="260"/>
      <c r="Q147" s="260"/>
      <c r="R147" s="260"/>
      <c r="S147" s="260"/>
      <c r="T147" s="26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2" t="s">
        <v>440</v>
      </c>
      <c r="AU147" s="262" t="s">
        <v>91</v>
      </c>
      <c r="AV147" s="13" t="s">
        <v>91</v>
      </c>
      <c r="AW147" s="13" t="s">
        <v>36</v>
      </c>
      <c r="AX147" s="13" t="s">
        <v>81</v>
      </c>
      <c r="AY147" s="262" t="s">
        <v>320</v>
      </c>
    </row>
    <row r="148" s="14" customFormat="1">
      <c r="A148" s="14"/>
      <c r="B148" s="263"/>
      <c r="C148" s="264"/>
      <c r="D148" s="253" t="s">
        <v>440</v>
      </c>
      <c r="E148" s="265" t="s">
        <v>1</v>
      </c>
      <c r="F148" s="266" t="s">
        <v>485</v>
      </c>
      <c r="G148" s="264"/>
      <c r="H148" s="267">
        <v>19.390000000000001</v>
      </c>
      <c r="I148" s="268"/>
      <c r="J148" s="264"/>
      <c r="K148" s="264"/>
      <c r="L148" s="269"/>
      <c r="M148" s="270"/>
      <c r="N148" s="271"/>
      <c r="O148" s="271"/>
      <c r="P148" s="271"/>
      <c r="Q148" s="271"/>
      <c r="R148" s="271"/>
      <c r="S148" s="271"/>
      <c r="T148" s="27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3" t="s">
        <v>440</v>
      </c>
      <c r="AU148" s="273" t="s">
        <v>91</v>
      </c>
      <c r="AV148" s="14" t="s">
        <v>341</v>
      </c>
      <c r="AW148" s="14" t="s">
        <v>36</v>
      </c>
      <c r="AX148" s="14" t="s">
        <v>89</v>
      </c>
      <c r="AY148" s="273" t="s">
        <v>320</v>
      </c>
    </row>
    <row r="149" s="2" customFormat="1" ht="33" customHeight="1">
      <c r="A149" s="39"/>
      <c r="B149" s="40"/>
      <c r="C149" s="228" t="s">
        <v>91</v>
      </c>
      <c r="D149" s="228" t="s">
        <v>323</v>
      </c>
      <c r="E149" s="229" t="s">
        <v>4432</v>
      </c>
      <c r="F149" s="230" t="s">
        <v>4433</v>
      </c>
      <c r="G149" s="231" t="s">
        <v>455</v>
      </c>
      <c r="H149" s="232">
        <v>30.25</v>
      </c>
      <c r="I149" s="233"/>
      <c r="J149" s="234">
        <f>ROUND(I149*H149,2)</f>
        <v>0</v>
      </c>
      <c r="K149" s="230" t="s">
        <v>326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91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4434</v>
      </c>
    </row>
    <row r="150" s="2" customFormat="1">
      <c r="A150" s="39"/>
      <c r="B150" s="40"/>
      <c r="C150" s="41"/>
      <c r="D150" s="241" t="s">
        <v>329</v>
      </c>
      <c r="E150" s="41"/>
      <c r="F150" s="242" t="s">
        <v>4435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329</v>
      </c>
      <c r="AU150" s="18" t="s">
        <v>91</v>
      </c>
    </row>
    <row r="151" s="13" customFormat="1">
      <c r="A151" s="13"/>
      <c r="B151" s="251"/>
      <c r="C151" s="252"/>
      <c r="D151" s="253" t="s">
        <v>440</v>
      </c>
      <c r="E151" s="254" t="s">
        <v>1</v>
      </c>
      <c r="F151" s="255" t="s">
        <v>4436</v>
      </c>
      <c r="G151" s="252"/>
      <c r="H151" s="256">
        <v>12.375</v>
      </c>
      <c r="I151" s="257"/>
      <c r="J151" s="252"/>
      <c r="K151" s="252"/>
      <c r="L151" s="258"/>
      <c r="M151" s="259"/>
      <c r="N151" s="260"/>
      <c r="O151" s="260"/>
      <c r="P151" s="260"/>
      <c r="Q151" s="260"/>
      <c r="R151" s="260"/>
      <c r="S151" s="260"/>
      <c r="T151" s="26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2" t="s">
        <v>440</v>
      </c>
      <c r="AU151" s="262" t="s">
        <v>91</v>
      </c>
      <c r="AV151" s="13" t="s">
        <v>91</v>
      </c>
      <c r="AW151" s="13" t="s">
        <v>36</v>
      </c>
      <c r="AX151" s="13" t="s">
        <v>81</v>
      </c>
      <c r="AY151" s="262" t="s">
        <v>320</v>
      </c>
    </row>
    <row r="152" s="13" customFormat="1">
      <c r="A152" s="13"/>
      <c r="B152" s="251"/>
      <c r="C152" s="252"/>
      <c r="D152" s="253" t="s">
        <v>440</v>
      </c>
      <c r="E152" s="254" t="s">
        <v>1</v>
      </c>
      <c r="F152" s="255" t="s">
        <v>4437</v>
      </c>
      <c r="G152" s="252"/>
      <c r="H152" s="256">
        <v>17.875</v>
      </c>
      <c r="I152" s="257"/>
      <c r="J152" s="252"/>
      <c r="K152" s="252"/>
      <c r="L152" s="258"/>
      <c r="M152" s="259"/>
      <c r="N152" s="260"/>
      <c r="O152" s="260"/>
      <c r="P152" s="260"/>
      <c r="Q152" s="260"/>
      <c r="R152" s="260"/>
      <c r="S152" s="260"/>
      <c r="T152" s="26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2" t="s">
        <v>440</v>
      </c>
      <c r="AU152" s="262" t="s">
        <v>91</v>
      </c>
      <c r="AV152" s="13" t="s">
        <v>91</v>
      </c>
      <c r="AW152" s="13" t="s">
        <v>36</v>
      </c>
      <c r="AX152" s="13" t="s">
        <v>81</v>
      </c>
      <c r="AY152" s="262" t="s">
        <v>320</v>
      </c>
    </row>
    <row r="153" s="14" customFormat="1">
      <c r="A153" s="14"/>
      <c r="B153" s="263"/>
      <c r="C153" s="264"/>
      <c r="D153" s="253" t="s">
        <v>440</v>
      </c>
      <c r="E153" s="265" t="s">
        <v>1</v>
      </c>
      <c r="F153" s="266" t="s">
        <v>485</v>
      </c>
      <c r="G153" s="264"/>
      <c r="H153" s="267">
        <v>30.25</v>
      </c>
      <c r="I153" s="268"/>
      <c r="J153" s="264"/>
      <c r="K153" s="264"/>
      <c r="L153" s="269"/>
      <c r="M153" s="270"/>
      <c r="N153" s="271"/>
      <c r="O153" s="271"/>
      <c r="P153" s="271"/>
      <c r="Q153" s="271"/>
      <c r="R153" s="271"/>
      <c r="S153" s="271"/>
      <c r="T153" s="272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3" t="s">
        <v>440</v>
      </c>
      <c r="AU153" s="273" t="s">
        <v>91</v>
      </c>
      <c r="AV153" s="14" t="s">
        <v>341</v>
      </c>
      <c r="AW153" s="14" t="s">
        <v>36</v>
      </c>
      <c r="AX153" s="14" t="s">
        <v>89</v>
      </c>
      <c r="AY153" s="273" t="s">
        <v>320</v>
      </c>
    </row>
    <row r="154" s="2" customFormat="1" ht="37.8" customHeight="1">
      <c r="A154" s="39"/>
      <c r="B154" s="40"/>
      <c r="C154" s="228" t="s">
        <v>111</v>
      </c>
      <c r="D154" s="228" t="s">
        <v>323</v>
      </c>
      <c r="E154" s="229" t="s">
        <v>458</v>
      </c>
      <c r="F154" s="230" t="s">
        <v>459</v>
      </c>
      <c r="G154" s="231" t="s">
        <v>455</v>
      </c>
      <c r="H154" s="232">
        <v>33.920000000000002</v>
      </c>
      <c r="I154" s="233"/>
      <c r="J154" s="234">
        <f>ROUND(I154*H154,2)</f>
        <v>0</v>
      </c>
      <c r="K154" s="230" t="s">
        <v>326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91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4438</v>
      </c>
    </row>
    <row r="155" s="2" customFormat="1">
      <c r="A155" s="39"/>
      <c r="B155" s="40"/>
      <c r="C155" s="41"/>
      <c r="D155" s="241" t="s">
        <v>329</v>
      </c>
      <c r="E155" s="41"/>
      <c r="F155" s="242" t="s">
        <v>461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329</v>
      </c>
      <c r="AU155" s="18" t="s">
        <v>91</v>
      </c>
    </row>
    <row r="156" s="2" customFormat="1" ht="37.8" customHeight="1">
      <c r="A156" s="39"/>
      <c r="B156" s="40"/>
      <c r="C156" s="228" t="s">
        <v>341</v>
      </c>
      <c r="D156" s="228" t="s">
        <v>323</v>
      </c>
      <c r="E156" s="229" t="s">
        <v>462</v>
      </c>
      <c r="F156" s="230" t="s">
        <v>463</v>
      </c>
      <c r="G156" s="231" t="s">
        <v>455</v>
      </c>
      <c r="H156" s="232">
        <v>15.720000000000001</v>
      </c>
      <c r="I156" s="233"/>
      <c r="J156" s="234">
        <f>ROUND(I156*H156,2)</f>
        <v>0</v>
      </c>
      <c r="K156" s="230" t="s">
        <v>326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91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4439</v>
      </c>
    </row>
    <row r="157" s="2" customFormat="1">
      <c r="A157" s="39"/>
      <c r="B157" s="40"/>
      <c r="C157" s="41"/>
      <c r="D157" s="241" t="s">
        <v>329</v>
      </c>
      <c r="E157" s="41"/>
      <c r="F157" s="242" t="s">
        <v>465</v>
      </c>
      <c r="G157" s="41"/>
      <c r="H157" s="41"/>
      <c r="I157" s="243"/>
      <c r="J157" s="41"/>
      <c r="K157" s="41"/>
      <c r="L157" s="45"/>
      <c r="M157" s="244"/>
      <c r="N157" s="245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329</v>
      </c>
      <c r="AU157" s="18" t="s">
        <v>91</v>
      </c>
    </row>
    <row r="158" s="13" customFormat="1">
      <c r="A158" s="13"/>
      <c r="B158" s="251"/>
      <c r="C158" s="252"/>
      <c r="D158" s="253" t="s">
        <v>440</v>
      </c>
      <c r="E158" s="254" t="s">
        <v>1</v>
      </c>
      <c r="F158" s="255" t="s">
        <v>4440</v>
      </c>
      <c r="G158" s="252"/>
      <c r="H158" s="256">
        <v>49.640000000000001</v>
      </c>
      <c r="I158" s="257"/>
      <c r="J158" s="252"/>
      <c r="K158" s="252"/>
      <c r="L158" s="258"/>
      <c r="M158" s="259"/>
      <c r="N158" s="260"/>
      <c r="O158" s="260"/>
      <c r="P158" s="260"/>
      <c r="Q158" s="260"/>
      <c r="R158" s="260"/>
      <c r="S158" s="260"/>
      <c r="T158" s="26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2" t="s">
        <v>440</v>
      </c>
      <c r="AU158" s="262" t="s">
        <v>91</v>
      </c>
      <c r="AV158" s="13" t="s">
        <v>91</v>
      </c>
      <c r="AW158" s="13" t="s">
        <v>36</v>
      </c>
      <c r="AX158" s="13" t="s">
        <v>81</v>
      </c>
      <c r="AY158" s="262" t="s">
        <v>320</v>
      </c>
    </row>
    <row r="159" s="13" customFormat="1">
      <c r="A159" s="13"/>
      <c r="B159" s="251"/>
      <c r="C159" s="252"/>
      <c r="D159" s="253" t="s">
        <v>440</v>
      </c>
      <c r="E159" s="254" t="s">
        <v>1</v>
      </c>
      <c r="F159" s="255" t="s">
        <v>4441</v>
      </c>
      <c r="G159" s="252"/>
      <c r="H159" s="256">
        <v>-33.920000000000002</v>
      </c>
      <c r="I159" s="257"/>
      <c r="J159" s="252"/>
      <c r="K159" s="252"/>
      <c r="L159" s="258"/>
      <c r="M159" s="259"/>
      <c r="N159" s="260"/>
      <c r="O159" s="260"/>
      <c r="P159" s="260"/>
      <c r="Q159" s="260"/>
      <c r="R159" s="260"/>
      <c r="S159" s="260"/>
      <c r="T159" s="26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2" t="s">
        <v>440</v>
      </c>
      <c r="AU159" s="262" t="s">
        <v>91</v>
      </c>
      <c r="AV159" s="13" t="s">
        <v>91</v>
      </c>
      <c r="AW159" s="13" t="s">
        <v>36</v>
      </c>
      <c r="AX159" s="13" t="s">
        <v>81</v>
      </c>
      <c r="AY159" s="262" t="s">
        <v>320</v>
      </c>
    </row>
    <row r="160" s="14" customFormat="1">
      <c r="A160" s="14"/>
      <c r="B160" s="263"/>
      <c r="C160" s="264"/>
      <c r="D160" s="253" t="s">
        <v>440</v>
      </c>
      <c r="E160" s="265" t="s">
        <v>1</v>
      </c>
      <c r="F160" s="266" t="s">
        <v>485</v>
      </c>
      <c r="G160" s="264"/>
      <c r="H160" s="267">
        <v>15.720000000000001</v>
      </c>
      <c r="I160" s="268"/>
      <c r="J160" s="264"/>
      <c r="K160" s="264"/>
      <c r="L160" s="269"/>
      <c r="M160" s="270"/>
      <c r="N160" s="271"/>
      <c r="O160" s="271"/>
      <c r="P160" s="271"/>
      <c r="Q160" s="271"/>
      <c r="R160" s="271"/>
      <c r="S160" s="271"/>
      <c r="T160" s="272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3" t="s">
        <v>440</v>
      </c>
      <c r="AU160" s="273" t="s">
        <v>91</v>
      </c>
      <c r="AV160" s="14" t="s">
        <v>341</v>
      </c>
      <c r="AW160" s="14" t="s">
        <v>36</v>
      </c>
      <c r="AX160" s="14" t="s">
        <v>89</v>
      </c>
      <c r="AY160" s="273" t="s">
        <v>320</v>
      </c>
    </row>
    <row r="161" s="2" customFormat="1" ht="24.15" customHeight="1">
      <c r="A161" s="39"/>
      <c r="B161" s="40"/>
      <c r="C161" s="228" t="s">
        <v>319</v>
      </c>
      <c r="D161" s="228" t="s">
        <v>323</v>
      </c>
      <c r="E161" s="229" t="s">
        <v>680</v>
      </c>
      <c r="F161" s="230" t="s">
        <v>681</v>
      </c>
      <c r="G161" s="231" t="s">
        <v>455</v>
      </c>
      <c r="H161" s="232">
        <v>33.920000000000002</v>
      </c>
      <c r="I161" s="233"/>
      <c r="J161" s="234">
        <f>ROUND(I161*H161,2)</f>
        <v>0</v>
      </c>
      <c r="K161" s="230" t="s">
        <v>326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91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4442</v>
      </c>
    </row>
    <row r="162" s="2" customFormat="1">
      <c r="A162" s="39"/>
      <c r="B162" s="40"/>
      <c r="C162" s="41"/>
      <c r="D162" s="241" t="s">
        <v>329</v>
      </c>
      <c r="E162" s="41"/>
      <c r="F162" s="242" t="s">
        <v>683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329</v>
      </c>
      <c r="AU162" s="18" t="s">
        <v>91</v>
      </c>
    </row>
    <row r="163" s="2" customFormat="1" ht="16.5" customHeight="1">
      <c r="A163" s="39"/>
      <c r="B163" s="40"/>
      <c r="C163" s="228" t="s">
        <v>350</v>
      </c>
      <c r="D163" s="228" t="s">
        <v>323</v>
      </c>
      <c r="E163" s="229" t="s">
        <v>474</v>
      </c>
      <c r="F163" s="230" t="s">
        <v>475</v>
      </c>
      <c r="G163" s="231" t="s">
        <v>455</v>
      </c>
      <c r="H163" s="232">
        <v>15.720000000000001</v>
      </c>
      <c r="I163" s="233"/>
      <c r="J163" s="234">
        <f>ROUND(I163*H163,2)</f>
        <v>0</v>
      </c>
      <c r="K163" s="230" t="s">
        <v>326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91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4443</v>
      </c>
    </row>
    <row r="164" s="2" customFormat="1">
      <c r="A164" s="39"/>
      <c r="B164" s="40"/>
      <c r="C164" s="41"/>
      <c r="D164" s="241" t="s">
        <v>329</v>
      </c>
      <c r="E164" s="41"/>
      <c r="F164" s="242" t="s">
        <v>477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329</v>
      </c>
      <c r="AU164" s="18" t="s">
        <v>91</v>
      </c>
    </row>
    <row r="165" s="2" customFormat="1" ht="33" customHeight="1">
      <c r="A165" s="39"/>
      <c r="B165" s="40"/>
      <c r="C165" s="228" t="s">
        <v>357</v>
      </c>
      <c r="D165" s="228" t="s">
        <v>323</v>
      </c>
      <c r="E165" s="229" t="s">
        <v>478</v>
      </c>
      <c r="F165" s="230" t="s">
        <v>479</v>
      </c>
      <c r="G165" s="231" t="s">
        <v>480</v>
      </c>
      <c r="H165" s="232">
        <v>26.724</v>
      </c>
      <c r="I165" s="233"/>
      <c r="J165" s="234">
        <f>ROUND(I165*H165,2)</f>
        <v>0</v>
      </c>
      <c r="K165" s="230" t="s">
        <v>326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91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4444</v>
      </c>
    </row>
    <row r="166" s="2" customFormat="1">
      <c r="A166" s="39"/>
      <c r="B166" s="40"/>
      <c r="C166" s="41"/>
      <c r="D166" s="241" t="s">
        <v>329</v>
      </c>
      <c r="E166" s="41"/>
      <c r="F166" s="242" t="s">
        <v>482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329</v>
      </c>
      <c r="AU166" s="18" t="s">
        <v>91</v>
      </c>
    </row>
    <row r="167" s="13" customFormat="1">
      <c r="A167" s="13"/>
      <c r="B167" s="251"/>
      <c r="C167" s="252"/>
      <c r="D167" s="253" t="s">
        <v>440</v>
      </c>
      <c r="E167" s="254" t="s">
        <v>1</v>
      </c>
      <c r="F167" s="255" t="s">
        <v>4445</v>
      </c>
      <c r="G167" s="252"/>
      <c r="H167" s="256">
        <v>26.724</v>
      </c>
      <c r="I167" s="257"/>
      <c r="J167" s="252"/>
      <c r="K167" s="252"/>
      <c r="L167" s="258"/>
      <c r="M167" s="259"/>
      <c r="N167" s="260"/>
      <c r="O167" s="260"/>
      <c r="P167" s="260"/>
      <c r="Q167" s="260"/>
      <c r="R167" s="260"/>
      <c r="S167" s="260"/>
      <c r="T167" s="26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2" t="s">
        <v>440</v>
      </c>
      <c r="AU167" s="262" t="s">
        <v>91</v>
      </c>
      <c r="AV167" s="13" t="s">
        <v>91</v>
      </c>
      <c r="AW167" s="13" t="s">
        <v>36</v>
      </c>
      <c r="AX167" s="13" t="s">
        <v>89</v>
      </c>
      <c r="AY167" s="262" t="s">
        <v>320</v>
      </c>
    </row>
    <row r="168" s="2" customFormat="1" ht="24.15" customHeight="1">
      <c r="A168" s="39"/>
      <c r="B168" s="40"/>
      <c r="C168" s="228" t="s">
        <v>363</v>
      </c>
      <c r="D168" s="228" t="s">
        <v>323</v>
      </c>
      <c r="E168" s="229" t="s">
        <v>693</v>
      </c>
      <c r="F168" s="230" t="s">
        <v>694</v>
      </c>
      <c r="G168" s="231" t="s">
        <v>455</v>
      </c>
      <c r="H168" s="232">
        <v>33.920000000000002</v>
      </c>
      <c r="I168" s="233"/>
      <c r="J168" s="234">
        <f>ROUND(I168*H168,2)</f>
        <v>0</v>
      </c>
      <c r="K168" s="230" t="s">
        <v>326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91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4446</v>
      </c>
    </row>
    <row r="169" s="2" customFormat="1">
      <c r="A169" s="39"/>
      <c r="B169" s="40"/>
      <c r="C169" s="41"/>
      <c r="D169" s="241" t="s">
        <v>329</v>
      </c>
      <c r="E169" s="41"/>
      <c r="F169" s="242" t="s">
        <v>696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329</v>
      </c>
      <c r="AU169" s="18" t="s">
        <v>91</v>
      </c>
    </row>
    <row r="170" s="13" customFormat="1">
      <c r="A170" s="13"/>
      <c r="B170" s="251"/>
      <c r="C170" s="252"/>
      <c r="D170" s="253" t="s">
        <v>440</v>
      </c>
      <c r="E170" s="254" t="s">
        <v>1</v>
      </c>
      <c r="F170" s="255" t="s">
        <v>4447</v>
      </c>
      <c r="G170" s="252"/>
      <c r="H170" s="256">
        <v>8.7750000000000004</v>
      </c>
      <c r="I170" s="257"/>
      <c r="J170" s="252"/>
      <c r="K170" s="252"/>
      <c r="L170" s="258"/>
      <c r="M170" s="259"/>
      <c r="N170" s="260"/>
      <c r="O170" s="260"/>
      <c r="P170" s="260"/>
      <c r="Q170" s="260"/>
      <c r="R170" s="260"/>
      <c r="S170" s="260"/>
      <c r="T170" s="26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2" t="s">
        <v>440</v>
      </c>
      <c r="AU170" s="262" t="s">
        <v>91</v>
      </c>
      <c r="AV170" s="13" t="s">
        <v>91</v>
      </c>
      <c r="AW170" s="13" t="s">
        <v>36</v>
      </c>
      <c r="AX170" s="13" t="s">
        <v>81</v>
      </c>
      <c r="AY170" s="262" t="s">
        <v>320</v>
      </c>
    </row>
    <row r="171" s="13" customFormat="1">
      <c r="A171" s="13"/>
      <c r="B171" s="251"/>
      <c r="C171" s="252"/>
      <c r="D171" s="253" t="s">
        <v>440</v>
      </c>
      <c r="E171" s="254" t="s">
        <v>1</v>
      </c>
      <c r="F171" s="255" t="s">
        <v>4448</v>
      </c>
      <c r="G171" s="252"/>
      <c r="H171" s="256">
        <v>12.375</v>
      </c>
      <c r="I171" s="257"/>
      <c r="J171" s="252"/>
      <c r="K171" s="252"/>
      <c r="L171" s="258"/>
      <c r="M171" s="259"/>
      <c r="N171" s="260"/>
      <c r="O171" s="260"/>
      <c r="P171" s="260"/>
      <c r="Q171" s="260"/>
      <c r="R171" s="260"/>
      <c r="S171" s="260"/>
      <c r="T171" s="26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2" t="s">
        <v>440</v>
      </c>
      <c r="AU171" s="262" t="s">
        <v>91</v>
      </c>
      <c r="AV171" s="13" t="s">
        <v>91</v>
      </c>
      <c r="AW171" s="13" t="s">
        <v>36</v>
      </c>
      <c r="AX171" s="13" t="s">
        <v>81</v>
      </c>
      <c r="AY171" s="262" t="s">
        <v>320</v>
      </c>
    </row>
    <row r="172" s="13" customFormat="1">
      <c r="A172" s="13"/>
      <c r="B172" s="251"/>
      <c r="C172" s="252"/>
      <c r="D172" s="253" t="s">
        <v>440</v>
      </c>
      <c r="E172" s="254" t="s">
        <v>1</v>
      </c>
      <c r="F172" s="255" t="s">
        <v>4449</v>
      </c>
      <c r="G172" s="252"/>
      <c r="H172" s="256">
        <v>2.52</v>
      </c>
      <c r="I172" s="257"/>
      <c r="J172" s="252"/>
      <c r="K172" s="252"/>
      <c r="L172" s="258"/>
      <c r="M172" s="259"/>
      <c r="N172" s="260"/>
      <c r="O172" s="260"/>
      <c r="P172" s="260"/>
      <c r="Q172" s="260"/>
      <c r="R172" s="260"/>
      <c r="S172" s="260"/>
      <c r="T172" s="26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2" t="s">
        <v>440</v>
      </c>
      <c r="AU172" s="262" t="s">
        <v>91</v>
      </c>
      <c r="AV172" s="13" t="s">
        <v>91</v>
      </c>
      <c r="AW172" s="13" t="s">
        <v>36</v>
      </c>
      <c r="AX172" s="13" t="s">
        <v>81</v>
      </c>
      <c r="AY172" s="262" t="s">
        <v>320</v>
      </c>
    </row>
    <row r="173" s="13" customFormat="1">
      <c r="A173" s="13"/>
      <c r="B173" s="251"/>
      <c r="C173" s="252"/>
      <c r="D173" s="253" t="s">
        <v>440</v>
      </c>
      <c r="E173" s="254" t="s">
        <v>1</v>
      </c>
      <c r="F173" s="255" t="s">
        <v>4450</v>
      </c>
      <c r="G173" s="252"/>
      <c r="H173" s="256">
        <v>10.25</v>
      </c>
      <c r="I173" s="257"/>
      <c r="J173" s="252"/>
      <c r="K173" s="252"/>
      <c r="L173" s="258"/>
      <c r="M173" s="259"/>
      <c r="N173" s="260"/>
      <c r="O173" s="260"/>
      <c r="P173" s="260"/>
      <c r="Q173" s="260"/>
      <c r="R173" s="260"/>
      <c r="S173" s="260"/>
      <c r="T173" s="26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2" t="s">
        <v>440</v>
      </c>
      <c r="AU173" s="262" t="s">
        <v>91</v>
      </c>
      <c r="AV173" s="13" t="s">
        <v>91</v>
      </c>
      <c r="AW173" s="13" t="s">
        <v>36</v>
      </c>
      <c r="AX173" s="13" t="s">
        <v>81</v>
      </c>
      <c r="AY173" s="262" t="s">
        <v>320</v>
      </c>
    </row>
    <row r="174" s="14" customFormat="1">
      <c r="A174" s="14"/>
      <c r="B174" s="263"/>
      <c r="C174" s="264"/>
      <c r="D174" s="253" t="s">
        <v>440</v>
      </c>
      <c r="E174" s="265" t="s">
        <v>1</v>
      </c>
      <c r="F174" s="266" t="s">
        <v>485</v>
      </c>
      <c r="G174" s="264"/>
      <c r="H174" s="267">
        <v>33.920000000000002</v>
      </c>
      <c r="I174" s="268"/>
      <c r="J174" s="264"/>
      <c r="K174" s="264"/>
      <c r="L174" s="269"/>
      <c r="M174" s="270"/>
      <c r="N174" s="271"/>
      <c r="O174" s="271"/>
      <c r="P174" s="271"/>
      <c r="Q174" s="271"/>
      <c r="R174" s="271"/>
      <c r="S174" s="271"/>
      <c r="T174" s="272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73" t="s">
        <v>440</v>
      </c>
      <c r="AU174" s="273" t="s">
        <v>91</v>
      </c>
      <c r="AV174" s="14" t="s">
        <v>341</v>
      </c>
      <c r="AW174" s="14" t="s">
        <v>36</v>
      </c>
      <c r="AX174" s="14" t="s">
        <v>89</v>
      </c>
      <c r="AY174" s="273" t="s">
        <v>320</v>
      </c>
    </row>
    <row r="175" s="12" customFormat="1" ht="22.8" customHeight="1">
      <c r="A175" s="12"/>
      <c r="B175" s="212"/>
      <c r="C175" s="213"/>
      <c r="D175" s="214" t="s">
        <v>80</v>
      </c>
      <c r="E175" s="226" t="s">
        <v>111</v>
      </c>
      <c r="F175" s="226" t="s">
        <v>861</v>
      </c>
      <c r="G175" s="213"/>
      <c r="H175" s="213"/>
      <c r="I175" s="216"/>
      <c r="J175" s="227">
        <f>BK175</f>
        <v>0</v>
      </c>
      <c r="K175" s="213"/>
      <c r="L175" s="218"/>
      <c r="M175" s="219"/>
      <c r="N175" s="220"/>
      <c r="O175" s="220"/>
      <c r="P175" s="221">
        <f>SUM(P176:P217)</f>
        <v>0</v>
      </c>
      <c r="Q175" s="220"/>
      <c r="R175" s="221">
        <f>SUM(R176:R217)</f>
        <v>12.685615819999999</v>
      </c>
      <c r="S175" s="220"/>
      <c r="T175" s="222">
        <f>SUM(T176:T217)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3" t="s">
        <v>89</v>
      </c>
      <c r="AT175" s="224" t="s">
        <v>80</v>
      </c>
      <c r="AU175" s="224" t="s">
        <v>89</v>
      </c>
      <c r="AY175" s="223" t="s">
        <v>320</v>
      </c>
      <c r="BK175" s="225">
        <f>SUM(BK176:BK217)</f>
        <v>0</v>
      </c>
    </row>
    <row r="176" s="2" customFormat="1" ht="24.15" customHeight="1">
      <c r="A176" s="39"/>
      <c r="B176" s="40"/>
      <c r="C176" s="228" t="s">
        <v>368</v>
      </c>
      <c r="D176" s="228" t="s">
        <v>323</v>
      </c>
      <c r="E176" s="229" t="s">
        <v>4451</v>
      </c>
      <c r="F176" s="230" t="s">
        <v>4452</v>
      </c>
      <c r="G176" s="231" t="s">
        <v>455</v>
      </c>
      <c r="H176" s="232">
        <v>0.83999999999999997</v>
      </c>
      <c r="I176" s="233"/>
      <c r="J176" s="234">
        <f>ROUND(I176*H176,2)</f>
        <v>0</v>
      </c>
      <c r="K176" s="230" t="s">
        <v>326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1.8775</v>
      </c>
      <c r="R176" s="237">
        <f>Q176*H176</f>
        <v>1.5771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91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4453</v>
      </c>
    </row>
    <row r="177" s="2" customFormat="1">
      <c r="A177" s="39"/>
      <c r="B177" s="40"/>
      <c r="C177" s="41"/>
      <c r="D177" s="241" t="s">
        <v>329</v>
      </c>
      <c r="E177" s="41"/>
      <c r="F177" s="242" t="s">
        <v>4454</v>
      </c>
      <c r="G177" s="41"/>
      <c r="H177" s="41"/>
      <c r="I177" s="243"/>
      <c r="J177" s="41"/>
      <c r="K177" s="41"/>
      <c r="L177" s="45"/>
      <c r="M177" s="244"/>
      <c r="N177" s="245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329</v>
      </c>
      <c r="AU177" s="18" t="s">
        <v>91</v>
      </c>
    </row>
    <row r="178" s="16" customFormat="1">
      <c r="A178" s="16"/>
      <c r="B178" s="299"/>
      <c r="C178" s="300"/>
      <c r="D178" s="253" t="s">
        <v>440</v>
      </c>
      <c r="E178" s="301" t="s">
        <v>1</v>
      </c>
      <c r="F178" s="302" t="s">
        <v>4455</v>
      </c>
      <c r="G178" s="300"/>
      <c r="H178" s="301" t="s">
        <v>1</v>
      </c>
      <c r="I178" s="303"/>
      <c r="J178" s="300"/>
      <c r="K178" s="300"/>
      <c r="L178" s="304"/>
      <c r="M178" s="305"/>
      <c r="N178" s="306"/>
      <c r="O178" s="306"/>
      <c r="P178" s="306"/>
      <c r="Q178" s="306"/>
      <c r="R178" s="306"/>
      <c r="S178" s="306"/>
      <c r="T178" s="307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308" t="s">
        <v>440</v>
      </c>
      <c r="AU178" s="308" t="s">
        <v>91</v>
      </c>
      <c r="AV178" s="16" t="s">
        <v>89</v>
      </c>
      <c r="AW178" s="16" t="s">
        <v>36</v>
      </c>
      <c r="AX178" s="16" t="s">
        <v>81</v>
      </c>
      <c r="AY178" s="308" t="s">
        <v>320</v>
      </c>
    </row>
    <row r="179" s="13" customFormat="1">
      <c r="A179" s="13"/>
      <c r="B179" s="251"/>
      <c r="C179" s="252"/>
      <c r="D179" s="253" t="s">
        <v>440</v>
      </c>
      <c r="E179" s="254" t="s">
        <v>1</v>
      </c>
      <c r="F179" s="255" t="s">
        <v>4456</v>
      </c>
      <c r="G179" s="252"/>
      <c r="H179" s="256">
        <v>0.83999999999999997</v>
      </c>
      <c r="I179" s="257"/>
      <c r="J179" s="252"/>
      <c r="K179" s="252"/>
      <c r="L179" s="258"/>
      <c r="M179" s="259"/>
      <c r="N179" s="260"/>
      <c r="O179" s="260"/>
      <c r="P179" s="260"/>
      <c r="Q179" s="260"/>
      <c r="R179" s="260"/>
      <c r="S179" s="260"/>
      <c r="T179" s="26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2" t="s">
        <v>440</v>
      </c>
      <c r="AU179" s="262" t="s">
        <v>91</v>
      </c>
      <c r="AV179" s="13" t="s">
        <v>91</v>
      </c>
      <c r="AW179" s="13" t="s">
        <v>36</v>
      </c>
      <c r="AX179" s="13" t="s">
        <v>89</v>
      </c>
      <c r="AY179" s="262" t="s">
        <v>320</v>
      </c>
    </row>
    <row r="180" s="2" customFormat="1" ht="24.15" customHeight="1">
      <c r="A180" s="39"/>
      <c r="B180" s="40"/>
      <c r="C180" s="228" t="s">
        <v>373</v>
      </c>
      <c r="D180" s="228" t="s">
        <v>323</v>
      </c>
      <c r="E180" s="229" t="s">
        <v>4457</v>
      </c>
      <c r="F180" s="230" t="s">
        <v>4458</v>
      </c>
      <c r="G180" s="231" t="s">
        <v>455</v>
      </c>
      <c r="H180" s="232">
        <v>1.53</v>
      </c>
      <c r="I180" s="233"/>
      <c r="J180" s="234">
        <f>ROUND(I180*H180,2)</f>
        <v>0</v>
      </c>
      <c r="K180" s="230" t="s">
        <v>326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1.8775</v>
      </c>
      <c r="R180" s="237">
        <f>Q180*H180</f>
        <v>2.8725749999999999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341</v>
      </c>
      <c r="AT180" s="239" t="s">
        <v>323</v>
      </c>
      <c r="AU180" s="239" t="s">
        <v>91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341</v>
      </c>
      <c r="BM180" s="239" t="s">
        <v>4459</v>
      </c>
    </row>
    <row r="181" s="2" customFormat="1">
      <c r="A181" s="39"/>
      <c r="B181" s="40"/>
      <c r="C181" s="41"/>
      <c r="D181" s="241" t="s">
        <v>329</v>
      </c>
      <c r="E181" s="41"/>
      <c r="F181" s="242" t="s">
        <v>4460</v>
      </c>
      <c r="G181" s="41"/>
      <c r="H181" s="41"/>
      <c r="I181" s="243"/>
      <c r="J181" s="41"/>
      <c r="K181" s="41"/>
      <c r="L181" s="45"/>
      <c r="M181" s="244"/>
      <c r="N181" s="245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329</v>
      </c>
      <c r="AU181" s="18" t="s">
        <v>91</v>
      </c>
    </row>
    <row r="182" s="16" customFormat="1">
      <c r="A182" s="16"/>
      <c r="B182" s="299"/>
      <c r="C182" s="300"/>
      <c r="D182" s="253" t="s">
        <v>440</v>
      </c>
      <c r="E182" s="301" t="s">
        <v>1</v>
      </c>
      <c r="F182" s="302" t="s">
        <v>4455</v>
      </c>
      <c r="G182" s="300"/>
      <c r="H182" s="301" t="s">
        <v>1</v>
      </c>
      <c r="I182" s="303"/>
      <c r="J182" s="300"/>
      <c r="K182" s="300"/>
      <c r="L182" s="304"/>
      <c r="M182" s="305"/>
      <c r="N182" s="306"/>
      <c r="O182" s="306"/>
      <c r="P182" s="306"/>
      <c r="Q182" s="306"/>
      <c r="R182" s="306"/>
      <c r="S182" s="306"/>
      <c r="T182" s="307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308" t="s">
        <v>440</v>
      </c>
      <c r="AU182" s="308" t="s">
        <v>91</v>
      </c>
      <c r="AV182" s="16" t="s">
        <v>89</v>
      </c>
      <c r="AW182" s="16" t="s">
        <v>36</v>
      </c>
      <c r="AX182" s="16" t="s">
        <v>81</v>
      </c>
      <c r="AY182" s="308" t="s">
        <v>320</v>
      </c>
    </row>
    <row r="183" s="13" customFormat="1">
      <c r="A183" s="13"/>
      <c r="B183" s="251"/>
      <c r="C183" s="252"/>
      <c r="D183" s="253" t="s">
        <v>440</v>
      </c>
      <c r="E183" s="254" t="s">
        <v>1</v>
      </c>
      <c r="F183" s="255" t="s">
        <v>4461</v>
      </c>
      <c r="G183" s="252"/>
      <c r="H183" s="256">
        <v>0.47999999999999998</v>
      </c>
      <c r="I183" s="257"/>
      <c r="J183" s="252"/>
      <c r="K183" s="252"/>
      <c r="L183" s="258"/>
      <c r="M183" s="259"/>
      <c r="N183" s="260"/>
      <c r="O183" s="260"/>
      <c r="P183" s="260"/>
      <c r="Q183" s="260"/>
      <c r="R183" s="260"/>
      <c r="S183" s="260"/>
      <c r="T183" s="26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2" t="s">
        <v>440</v>
      </c>
      <c r="AU183" s="262" t="s">
        <v>91</v>
      </c>
      <c r="AV183" s="13" t="s">
        <v>91</v>
      </c>
      <c r="AW183" s="13" t="s">
        <v>36</v>
      </c>
      <c r="AX183" s="13" t="s">
        <v>81</v>
      </c>
      <c r="AY183" s="262" t="s">
        <v>320</v>
      </c>
    </row>
    <row r="184" s="16" customFormat="1">
      <c r="A184" s="16"/>
      <c r="B184" s="299"/>
      <c r="C184" s="300"/>
      <c r="D184" s="253" t="s">
        <v>440</v>
      </c>
      <c r="E184" s="301" t="s">
        <v>1</v>
      </c>
      <c r="F184" s="302" t="s">
        <v>900</v>
      </c>
      <c r="G184" s="300"/>
      <c r="H184" s="301" t="s">
        <v>1</v>
      </c>
      <c r="I184" s="303"/>
      <c r="J184" s="300"/>
      <c r="K184" s="300"/>
      <c r="L184" s="304"/>
      <c r="M184" s="305"/>
      <c r="N184" s="306"/>
      <c r="O184" s="306"/>
      <c r="P184" s="306"/>
      <c r="Q184" s="306"/>
      <c r="R184" s="306"/>
      <c r="S184" s="306"/>
      <c r="T184" s="307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308" t="s">
        <v>440</v>
      </c>
      <c r="AU184" s="308" t="s">
        <v>91</v>
      </c>
      <c r="AV184" s="16" t="s">
        <v>89</v>
      </c>
      <c r="AW184" s="16" t="s">
        <v>36</v>
      </c>
      <c r="AX184" s="16" t="s">
        <v>81</v>
      </c>
      <c r="AY184" s="308" t="s">
        <v>320</v>
      </c>
    </row>
    <row r="185" s="13" customFormat="1">
      <c r="A185" s="13"/>
      <c r="B185" s="251"/>
      <c r="C185" s="252"/>
      <c r="D185" s="253" t="s">
        <v>440</v>
      </c>
      <c r="E185" s="254" t="s">
        <v>1</v>
      </c>
      <c r="F185" s="255" t="s">
        <v>4462</v>
      </c>
      <c r="G185" s="252"/>
      <c r="H185" s="256">
        <v>0.52500000000000002</v>
      </c>
      <c r="I185" s="257"/>
      <c r="J185" s="252"/>
      <c r="K185" s="252"/>
      <c r="L185" s="258"/>
      <c r="M185" s="259"/>
      <c r="N185" s="260"/>
      <c r="O185" s="260"/>
      <c r="P185" s="260"/>
      <c r="Q185" s="260"/>
      <c r="R185" s="260"/>
      <c r="S185" s="260"/>
      <c r="T185" s="26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2" t="s">
        <v>440</v>
      </c>
      <c r="AU185" s="262" t="s">
        <v>91</v>
      </c>
      <c r="AV185" s="13" t="s">
        <v>91</v>
      </c>
      <c r="AW185" s="13" t="s">
        <v>36</v>
      </c>
      <c r="AX185" s="13" t="s">
        <v>81</v>
      </c>
      <c r="AY185" s="262" t="s">
        <v>320</v>
      </c>
    </row>
    <row r="186" s="13" customFormat="1">
      <c r="A186" s="13"/>
      <c r="B186" s="251"/>
      <c r="C186" s="252"/>
      <c r="D186" s="253" t="s">
        <v>440</v>
      </c>
      <c r="E186" s="254" t="s">
        <v>1</v>
      </c>
      <c r="F186" s="255" t="s">
        <v>4462</v>
      </c>
      <c r="G186" s="252"/>
      <c r="H186" s="256">
        <v>0.52500000000000002</v>
      </c>
      <c r="I186" s="257"/>
      <c r="J186" s="252"/>
      <c r="K186" s="252"/>
      <c r="L186" s="258"/>
      <c r="M186" s="259"/>
      <c r="N186" s="260"/>
      <c r="O186" s="260"/>
      <c r="P186" s="260"/>
      <c r="Q186" s="260"/>
      <c r="R186" s="260"/>
      <c r="S186" s="260"/>
      <c r="T186" s="26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2" t="s">
        <v>440</v>
      </c>
      <c r="AU186" s="262" t="s">
        <v>91</v>
      </c>
      <c r="AV186" s="13" t="s">
        <v>91</v>
      </c>
      <c r="AW186" s="13" t="s">
        <v>36</v>
      </c>
      <c r="AX186" s="13" t="s">
        <v>81</v>
      </c>
      <c r="AY186" s="262" t="s">
        <v>320</v>
      </c>
    </row>
    <row r="187" s="14" customFormat="1">
      <c r="A187" s="14"/>
      <c r="B187" s="263"/>
      <c r="C187" s="264"/>
      <c r="D187" s="253" t="s">
        <v>440</v>
      </c>
      <c r="E187" s="265" t="s">
        <v>1</v>
      </c>
      <c r="F187" s="266" t="s">
        <v>485</v>
      </c>
      <c r="G187" s="264"/>
      <c r="H187" s="267">
        <v>1.53</v>
      </c>
      <c r="I187" s="268"/>
      <c r="J187" s="264"/>
      <c r="K187" s="264"/>
      <c r="L187" s="269"/>
      <c r="M187" s="270"/>
      <c r="N187" s="271"/>
      <c r="O187" s="271"/>
      <c r="P187" s="271"/>
      <c r="Q187" s="271"/>
      <c r="R187" s="271"/>
      <c r="S187" s="271"/>
      <c r="T187" s="272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73" t="s">
        <v>440</v>
      </c>
      <c r="AU187" s="273" t="s">
        <v>91</v>
      </c>
      <c r="AV187" s="14" t="s">
        <v>341</v>
      </c>
      <c r="AW187" s="14" t="s">
        <v>36</v>
      </c>
      <c r="AX187" s="14" t="s">
        <v>89</v>
      </c>
      <c r="AY187" s="273" t="s">
        <v>320</v>
      </c>
    </row>
    <row r="188" s="2" customFormat="1" ht="16.5" customHeight="1">
      <c r="A188" s="39"/>
      <c r="B188" s="40"/>
      <c r="C188" s="228" t="s">
        <v>378</v>
      </c>
      <c r="D188" s="228" t="s">
        <v>323</v>
      </c>
      <c r="E188" s="229" t="s">
        <v>896</v>
      </c>
      <c r="F188" s="230" t="s">
        <v>897</v>
      </c>
      <c r="G188" s="231" t="s">
        <v>455</v>
      </c>
      <c r="H188" s="232">
        <v>1.0900000000000001</v>
      </c>
      <c r="I188" s="233"/>
      <c r="J188" s="234">
        <f>ROUND(I188*H188,2)</f>
        <v>0</v>
      </c>
      <c r="K188" s="230" t="s">
        <v>326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2.5018699999999998</v>
      </c>
      <c r="R188" s="237">
        <f>Q188*H188</f>
        <v>2.7270382999999998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341</v>
      </c>
      <c r="AT188" s="239" t="s">
        <v>323</v>
      </c>
      <c r="AU188" s="239" t="s">
        <v>91</v>
      </c>
      <c r="AY188" s="18" t="s">
        <v>320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341</v>
      </c>
      <c r="BM188" s="239" t="s">
        <v>4463</v>
      </c>
    </row>
    <row r="189" s="2" customFormat="1">
      <c r="A189" s="39"/>
      <c r="B189" s="40"/>
      <c r="C189" s="41"/>
      <c r="D189" s="241" t="s">
        <v>329</v>
      </c>
      <c r="E189" s="41"/>
      <c r="F189" s="242" t="s">
        <v>899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329</v>
      </c>
      <c r="AU189" s="18" t="s">
        <v>91</v>
      </c>
    </row>
    <row r="190" s="13" customFormat="1">
      <c r="A190" s="13"/>
      <c r="B190" s="251"/>
      <c r="C190" s="252"/>
      <c r="D190" s="253" t="s">
        <v>440</v>
      </c>
      <c r="E190" s="254" t="s">
        <v>1</v>
      </c>
      <c r="F190" s="255" t="s">
        <v>4464</v>
      </c>
      <c r="G190" s="252"/>
      <c r="H190" s="256">
        <v>1.0900000000000001</v>
      </c>
      <c r="I190" s="257"/>
      <c r="J190" s="252"/>
      <c r="K190" s="252"/>
      <c r="L190" s="258"/>
      <c r="M190" s="259"/>
      <c r="N190" s="260"/>
      <c r="O190" s="260"/>
      <c r="P190" s="260"/>
      <c r="Q190" s="260"/>
      <c r="R190" s="260"/>
      <c r="S190" s="260"/>
      <c r="T190" s="26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2" t="s">
        <v>440</v>
      </c>
      <c r="AU190" s="262" t="s">
        <v>91</v>
      </c>
      <c r="AV190" s="13" t="s">
        <v>91</v>
      </c>
      <c r="AW190" s="13" t="s">
        <v>36</v>
      </c>
      <c r="AX190" s="13" t="s">
        <v>89</v>
      </c>
      <c r="AY190" s="262" t="s">
        <v>320</v>
      </c>
    </row>
    <row r="191" s="2" customFormat="1" ht="24.15" customHeight="1">
      <c r="A191" s="39"/>
      <c r="B191" s="40"/>
      <c r="C191" s="228" t="s">
        <v>383</v>
      </c>
      <c r="D191" s="228" t="s">
        <v>323</v>
      </c>
      <c r="E191" s="229" t="s">
        <v>908</v>
      </c>
      <c r="F191" s="230" t="s">
        <v>909</v>
      </c>
      <c r="G191" s="231" t="s">
        <v>437</v>
      </c>
      <c r="H191" s="232">
        <v>14.536</v>
      </c>
      <c r="I191" s="233"/>
      <c r="J191" s="234">
        <f>ROUND(I191*H191,2)</f>
        <v>0</v>
      </c>
      <c r="K191" s="230" t="s">
        <v>326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0.0027499999999999998</v>
      </c>
      <c r="R191" s="237">
        <f>Q191*H191</f>
        <v>0.039973999999999996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341</v>
      </c>
      <c r="AT191" s="239" t="s">
        <v>323</v>
      </c>
      <c r="AU191" s="239" t="s">
        <v>91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341</v>
      </c>
      <c r="BM191" s="239" t="s">
        <v>4465</v>
      </c>
    </row>
    <row r="192" s="2" customFormat="1">
      <c r="A192" s="39"/>
      <c r="B192" s="40"/>
      <c r="C192" s="41"/>
      <c r="D192" s="241" t="s">
        <v>329</v>
      </c>
      <c r="E192" s="41"/>
      <c r="F192" s="242" t="s">
        <v>911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329</v>
      </c>
      <c r="AU192" s="18" t="s">
        <v>91</v>
      </c>
    </row>
    <row r="193" s="13" customFormat="1">
      <c r="A193" s="13"/>
      <c r="B193" s="251"/>
      <c r="C193" s="252"/>
      <c r="D193" s="253" t="s">
        <v>440</v>
      </c>
      <c r="E193" s="254" t="s">
        <v>1</v>
      </c>
      <c r="F193" s="255" t="s">
        <v>4466</v>
      </c>
      <c r="G193" s="252"/>
      <c r="H193" s="256">
        <v>14.536</v>
      </c>
      <c r="I193" s="257"/>
      <c r="J193" s="252"/>
      <c r="K193" s="252"/>
      <c r="L193" s="258"/>
      <c r="M193" s="259"/>
      <c r="N193" s="260"/>
      <c r="O193" s="260"/>
      <c r="P193" s="260"/>
      <c r="Q193" s="260"/>
      <c r="R193" s="260"/>
      <c r="S193" s="260"/>
      <c r="T193" s="26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2" t="s">
        <v>440</v>
      </c>
      <c r="AU193" s="262" t="s">
        <v>91</v>
      </c>
      <c r="AV193" s="13" t="s">
        <v>91</v>
      </c>
      <c r="AW193" s="13" t="s">
        <v>36</v>
      </c>
      <c r="AX193" s="13" t="s">
        <v>89</v>
      </c>
      <c r="AY193" s="262" t="s">
        <v>320</v>
      </c>
    </row>
    <row r="194" s="2" customFormat="1" ht="24.15" customHeight="1">
      <c r="A194" s="39"/>
      <c r="B194" s="40"/>
      <c r="C194" s="228" t="s">
        <v>388</v>
      </c>
      <c r="D194" s="228" t="s">
        <v>323</v>
      </c>
      <c r="E194" s="229" t="s">
        <v>919</v>
      </c>
      <c r="F194" s="230" t="s">
        <v>920</v>
      </c>
      <c r="G194" s="231" t="s">
        <v>437</v>
      </c>
      <c r="H194" s="232">
        <v>14.536</v>
      </c>
      <c r="I194" s="233"/>
      <c r="J194" s="234">
        <f>ROUND(I194*H194,2)</f>
        <v>0</v>
      </c>
      <c r="K194" s="230" t="s">
        <v>326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341</v>
      </c>
      <c r="AT194" s="239" t="s">
        <v>323</v>
      </c>
      <c r="AU194" s="239" t="s">
        <v>91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341</v>
      </c>
      <c r="BM194" s="239" t="s">
        <v>4467</v>
      </c>
    </row>
    <row r="195" s="2" customFormat="1">
      <c r="A195" s="39"/>
      <c r="B195" s="40"/>
      <c r="C195" s="41"/>
      <c r="D195" s="241" t="s">
        <v>329</v>
      </c>
      <c r="E195" s="41"/>
      <c r="F195" s="242" t="s">
        <v>922</v>
      </c>
      <c r="G195" s="41"/>
      <c r="H195" s="41"/>
      <c r="I195" s="243"/>
      <c r="J195" s="41"/>
      <c r="K195" s="41"/>
      <c r="L195" s="45"/>
      <c r="M195" s="244"/>
      <c r="N195" s="245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329</v>
      </c>
      <c r="AU195" s="18" t="s">
        <v>91</v>
      </c>
    </row>
    <row r="196" s="2" customFormat="1" ht="21.75" customHeight="1">
      <c r="A196" s="39"/>
      <c r="B196" s="40"/>
      <c r="C196" s="228" t="s">
        <v>393</v>
      </c>
      <c r="D196" s="228" t="s">
        <v>323</v>
      </c>
      <c r="E196" s="229" t="s">
        <v>937</v>
      </c>
      <c r="F196" s="230" t="s">
        <v>4468</v>
      </c>
      <c r="G196" s="231" t="s">
        <v>480</v>
      </c>
      <c r="H196" s="232">
        <v>0.109</v>
      </c>
      <c r="I196" s="233"/>
      <c r="J196" s="234">
        <f>ROUND(I196*H196,2)</f>
        <v>0</v>
      </c>
      <c r="K196" s="230" t="s">
        <v>326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1.04922</v>
      </c>
      <c r="R196" s="237">
        <f>Q196*H196</f>
        <v>0.11436498000000001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341</v>
      </c>
      <c r="AT196" s="239" t="s">
        <v>323</v>
      </c>
      <c r="AU196" s="239" t="s">
        <v>91</v>
      </c>
      <c r="AY196" s="18" t="s">
        <v>320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341</v>
      </c>
      <c r="BM196" s="239" t="s">
        <v>4469</v>
      </c>
    </row>
    <row r="197" s="2" customFormat="1">
      <c r="A197" s="39"/>
      <c r="B197" s="40"/>
      <c r="C197" s="41"/>
      <c r="D197" s="241" t="s">
        <v>329</v>
      </c>
      <c r="E197" s="41"/>
      <c r="F197" s="242" t="s">
        <v>940</v>
      </c>
      <c r="G197" s="41"/>
      <c r="H197" s="41"/>
      <c r="I197" s="243"/>
      <c r="J197" s="41"/>
      <c r="K197" s="41"/>
      <c r="L197" s="45"/>
      <c r="M197" s="244"/>
      <c r="N197" s="245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329</v>
      </c>
      <c r="AU197" s="18" t="s">
        <v>91</v>
      </c>
    </row>
    <row r="198" s="13" customFormat="1">
      <c r="A198" s="13"/>
      <c r="B198" s="251"/>
      <c r="C198" s="252"/>
      <c r="D198" s="253" t="s">
        <v>440</v>
      </c>
      <c r="E198" s="254" t="s">
        <v>1</v>
      </c>
      <c r="F198" s="255" t="s">
        <v>4470</v>
      </c>
      <c r="G198" s="252"/>
      <c r="H198" s="256">
        <v>0.109</v>
      </c>
      <c r="I198" s="257"/>
      <c r="J198" s="252"/>
      <c r="K198" s="252"/>
      <c r="L198" s="258"/>
      <c r="M198" s="259"/>
      <c r="N198" s="260"/>
      <c r="O198" s="260"/>
      <c r="P198" s="260"/>
      <c r="Q198" s="260"/>
      <c r="R198" s="260"/>
      <c r="S198" s="260"/>
      <c r="T198" s="261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2" t="s">
        <v>440</v>
      </c>
      <c r="AU198" s="262" t="s">
        <v>91</v>
      </c>
      <c r="AV198" s="13" t="s">
        <v>91</v>
      </c>
      <c r="AW198" s="13" t="s">
        <v>36</v>
      </c>
      <c r="AX198" s="13" t="s">
        <v>89</v>
      </c>
      <c r="AY198" s="262" t="s">
        <v>320</v>
      </c>
    </row>
    <row r="199" s="2" customFormat="1" ht="21.75" customHeight="1">
      <c r="A199" s="39"/>
      <c r="B199" s="40"/>
      <c r="C199" s="228" t="s">
        <v>8</v>
      </c>
      <c r="D199" s="228" t="s">
        <v>323</v>
      </c>
      <c r="E199" s="229" t="s">
        <v>943</v>
      </c>
      <c r="F199" s="230" t="s">
        <v>944</v>
      </c>
      <c r="G199" s="231" t="s">
        <v>544</v>
      </c>
      <c r="H199" s="232">
        <v>12</v>
      </c>
      <c r="I199" s="233"/>
      <c r="J199" s="234">
        <f>ROUND(I199*H199,2)</f>
        <v>0</v>
      </c>
      <c r="K199" s="230" t="s">
        <v>326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0.022780000000000002</v>
      </c>
      <c r="R199" s="237">
        <f>Q199*H199</f>
        <v>0.27336000000000005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341</v>
      </c>
      <c r="AT199" s="239" t="s">
        <v>323</v>
      </c>
      <c r="AU199" s="239" t="s">
        <v>91</v>
      </c>
      <c r="AY199" s="18" t="s">
        <v>320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341</v>
      </c>
      <c r="BM199" s="239" t="s">
        <v>4471</v>
      </c>
    </row>
    <row r="200" s="2" customFormat="1">
      <c r="A200" s="39"/>
      <c r="B200" s="40"/>
      <c r="C200" s="41"/>
      <c r="D200" s="241" t="s">
        <v>329</v>
      </c>
      <c r="E200" s="41"/>
      <c r="F200" s="242" t="s">
        <v>946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329</v>
      </c>
      <c r="AU200" s="18" t="s">
        <v>91</v>
      </c>
    </row>
    <row r="201" s="13" customFormat="1">
      <c r="A201" s="13"/>
      <c r="B201" s="251"/>
      <c r="C201" s="252"/>
      <c r="D201" s="253" t="s">
        <v>440</v>
      </c>
      <c r="E201" s="254" t="s">
        <v>1</v>
      </c>
      <c r="F201" s="255" t="s">
        <v>4472</v>
      </c>
      <c r="G201" s="252"/>
      <c r="H201" s="256">
        <v>3</v>
      </c>
      <c r="I201" s="257"/>
      <c r="J201" s="252"/>
      <c r="K201" s="252"/>
      <c r="L201" s="258"/>
      <c r="M201" s="259"/>
      <c r="N201" s="260"/>
      <c r="O201" s="260"/>
      <c r="P201" s="260"/>
      <c r="Q201" s="260"/>
      <c r="R201" s="260"/>
      <c r="S201" s="260"/>
      <c r="T201" s="26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2" t="s">
        <v>440</v>
      </c>
      <c r="AU201" s="262" t="s">
        <v>91</v>
      </c>
      <c r="AV201" s="13" t="s">
        <v>91</v>
      </c>
      <c r="AW201" s="13" t="s">
        <v>36</v>
      </c>
      <c r="AX201" s="13" t="s">
        <v>81</v>
      </c>
      <c r="AY201" s="262" t="s">
        <v>320</v>
      </c>
    </row>
    <row r="202" s="13" customFormat="1">
      <c r="A202" s="13"/>
      <c r="B202" s="251"/>
      <c r="C202" s="252"/>
      <c r="D202" s="253" t="s">
        <v>440</v>
      </c>
      <c r="E202" s="254" t="s">
        <v>1</v>
      </c>
      <c r="F202" s="255" t="s">
        <v>947</v>
      </c>
      <c r="G202" s="252"/>
      <c r="H202" s="256">
        <v>9</v>
      </c>
      <c r="I202" s="257"/>
      <c r="J202" s="252"/>
      <c r="K202" s="252"/>
      <c r="L202" s="258"/>
      <c r="M202" s="259"/>
      <c r="N202" s="260"/>
      <c r="O202" s="260"/>
      <c r="P202" s="260"/>
      <c r="Q202" s="260"/>
      <c r="R202" s="260"/>
      <c r="S202" s="260"/>
      <c r="T202" s="26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2" t="s">
        <v>440</v>
      </c>
      <c r="AU202" s="262" t="s">
        <v>91</v>
      </c>
      <c r="AV202" s="13" t="s">
        <v>91</v>
      </c>
      <c r="AW202" s="13" t="s">
        <v>36</v>
      </c>
      <c r="AX202" s="13" t="s">
        <v>81</v>
      </c>
      <c r="AY202" s="262" t="s">
        <v>320</v>
      </c>
    </row>
    <row r="203" s="14" customFormat="1">
      <c r="A203" s="14"/>
      <c r="B203" s="263"/>
      <c r="C203" s="264"/>
      <c r="D203" s="253" t="s">
        <v>440</v>
      </c>
      <c r="E203" s="265" t="s">
        <v>1</v>
      </c>
      <c r="F203" s="266" t="s">
        <v>485</v>
      </c>
      <c r="G203" s="264"/>
      <c r="H203" s="267">
        <v>12</v>
      </c>
      <c r="I203" s="268"/>
      <c r="J203" s="264"/>
      <c r="K203" s="264"/>
      <c r="L203" s="269"/>
      <c r="M203" s="270"/>
      <c r="N203" s="271"/>
      <c r="O203" s="271"/>
      <c r="P203" s="271"/>
      <c r="Q203" s="271"/>
      <c r="R203" s="271"/>
      <c r="S203" s="271"/>
      <c r="T203" s="272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3" t="s">
        <v>440</v>
      </c>
      <c r="AU203" s="273" t="s">
        <v>91</v>
      </c>
      <c r="AV203" s="14" t="s">
        <v>341</v>
      </c>
      <c r="AW203" s="14" t="s">
        <v>36</v>
      </c>
      <c r="AX203" s="14" t="s">
        <v>89</v>
      </c>
      <c r="AY203" s="273" t="s">
        <v>320</v>
      </c>
    </row>
    <row r="204" s="2" customFormat="1" ht="21.75" customHeight="1">
      <c r="A204" s="39"/>
      <c r="B204" s="40"/>
      <c r="C204" s="228" t="s">
        <v>404</v>
      </c>
      <c r="D204" s="228" t="s">
        <v>323</v>
      </c>
      <c r="E204" s="229" t="s">
        <v>963</v>
      </c>
      <c r="F204" s="230" t="s">
        <v>964</v>
      </c>
      <c r="G204" s="231" t="s">
        <v>544</v>
      </c>
      <c r="H204" s="232">
        <v>3</v>
      </c>
      <c r="I204" s="233"/>
      <c r="J204" s="234">
        <f>ROUND(I204*H204,2)</f>
        <v>0</v>
      </c>
      <c r="K204" s="230" t="s">
        <v>326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0.081850000000000006</v>
      </c>
      <c r="R204" s="237">
        <f>Q204*H204</f>
        <v>0.24555000000000002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341</v>
      </c>
      <c r="AT204" s="239" t="s">
        <v>323</v>
      </c>
      <c r="AU204" s="239" t="s">
        <v>91</v>
      </c>
      <c r="AY204" s="18" t="s">
        <v>320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341</v>
      </c>
      <c r="BM204" s="239" t="s">
        <v>4473</v>
      </c>
    </row>
    <row r="205" s="2" customFormat="1">
      <c r="A205" s="39"/>
      <c r="B205" s="40"/>
      <c r="C205" s="41"/>
      <c r="D205" s="241" t="s">
        <v>329</v>
      </c>
      <c r="E205" s="41"/>
      <c r="F205" s="242" t="s">
        <v>966</v>
      </c>
      <c r="G205" s="41"/>
      <c r="H205" s="41"/>
      <c r="I205" s="243"/>
      <c r="J205" s="41"/>
      <c r="K205" s="41"/>
      <c r="L205" s="45"/>
      <c r="M205" s="244"/>
      <c r="N205" s="245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329</v>
      </c>
      <c r="AU205" s="18" t="s">
        <v>91</v>
      </c>
    </row>
    <row r="206" s="13" customFormat="1">
      <c r="A206" s="13"/>
      <c r="B206" s="251"/>
      <c r="C206" s="252"/>
      <c r="D206" s="253" t="s">
        <v>440</v>
      </c>
      <c r="E206" s="254" t="s">
        <v>1</v>
      </c>
      <c r="F206" s="255" t="s">
        <v>967</v>
      </c>
      <c r="G206" s="252"/>
      <c r="H206" s="256">
        <v>3</v>
      </c>
      <c r="I206" s="257"/>
      <c r="J206" s="252"/>
      <c r="K206" s="252"/>
      <c r="L206" s="258"/>
      <c r="M206" s="259"/>
      <c r="N206" s="260"/>
      <c r="O206" s="260"/>
      <c r="P206" s="260"/>
      <c r="Q206" s="260"/>
      <c r="R206" s="260"/>
      <c r="S206" s="260"/>
      <c r="T206" s="26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2" t="s">
        <v>440</v>
      </c>
      <c r="AU206" s="262" t="s">
        <v>91</v>
      </c>
      <c r="AV206" s="13" t="s">
        <v>91</v>
      </c>
      <c r="AW206" s="13" t="s">
        <v>36</v>
      </c>
      <c r="AX206" s="13" t="s">
        <v>89</v>
      </c>
      <c r="AY206" s="262" t="s">
        <v>320</v>
      </c>
    </row>
    <row r="207" s="2" customFormat="1" ht="24.15" customHeight="1">
      <c r="A207" s="39"/>
      <c r="B207" s="40"/>
      <c r="C207" s="228" t="s">
        <v>409</v>
      </c>
      <c r="D207" s="228" t="s">
        <v>323</v>
      </c>
      <c r="E207" s="229" t="s">
        <v>4474</v>
      </c>
      <c r="F207" s="230" t="s">
        <v>4475</v>
      </c>
      <c r="G207" s="231" t="s">
        <v>455</v>
      </c>
      <c r="H207" s="232">
        <v>0.079000000000000001</v>
      </c>
      <c r="I207" s="233"/>
      <c r="J207" s="234">
        <f>ROUND(I207*H207,2)</f>
        <v>0</v>
      </c>
      <c r="K207" s="230" t="s">
        <v>326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1.89706</v>
      </c>
      <c r="R207" s="237">
        <f>Q207*H207</f>
        <v>0.14986774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341</v>
      </c>
      <c r="AT207" s="239" t="s">
        <v>323</v>
      </c>
      <c r="AU207" s="239" t="s">
        <v>91</v>
      </c>
      <c r="AY207" s="18" t="s">
        <v>320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341</v>
      </c>
      <c r="BM207" s="239" t="s">
        <v>4476</v>
      </c>
    </row>
    <row r="208" s="2" customFormat="1">
      <c r="A208" s="39"/>
      <c r="B208" s="40"/>
      <c r="C208" s="41"/>
      <c r="D208" s="241" t="s">
        <v>329</v>
      </c>
      <c r="E208" s="41"/>
      <c r="F208" s="242" t="s">
        <v>4477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329</v>
      </c>
      <c r="AU208" s="18" t="s">
        <v>91</v>
      </c>
    </row>
    <row r="209" s="13" customFormat="1">
      <c r="A209" s="13"/>
      <c r="B209" s="251"/>
      <c r="C209" s="252"/>
      <c r="D209" s="253" t="s">
        <v>440</v>
      </c>
      <c r="E209" s="254" t="s">
        <v>1</v>
      </c>
      <c r="F209" s="255" t="s">
        <v>4478</v>
      </c>
      <c r="G209" s="252"/>
      <c r="H209" s="256">
        <v>0.079000000000000001</v>
      </c>
      <c r="I209" s="257"/>
      <c r="J209" s="252"/>
      <c r="K209" s="252"/>
      <c r="L209" s="258"/>
      <c r="M209" s="259"/>
      <c r="N209" s="260"/>
      <c r="O209" s="260"/>
      <c r="P209" s="260"/>
      <c r="Q209" s="260"/>
      <c r="R209" s="260"/>
      <c r="S209" s="260"/>
      <c r="T209" s="26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2" t="s">
        <v>440</v>
      </c>
      <c r="AU209" s="262" t="s">
        <v>91</v>
      </c>
      <c r="AV209" s="13" t="s">
        <v>91</v>
      </c>
      <c r="AW209" s="13" t="s">
        <v>36</v>
      </c>
      <c r="AX209" s="13" t="s">
        <v>89</v>
      </c>
      <c r="AY209" s="262" t="s">
        <v>320</v>
      </c>
    </row>
    <row r="210" s="2" customFormat="1" ht="24.15" customHeight="1">
      <c r="A210" s="39"/>
      <c r="B210" s="40"/>
      <c r="C210" s="228" t="s">
        <v>414</v>
      </c>
      <c r="D210" s="228" t="s">
        <v>323</v>
      </c>
      <c r="E210" s="229" t="s">
        <v>998</v>
      </c>
      <c r="F210" s="230" t="s">
        <v>999</v>
      </c>
      <c r="G210" s="231" t="s">
        <v>437</v>
      </c>
      <c r="H210" s="232">
        <v>38.979999999999997</v>
      </c>
      <c r="I210" s="233"/>
      <c r="J210" s="234">
        <f>ROUND(I210*H210,2)</f>
        <v>0</v>
      </c>
      <c r="K210" s="230" t="s">
        <v>326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0.12021</v>
      </c>
      <c r="R210" s="237">
        <f>Q210*H210</f>
        <v>4.6857857999999997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341</v>
      </c>
      <c r="AT210" s="239" t="s">
        <v>323</v>
      </c>
      <c r="AU210" s="239" t="s">
        <v>91</v>
      </c>
      <c r="AY210" s="18" t="s">
        <v>320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341</v>
      </c>
      <c r="BM210" s="239" t="s">
        <v>4479</v>
      </c>
    </row>
    <row r="211" s="2" customFormat="1">
      <c r="A211" s="39"/>
      <c r="B211" s="40"/>
      <c r="C211" s="41"/>
      <c r="D211" s="241" t="s">
        <v>329</v>
      </c>
      <c r="E211" s="41"/>
      <c r="F211" s="242" t="s">
        <v>1001</v>
      </c>
      <c r="G211" s="41"/>
      <c r="H211" s="41"/>
      <c r="I211" s="243"/>
      <c r="J211" s="41"/>
      <c r="K211" s="41"/>
      <c r="L211" s="45"/>
      <c r="M211" s="244"/>
      <c r="N211" s="245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329</v>
      </c>
      <c r="AU211" s="18" t="s">
        <v>91</v>
      </c>
    </row>
    <row r="212" s="16" customFormat="1">
      <c r="A212" s="16"/>
      <c r="B212" s="299"/>
      <c r="C212" s="300"/>
      <c r="D212" s="253" t="s">
        <v>440</v>
      </c>
      <c r="E212" s="301" t="s">
        <v>1</v>
      </c>
      <c r="F212" s="302" t="s">
        <v>4455</v>
      </c>
      <c r="G212" s="300"/>
      <c r="H212" s="301" t="s">
        <v>1</v>
      </c>
      <c r="I212" s="303"/>
      <c r="J212" s="300"/>
      <c r="K212" s="300"/>
      <c r="L212" s="304"/>
      <c r="M212" s="305"/>
      <c r="N212" s="306"/>
      <c r="O212" s="306"/>
      <c r="P212" s="306"/>
      <c r="Q212" s="306"/>
      <c r="R212" s="306"/>
      <c r="S212" s="306"/>
      <c r="T212" s="307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308" t="s">
        <v>440</v>
      </c>
      <c r="AU212" s="308" t="s">
        <v>91</v>
      </c>
      <c r="AV212" s="16" t="s">
        <v>89</v>
      </c>
      <c r="AW212" s="16" t="s">
        <v>36</v>
      </c>
      <c r="AX212" s="16" t="s">
        <v>81</v>
      </c>
      <c r="AY212" s="308" t="s">
        <v>320</v>
      </c>
    </row>
    <row r="213" s="13" customFormat="1">
      <c r="A213" s="13"/>
      <c r="B213" s="251"/>
      <c r="C213" s="252"/>
      <c r="D213" s="253" t="s">
        <v>440</v>
      </c>
      <c r="E213" s="254" t="s">
        <v>1</v>
      </c>
      <c r="F213" s="255" t="s">
        <v>4480</v>
      </c>
      <c r="G213" s="252"/>
      <c r="H213" s="256">
        <v>18</v>
      </c>
      <c r="I213" s="257"/>
      <c r="J213" s="252"/>
      <c r="K213" s="252"/>
      <c r="L213" s="258"/>
      <c r="M213" s="259"/>
      <c r="N213" s="260"/>
      <c r="O213" s="260"/>
      <c r="P213" s="260"/>
      <c r="Q213" s="260"/>
      <c r="R213" s="260"/>
      <c r="S213" s="260"/>
      <c r="T213" s="26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2" t="s">
        <v>440</v>
      </c>
      <c r="AU213" s="262" t="s">
        <v>91</v>
      </c>
      <c r="AV213" s="13" t="s">
        <v>91</v>
      </c>
      <c r="AW213" s="13" t="s">
        <v>36</v>
      </c>
      <c r="AX213" s="13" t="s">
        <v>81</v>
      </c>
      <c r="AY213" s="262" t="s">
        <v>320</v>
      </c>
    </row>
    <row r="214" s="13" customFormat="1">
      <c r="A214" s="13"/>
      <c r="B214" s="251"/>
      <c r="C214" s="252"/>
      <c r="D214" s="253" t="s">
        <v>440</v>
      </c>
      <c r="E214" s="254" t="s">
        <v>1</v>
      </c>
      <c r="F214" s="255" t="s">
        <v>4481</v>
      </c>
      <c r="G214" s="252"/>
      <c r="H214" s="256">
        <v>26</v>
      </c>
      <c r="I214" s="257"/>
      <c r="J214" s="252"/>
      <c r="K214" s="252"/>
      <c r="L214" s="258"/>
      <c r="M214" s="259"/>
      <c r="N214" s="260"/>
      <c r="O214" s="260"/>
      <c r="P214" s="260"/>
      <c r="Q214" s="260"/>
      <c r="R214" s="260"/>
      <c r="S214" s="260"/>
      <c r="T214" s="26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2" t="s">
        <v>440</v>
      </c>
      <c r="AU214" s="262" t="s">
        <v>91</v>
      </c>
      <c r="AV214" s="13" t="s">
        <v>91</v>
      </c>
      <c r="AW214" s="13" t="s">
        <v>36</v>
      </c>
      <c r="AX214" s="13" t="s">
        <v>81</v>
      </c>
      <c r="AY214" s="262" t="s">
        <v>320</v>
      </c>
    </row>
    <row r="215" s="13" customFormat="1">
      <c r="A215" s="13"/>
      <c r="B215" s="251"/>
      <c r="C215" s="252"/>
      <c r="D215" s="253" t="s">
        <v>440</v>
      </c>
      <c r="E215" s="254" t="s">
        <v>1</v>
      </c>
      <c r="F215" s="255" t="s">
        <v>4482</v>
      </c>
      <c r="G215" s="252"/>
      <c r="H215" s="256">
        <v>3.3799999999999999</v>
      </c>
      <c r="I215" s="257"/>
      <c r="J215" s="252"/>
      <c r="K215" s="252"/>
      <c r="L215" s="258"/>
      <c r="M215" s="259"/>
      <c r="N215" s="260"/>
      <c r="O215" s="260"/>
      <c r="P215" s="260"/>
      <c r="Q215" s="260"/>
      <c r="R215" s="260"/>
      <c r="S215" s="260"/>
      <c r="T215" s="261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2" t="s">
        <v>440</v>
      </c>
      <c r="AU215" s="262" t="s">
        <v>91</v>
      </c>
      <c r="AV215" s="13" t="s">
        <v>91</v>
      </c>
      <c r="AW215" s="13" t="s">
        <v>36</v>
      </c>
      <c r="AX215" s="13" t="s">
        <v>81</v>
      </c>
      <c r="AY215" s="262" t="s">
        <v>320</v>
      </c>
    </row>
    <row r="216" s="13" customFormat="1">
      <c r="A216" s="13"/>
      <c r="B216" s="251"/>
      <c r="C216" s="252"/>
      <c r="D216" s="253" t="s">
        <v>440</v>
      </c>
      <c r="E216" s="254" t="s">
        <v>1</v>
      </c>
      <c r="F216" s="255" t="s">
        <v>4483</v>
      </c>
      <c r="G216" s="252"/>
      <c r="H216" s="256">
        <v>-8.4000000000000004</v>
      </c>
      <c r="I216" s="257"/>
      <c r="J216" s="252"/>
      <c r="K216" s="252"/>
      <c r="L216" s="258"/>
      <c r="M216" s="259"/>
      <c r="N216" s="260"/>
      <c r="O216" s="260"/>
      <c r="P216" s="260"/>
      <c r="Q216" s="260"/>
      <c r="R216" s="260"/>
      <c r="S216" s="260"/>
      <c r="T216" s="26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2" t="s">
        <v>440</v>
      </c>
      <c r="AU216" s="262" t="s">
        <v>91</v>
      </c>
      <c r="AV216" s="13" t="s">
        <v>91</v>
      </c>
      <c r="AW216" s="13" t="s">
        <v>36</v>
      </c>
      <c r="AX216" s="13" t="s">
        <v>81</v>
      </c>
      <c r="AY216" s="262" t="s">
        <v>320</v>
      </c>
    </row>
    <row r="217" s="14" customFormat="1">
      <c r="A217" s="14"/>
      <c r="B217" s="263"/>
      <c r="C217" s="264"/>
      <c r="D217" s="253" t="s">
        <v>440</v>
      </c>
      <c r="E217" s="265" t="s">
        <v>1</v>
      </c>
      <c r="F217" s="266" t="s">
        <v>485</v>
      </c>
      <c r="G217" s="264"/>
      <c r="H217" s="267">
        <v>38.979999999999997</v>
      </c>
      <c r="I217" s="268"/>
      <c r="J217" s="264"/>
      <c r="K217" s="264"/>
      <c r="L217" s="269"/>
      <c r="M217" s="270"/>
      <c r="N217" s="271"/>
      <c r="O217" s="271"/>
      <c r="P217" s="271"/>
      <c r="Q217" s="271"/>
      <c r="R217" s="271"/>
      <c r="S217" s="271"/>
      <c r="T217" s="272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3" t="s">
        <v>440</v>
      </c>
      <c r="AU217" s="273" t="s">
        <v>91</v>
      </c>
      <c r="AV217" s="14" t="s">
        <v>341</v>
      </c>
      <c r="AW217" s="14" t="s">
        <v>36</v>
      </c>
      <c r="AX217" s="14" t="s">
        <v>89</v>
      </c>
      <c r="AY217" s="273" t="s">
        <v>320</v>
      </c>
    </row>
    <row r="218" s="12" customFormat="1" ht="22.8" customHeight="1">
      <c r="A218" s="12"/>
      <c r="B218" s="212"/>
      <c r="C218" s="213"/>
      <c r="D218" s="214" t="s">
        <v>80</v>
      </c>
      <c r="E218" s="226" t="s">
        <v>341</v>
      </c>
      <c r="F218" s="226" t="s">
        <v>1064</v>
      </c>
      <c r="G218" s="213"/>
      <c r="H218" s="213"/>
      <c r="I218" s="216"/>
      <c r="J218" s="227">
        <f>BK218</f>
        <v>0</v>
      </c>
      <c r="K218" s="213"/>
      <c r="L218" s="218"/>
      <c r="M218" s="219"/>
      <c r="N218" s="220"/>
      <c r="O218" s="220"/>
      <c r="P218" s="221">
        <f>SUM(P219:P233)</f>
        <v>0</v>
      </c>
      <c r="Q218" s="220"/>
      <c r="R218" s="221">
        <f>SUM(R219:R233)</f>
        <v>4.4853658999999997</v>
      </c>
      <c r="S218" s="220"/>
      <c r="T218" s="222">
        <f>SUM(T219:T233)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3" t="s">
        <v>89</v>
      </c>
      <c r="AT218" s="224" t="s">
        <v>80</v>
      </c>
      <c r="AU218" s="224" t="s">
        <v>89</v>
      </c>
      <c r="AY218" s="223" t="s">
        <v>320</v>
      </c>
      <c r="BK218" s="225">
        <f>SUM(BK219:BK233)</f>
        <v>0</v>
      </c>
    </row>
    <row r="219" s="2" customFormat="1" ht="16.5" customHeight="1">
      <c r="A219" s="39"/>
      <c r="B219" s="40"/>
      <c r="C219" s="228" t="s">
        <v>421</v>
      </c>
      <c r="D219" s="228" t="s">
        <v>323</v>
      </c>
      <c r="E219" s="229" t="s">
        <v>1066</v>
      </c>
      <c r="F219" s="230" t="s">
        <v>1067</v>
      </c>
      <c r="G219" s="231" t="s">
        <v>455</v>
      </c>
      <c r="H219" s="232">
        <v>1.6799999999999999</v>
      </c>
      <c r="I219" s="233"/>
      <c r="J219" s="234">
        <f>ROUND(I219*H219,2)</f>
        <v>0</v>
      </c>
      <c r="K219" s="230" t="s">
        <v>326</v>
      </c>
      <c r="L219" s="45"/>
      <c r="M219" s="235" t="s">
        <v>1</v>
      </c>
      <c r="N219" s="236" t="s">
        <v>46</v>
      </c>
      <c r="O219" s="92"/>
      <c r="P219" s="237">
        <f>O219*H219</f>
        <v>0</v>
      </c>
      <c r="Q219" s="237">
        <v>2.5020099999999998</v>
      </c>
      <c r="R219" s="237">
        <f>Q219*H219</f>
        <v>4.2033768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341</v>
      </c>
      <c r="AT219" s="239" t="s">
        <v>323</v>
      </c>
      <c r="AU219" s="239" t="s">
        <v>91</v>
      </c>
      <c r="AY219" s="18" t="s">
        <v>320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341</v>
      </c>
      <c r="BM219" s="239" t="s">
        <v>4484</v>
      </c>
    </row>
    <row r="220" s="2" customFormat="1">
      <c r="A220" s="39"/>
      <c r="B220" s="40"/>
      <c r="C220" s="41"/>
      <c r="D220" s="241" t="s">
        <v>329</v>
      </c>
      <c r="E220" s="41"/>
      <c r="F220" s="242" t="s">
        <v>1069</v>
      </c>
      <c r="G220" s="41"/>
      <c r="H220" s="41"/>
      <c r="I220" s="243"/>
      <c r="J220" s="41"/>
      <c r="K220" s="41"/>
      <c r="L220" s="45"/>
      <c r="M220" s="244"/>
      <c r="N220" s="245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329</v>
      </c>
      <c r="AU220" s="18" t="s">
        <v>91</v>
      </c>
    </row>
    <row r="221" s="13" customFormat="1">
      <c r="A221" s="13"/>
      <c r="B221" s="251"/>
      <c r="C221" s="252"/>
      <c r="D221" s="253" t="s">
        <v>440</v>
      </c>
      <c r="E221" s="254" t="s">
        <v>1</v>
      </c>
      <c r="F221" s="255" t="s">
        <v>4485</v>
      </c>
      <c r="G221" s="252"/>
      <c r="H221" s="256">
        <v>1.6799999999999999</v>
      </c>
      <c r="I221" s="257"/>
      <c r="J221" s="252"/>
      <c r="K221" s="252"/>
      <c r="L221" s="258"/>
      <c r="M221" s="259"/>
      <c r="N221" s="260"/>
      <c r="O221" s="260"/>
      <c r="P221" s="260"/>
      <c r="Q221" s="260"/>
      <c r="R221" s="260"/>
      <c r="S221" s="260"/>
      <c r="T221" s="26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2" t="s">
        <v>440</v>
      </c>
      <c r="AU221" s="262" t="s">
        <v>91</v>
      </c>
      <c r="AV221" s="13" t="s">
        <v>91</v>
      </c>
      <c r="AW221" s="13" t="s">
        <v>36</v>
      </c>
      <c r="AX221" s="13" t="s">
        <v>89</v>
      </c>
      <c r="AY221" s="262" t="s">
        <v>320</v>
      </c>
    </row>
    <row r="222" s="2" customFormat="1" ht="24.15" customHeight="1">
      <c r="A222" s="39"/>
      <c r="B222" s="40"/>
      <c r="C222" s="228" t="s">
        <v>522</v>
      </c>
      <c r="D222" s="228" t="s">
        <v>323</v>
      </c>
      <c r="E222" s="229" t="s">
        <v>1079</v>
      </c>
      <c r="F222" s="230" t="s">
        <v>1080</v>
      </c>
      <c r="G222" s="231" t="s">
        <v>437</v>
      </c>
      <c r="H222" s="232">
        <v>11.199999999999999</v>
      </c>
      <c r="I222" s="233"/>
      <c r="J222" s="234">
        <f>ROUND(I222*H222,2)</f>
        <v>0</v>
      </c>
      <c r="K222" s="230" t="s">
        <v>326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0.0053299999999999997</v>
      </c>
      <c r="R222" s="237">
        <f>Q222*H222</f>
        <v>0.059695999999999992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341</v>
      </c>
      <c r="AT222" s="239" t="s">
        <v>323</v>
      </c>
      <c r="AU222" s="239" t="s">
        <v>91</v>
      </c>
      <c r="AY222" s="18" t="s">
        <v>320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341</v>
      </c>
      <c r="BM222" s="239" t="s">
        <v>4486</v>
      </c>
    </row>
    <row r="223" s="2" customFormat="1">
      <c r="A223" s="39"/>
      <c r="B223" s="40"/>
      <c r="C223" s="41"/>
      <c r="D223" s="241" t="s">
        <v>329</v>
      </c>
      <c r="E223" s="41"/>
      <c r="F223" s="242" t="s">
        <v>1082</v>
      </c>
      <c r="G223" s="41"/>
      <c r="H223" s="41"/>
      <c r="I223" s="243"/>
      <c r="J223" s="41"/>
      <c r="K223" s="41"/>
      <c r="L223" s="45"/>
      <c r="M223" s="244"/>
      <c r="N223" s="245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329</v>
      </c>
      <c r="AU223" s="18" t="s">
        <v>91</v>
      </c>
    </row>
    <row r="224" s="13" customFormat="1">
      <c r="A224" s="13"/>
      <c r="B224" s="251"/>
      <c r="C224" s="252"/>
      <c r="D224" s="253" t="s">
        <v>440</v>
      </c>
      <c r="E224" s="254" t="s">
        <v>1</v>
      </c>
      <c r="F224" s="255" t="s">
        <v>4487</v>
      </c>
      <c r="G224" s="252"/>
      <c r="H224" s="256">
        <v>11.199999999999999</v>
      </c>
      <c r="I224" s="257"/>
      <c r="J224" s="252"/>
      <c r="K224" s="252"/>
      <c r="L224" s="258"/>
      <c r="M224" s="259"/>
      <c r="N224" s="260"/>
      <c r="O224" s="260"/>
      <c r="P224" s="260"/>
      <c r="Q224" s="260"/>
      <c r="R224" s="260"/>
      <c r="S224" s="260"/>
      <c r="T224" s="26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2" t="s">
        <v>440</v>
      </c>
      <c r="AU224" s="262" t="s">
        <v>91</v>
      </c>
      <c r="AV224" s="13" t="s">
        <v>91</v>
      </c>
      <c r="AW224" s="13" t="s">
        <v>36</v>
      </c>
      <c r="AX224" s="13" t="s">
        <v>89</v>
      </c>
      <c r="AY224" s="262" t="s">
        <v>320</v>
      </c>
    </row>
    <row r="225" s="2" customFormat="1" ht="24.15" customHeight="1">
      <c r="A225" s="39"/>
      <c r="B225" s="40"/>
      <c r="C225" s="228" t="s">
        <v>7</v>
      </c>
      <c r="D225" s="228" t="s">
        <v>323</v>
      </c>
      <c r="E225" s="229" t="s">
        <v>1093</v>
      </c>
      <c r="F225" s="230" t="s">
        <v>1094</v>
      </c>
      <c r="G225" s="231" t="s">
        <v>437</v>
      </c>
      <c r="H225" s="232">
        <v>11.199999999999999</v>
      </c>
      <c r="I225" s="233"/>
      <c r="J225" s="234">
        <f>ROUND(I225*H225,2)</f>
        <v>0</v>
      </c>
      <c r="K225" s="230" t="s">
        <v>326</v>
      </c>
      <c r="L225" s="45"/>
      <c r="M225" s="235" t="s">
        <v>1</v>
      </c>
      <c r="N225" s="236" t="s">
        <v>46</v>
      </c>
      <c r="O225" s="92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9" t="s">
        <v>341</v>
      </c>
      <c r="AT225" s="239" t="s">
        <v>323</v>
      </c>
      <c r="AU225" s="239" t="s">
        <v>91</v>
      </c>
      <c r="AY225" s="18" t="s">
        <v>320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8" t="s">
        <v>89</v>
      </c>
      <c r="BK225" s="240">
        <f>ROUND(I225*H225,2)</f>
        <v>0</v>
      </c>
      <c r="BL225" s="18" t="s">
        <v>341</v>
      </c>
      <c r="BM225" s="239" t="s">
        <v>4488</v>
      </c>
    </row>
    <row r="226" s="2" customFormat="1">
      <c r="A226" s="39"/>
      <c r="B226" s="40"/>
      <c r="C226" s="41"/>
      <c r="D226" s="241" t="s">
        <v>329</v>
      </c>
      <c r="E226" s="41"/>
      <c r="F226" s="242" t="s">
        <v>1096</v>
      </c>
      <c r="G226" s="41"/>
      <c r="H226" s="41"/>
      <c r="I226" s="243"/>
      <c r="J226" s="41"/>
      <c r="K226" s="41"/>
      <c r="L226" s="45"/>
      <c r="M226" s="244"/>
      <c r="N226" s="245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329</v>
      </c>
      <c r="AU226" s="18" t="s">
        <v>91</v>
      </c>
    </row>
    <row r="227" s="2" customFormat="1" ht="24.15" customHeight="1">
      <c r="A227" s="39"/>
      <c r="B227" s="40"/>
      <c r="C227" s="228" t="s">
        <v>531</v>
      </c>
      <c r="D227" s="228" t="s">
        <v>323</v>
      </c>
      <c r="E227" s="229" t="s">
        <v>4489</v>
      </c>
      <c r="F227" s="230" t="s">
        <v>4490</v>
      </c>
      <c r="G227" s="231" t="s">
        <v>437</v>
      </c>
      <c r="H227" s="232">
        <v>11.199999999999999</v>
      </c>
      <c r="I227" s="233"/>
      <c r="J227" s="234">
        <f>ROUND(I227*H227,2)</f>
        <v>0</v>
      </c>
      <c r="K227" s="230" t="s">
        <v>326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0.00080999999999999996</v>
      </c>
      <c r="R227" s="237">
        <f>Q227*H227</f>
        <v>0.0090719999999999985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341</v>
      </c>
      <c r="AT227" s="239" t="s">
        <v>323</v>
      </c>
      <c r="AU227" s="239" t="s">
        <v>91</v>
      </c>
      <c r="AY227" s="18" t="s">
        <v>320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341</v>
      </c>
      <c r="BM227" s="239" t="s">
        <v>4491</v>
      </c>
    </row>
    <row r="228" s="2" customFormat="1">
      <c r="A228" s="39"/>
      <c r="B228" s="40"/>
      <c r="C228" s="41"/>
      <c r="D228" s="241" t="s">
        <v>329</v>
      </c>
      <c r="E228" s="41"/>
      <c r="F228" s="242" t="s">
        <v>4492</v>
      </c>
      <c r="G228" s="41"/>
      <c r="H228" s="41"/>
      <c r="I228" s="243"/>
      <c r="J228" s="41"/>
      <c r="K228" s="41"/>
      <c r="L228" s="45"/>
      <c r="M228" s="244"/>
      <c r="N228" s="245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329</v>
      </c>
      <c r="AU228" s="18" t="s">
        <v>91</v>
      </c>
    </row>
    <row r="229" s="2" customFormat="1" ht="24.15" customHeight="1">
      <c r="A229" s="39"/>
      <c r="B229" s="40"/>
      <c r="C229" s="228" t="s">
        <v>536</v>
      </c>
      <c r="D229" s="228" t="s">
        <v>323</v>
      </c>
      <c r="E229" s="229" t="s">
        <v>4493</v>
      </c>
      <c r="F229" s="230" t="s">
        <v>4494</v>
      </c>
      <c r="G229" s="231" t="s">
        <v>437</v>
      </c>
      <c r="H229" s="232">
        <v>11.199999999999999</v>
      </c>
      <c r="I229" s="233"/>
      <c r="J229" s="234">
        <f>ROUND(I229*H229,2)</f>
        <v>0</v>
      </c>
      <c r="K229" s="230" t="s">
        <v>326</v>
      </c>
      <c r="L229" s="45"/>
      <c r="M229" s="235" t="s">
        <v>1</v>
      </c>
      <c r="N229" s="236" t="s">
        <v>46</v>
      </c>
      <c r="O229" s="92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9" t="s">
        <v>341</v>
      </c>
      <c r="AT229" s="239" t="s">
        <v>323</v>
      </c>
      <c r="AU229" s="239" t="s">
        <v>91</v>
      </c>
      <c r="AY229" s="18" t="s">
        <v>320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8" t="s">
        <v>89</v>
      </c>
      <c r="BK229" s="240">
        <f>ROUND(I229*H229,2)</f>
        <v>0</v>
      </c>
      <c r="BL229" s="18" t="s">
        <v>341</v>
      </c>
      <c r="BM229" s="239" t="s">
        <v>4495</v>
      </c>
    </row>
    <row r="230" s="2" customFormat="1">
      <c r="A230" s="39"/>
      <c r="B230" s="40"/>
      <c r="C230" s="41"/>
      <c r="D230" s="241" t="s">
        <v>329</v>
      </c>
      <c r="E230" s="41"/>
      <c r="F230" s="242" t="s">
        <v>4496</v>
      </c>
      <c r="G230" s="41"/>
      <c r="H230" s="41"/>
      <c r="I230" s="243"/>
      <c r="J230" s="41"/>
      <c r="K230" s="41"/>
      <c r="L230" s="45"/>
      <c r="M230" s="244"/>
      <c r="N230" s="245"/>
      <c r="O230" s="92"/>
      <c r="P230" s="92"/>
      <c r="Q230" s="92"/>
      <c r="R230" s="92"/>
      <c r="S230" s="92"/>
      <c r="T230" s="93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329</v>
      </c>
      <c r="AU230" s="18" t="s">
        <v>91</v>
      </c>
    </row>
    <row r="231" s="2" customFormat="1" ht="21.75" customHeight="1">
      <c r="A231" s="39"/>
      <c r="B231" s="40"/>
      <c r="C231" s="228" t="s">
        <v>541</v>
      </c>
      <c r="D231" s="228" t="s">
        <v>323</v>
      </c>
      <c r="E231" s="229" t="s">
        <v>1121</v>
      </c>
      <c r="F231" s="230" t="s">
        <v>1122</v>
      </c>
      <c r="G231" s="231" t="s">
        <v>480</v>
      </c>
      <c r="H231" s="232">
        <v>0.20200000000000001</v>
      </c>
      <c r="I231" s="233"/>
      <c r="J231" s="234">
        <f>ROUND(I231*H231,2)</f>
        <v>0</v>
      </c>
      <c r="K231" s="230" t="s">
        <v>326</v>
      </c>
      <c r="L231" s="45"/>
      <c r="M231" s="235" t="s">
        <v>1</v>
      </c>
      <c r="N231" s="236" t="s">
        <v>46</v>
      </c>
      <c r="O231" s="92"/>
      <c r="P231" s="237">
        <f>O231*H231</f>
        <v>0</v>
      </c>
      <c r="Q231" s="237">
        <v>1.05555</v>
      </c>
      <c r="R231" s="237">
        <f>Q231*H231</f>
        <v>0.21322110000000002</v>
      </c>
      <c r="S231" s="237">
        <v>0</v>
      </c>
      <c r="T231" s="23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9" t="s">
        <v>341</v>
      </c>
      <c r="AT231" s="239" t="s">
        <v>323</v>
      </c>
      <c r="AU231" s="239" t="s">
        <v>91</v>
      </c>
      <c r="AY231" s="18" t="s">
        <v>320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8" t="s">
        <v>89</v>
      </c>
      <c r="BK231" s="240">
        <f>ROUND(I231*H231,2)</f>
        <v>0</v>
      </c>
      <c r="BL231" s="18" t="s">
        <v>341</v>
      </c>
      <c r="BM231" s="239" t="s">
        <v>4497</v>
      </c>
    </row>
    <row r="232" s="2" customFormat="1">
      <c r="A232" s="39"/>
      <c r="B232" s="40"/>
      <c r="C232" s="41"/>
      <c r="D232" s="241" t="s">
        <v>329</v>
      </c>
      <c r="E232" s="41"/>
      <c r="F232" s="242" t="s">
        <v>1124</v>
      </c>
      <c r="G232" s="41"/>
      <c r="H232" s="41"/>
      <c r="I232" s="243"/>
      <c r="J232" s="41"/>
      <c r="K232" s="41"/>
      <c r="L232" s="45"/>
      <c r="M232" s="244"/>
      <c r="N232" s="245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329</v>
      </c>
      <c r="AU232" s="18" t="s">
        <v>91</v>
      </c>
    </row>
    <row r="233" s="13" customFormat="1">
      <c r="A233" s="13"/>
      <c r="B233" s="251"/>
      <c r="C233" s="252"/>
      <c r="D233" s="253" t="s">
        <v>440</v>
      </c>
      <c r="E233" s="254" t="s">
        <v>1</v>
      </c>
      <c r="F233" s="255" t="s">
        <v>4498</v>
      </c>
      <c r="G233" s="252"/>
      <c r="H233" s="256">
        <v>0.20200000000000001</v>
      </c>
      <c r="I233" s="257"/>
      <c r="J233" s="252"/>
      <c r="K233" s="252"/>
      <c r="L233" s="258"/>
      <c r="M233" s="259"/>
      <c r="N233" s="260"/>
      <c r="O233" s="260"/>
      <c r="P233" s="260"/>
      <c r="Q233" s="260"/>
      <c r="R233" s="260"/>
      <c r="S233" s="260"/>
      <c r="T233" s="26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2" t="s">
        <v>440</v>
      </c>
      <c r="AU233" s="262" t="s">
        <v>91</v>
      </c>
      <c r="AV233" s="13" t="s">
        <v>91</v>
      </c>
      <c r="AW233" s="13" t="s">
        <v>36</v>
      </c>
      <c r="AX233" s="13" t="s">
        <v>89</v>
      </c>
      <c r="AY233" s="262" t="s">
        <v>320</v>
      </c>
    </row>
    <row r="234" s="12" customFormat="1" ht="22.8" customHeight="1">
      <c r="A234" s="12"/>
      <c r="B234" s="212"/>
      <c r="C234" s="213"/>
      <c r="D234" s="214" t="s">
        <v>80</v>
      </c>
      <c r="E234" s="226" t="s">
        <v>350</v>
      </c>
      <c r="F234" s="226" t="s">
        <v>1220</v>
      </c>
      <c r="G234" s="213"/>
      <c r="H234" s="213"/>
      <c r="I234" s="216"/>
      <c r="J234" s="227">
        <f>BK234</f>
        <v>0</v>
      </c>
      <c r="K234" s="213"/>
      <c r="L234" s="218"/>
      <c r="M234" s="219"/>
      <c r="N234" s="220"/>
      <c r="O234" s="220"/>
      <c r="P234" s="221">
        <f>SUM(P235:P440)</f>
        <v>0</v>
      </c>
      <c r="Q234" s="220"/>
      <c r="R234" s="221">
        <f>SUM(R235:R440)</f>
        <v>193.08300119999998</v>
      </c>
      <c r="S234" s="220"/>
      <c r="T234" s="222">
        <f>SUM(T235:T440)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3" t="s">
        <v>89</v>
      </c>
      <c r="AT234" s="224" t="s">
        <v>80</v>
      </c>
      <c r="AU234" s="224" t="s">
        <v>89</v>
      </c>
      <c r="AY234" s="223" t="s">
        <v>320</v>
      </c>
      <c r="BK234" s="225">
        <f>SUM(BK235:BK440)</f>
        <v>0</v>
      </c>
    </row>
    <row r="235" s="2" customFormat="1" ht="24.15" customHeight="1">
      <c r="A235" s="39"/>
      <c r="B235" s="40"/>
      <c r="C235" s="228" t="s">
        <v>546</v>
      </c>
      <c r="D235" s="228" t="s">
        <v>323</v>
      </c>
      <c r="E235" s="229" t="s">
        <v>4499</v>
      </c>
      <c r="F235" s="230" t="s">
        <v>4500</v>
      </c>
      <c r="G235" s="231" t="s">
        <v>437</v>
      </c>
      <c r="H235" s="232">
        <v>11.52</v>
      </c>
      <c r="I235" s="233"/>
      <c r="J235" s="234">
        <f>ROUND(I235*H235,2)</f>
        <v>0</v>
      </c>
      <c r="K235" s="230" t="s">
        <v>326</v>
      </c>
      <c r="L235" s="45"/>
      <c r="M235" s="235" t="s">
        <v>1</v>
      </c>
      <c r="N235" s="236" t="s">
        <v>46</v>
      </c>
      <c r="O235" s="92"/>
      <c r="P235" s="237">
        <f>O235*H235</f>
        <v>0</v>
      </c>
      <c r="Q235" s="237">
        <v>0.0043800000000000002</v>
      </c>
      <c r="R235" s="237">
        <f>Q235*H235</f>
        <v>0.050457599999999998</v>
      </c>
      <c r="S235" s="237">
        <v>0</v>
      </c>
      <c r="T235" s="238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9" t="s">
        <v>341</v>
      </c>
      <c r="AT235" s="239" t="s">
        <v>323</v>
      </c>
      <c r="AU235" s="239" t="s">
        <v>91</v>
      </c>
      <c r="AY235" s="18" t="s">
        <v>320</v>
      </c>
      <c r="BE235" s="240">
        <f>IF(N235="základní",J235,0)</f>
        <v>0</v>
      </c>
      <c r="BF235" s="240">
        <f>IF(N235="snížená",J235,0)</f>
        <v>0</v>
      </c>
      <c r="BG235" s="240">
        <f>IF(N235="zákl. přenesená",J235,0)</f>
        <v>0</v>
      </c>
      <c r="BH235" s="240">
        <f>IF(N235="sníž. přenesená",J235,0)</f>
        <v>0</v>
      </c>
      <c r="BI235" s="240">
        <f>IF(N235="nulová",J235,0)</f>
        <v>0</v>
      </c>
      <c r="BJ235" s="18" t="s">
        <v>89</v>
      </c>
      <c r="BK235" s="240">
        <f>ROUND(I235*H235,2)</f>
        <v>0</v>
      </c>
      <c r="BL235" s="18" t="s">
        <v>341</v>
      </c>
      <c r="BM235" s="239" t="s">
        <v>4501</v>
      </c>
    </row>
    <row r="236" s="2" customFormat="1">
      <c r="A236" s="39"/>
      <c r="B236" s="40"/>
      <c r="C236" s="41"/>
      <c r="D236" s="241" t="s">
        <v>329</v>
      </c>
      <c r="E236" s="41"/>
      <c r="F236" s="242" t="s">
        <v>4502</v>
      </c>
      <c r="G236" s="41"/>
      <c r="H236" s="41"/>
      <c r="I236" s="243"/>
      <c r="J236" s="41"/>
      <c r="K236" s="41"/>
      <c r="L236" s="45"/>
      <c r="M236" s="244"/>
      <c r="N236" s="245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329</v>
      </c>
      <c r="AU236" s="18" t="s">
        <v>91</v>
      </c>
    </row>
    <row r="237" s="13" customFormat="1">
      <c r="A237" s="13"/>
      <c r="B237" s="251"/>
      <c r="C237" s="252"/>
      <c r="D237" s="253" t="s">
        <v>440</v>
      </c>
      <c r="E237" s="254" t="s">
        <v>1</v>
      </c>
      <c r="F237" s="255" t="s">
        <v>4503</v>
      </c>
      <c r="G237" s="252"/>
      <c r="H237" s="256">
        <v>11.52</v>
      </c>
      <c r="I237" s="257"/>
      <c r="J237" s="252"/>
      <c r="K237" s="252"/>
      <c r="L237" s="258"/>
      <c r="M237" s="259"/>
      <c r="N237" s="260"/>
      <c r="O237" s="260"/>
      <c r="P237" s="260"/>
      <c r="Q237" s="260"/>
      <c r="R237" s="260"/>
      <c r="S237" s="260"/>
      <c r="T237" s="261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2" t="s">
        <v>440</v>
      </c>
      <c r="AU237" s="262" t="s">
        <v>91</v>
      </c>
      <c r="AV237" s="13" t="s">
        <v>91</v>
      </c>
      <c r="AW237" s="13" t="s">
        <v>36</v>
      </c>
      <c r="AX237" s="13" t="s">
        <v>89</v>
      </c>
      <c r="AY237" s="262" t="s">
        <v>320</v>
      </c>
    </row>
    <row r="238" s="2" customFormat="1" ht="33" customHeight="1">
      <c r="A238" s="39"/>
      <c r="B238" s="40"/>
      <c r="C238" s="228" t="s">
        <v>550</v>
      </c>
      <c r="D238" s="228" t="s">
        <v>323</v>
      </c>
      <c r="E238" s="229" t="s">
        <v>4504</v>
      </c>
      <c r="F238" s="230" t="s">
        <v>4505</v>
      </c>
      <c r="G238" s="231" t="s">
        <v>437</v>
      </c>
      <c r="H238" s="232">
        <v>11.52</v>
      </c>
      <c r="I238" s="233"/>
      <c r="J238" s="234">
        <f>ROUND(I238*H238,2)</f>
        <v>0</v>
      </c>
      <c r="K238" s="230" t="s">
        <v>326</v>
      </c>
      <c r="L238" s="45"/>
      <c r="M238" s="235" t="s">
        <v>1</v>
      </c>
      <c r="N238" s="236" t="s">
        <v>46</v>
      </c>
      <c r="O238" s="92"/>
      <c r="P238" s="237">
        <f>O238*H238</f>
        <v>0</v>
      </c>
      <c r="Q238" s="237">
        <v>0.013129999999999999</v>
      </c>
      <c r="R238" s="237">
        <f>Q238*H238</f>
        <v>0.15125759999999999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341</v>
      </c>
      <c r="AT238" s="239" t="s">
        <v>323</v>
      </c>
      <c r="AU238" s="239" t="s">
        <v>91</v>
      </c>
      <c r="AY238" s="18" t="s">
        <v>320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89</v>
      </c>
      <c r="BK238" s="240">
        <f>ROUND(I238*H238,2)</f>
        <v>0</v>
      </c>
      <c r="BL238" s="18" t="s">
        <v>341</v>
      </c>
      <c r="BM238" s="239" t="s">
        <v>4506</v>
      </c>
    </row>
    <row r="239" s="2" customFormat="1">
      <c r="A239" s="39"/>
      <c r="B239" s="40"/>
      <c r="C239" s="41"/>
      <c r="D239" s="241" t="s">
        <v>329</v>
      </c>
      <c r="E239" s="41"/>
      <c r="F239" s="242" t="s">
        <v>4507</v>
      </c>
      <c r="G239" s="41"/>
      <c r="H239" s="41"/>
      <c r="I239" s="243"/>
      <c r="J239" s="41"/>
      <c r="K239" s="41"/>
      <c r="L239" s="45"/>
      <c r="M239" s="244"/>
      <c r="N239" s="245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329</v>
      </c>
      <c r="AU239" s="18" t="s">
        <v>91</v>
      </c>
    </row>
    <row r="240" s="13" customFormat="1">
      <c r="A240" s="13"/>
      <c r="B240" s="251"/>
      <c r="C240" s="252"/>
      <c r="D240" s="253" t="s">
        <v>440</v>
      </c>
      <c r="E240" s="254" t="s">
        <v>1</v>
      </c>
      <c r="F240" s="255" t="s">
        <v>4503</v>
      </c>
      <c r="G240" s="252"/>
      <c r="H240" s="256">
        <v>11.52</v>
      </c>
      <c r="I240" s="257"/>
      <c r="J240" s="252"/>
      <c r="K240" s="252"/>
      <c r="L240" s="258"/>
      <c r="M240" s="259"/>
      <c r="N240" s="260"/>
      <c r="O240" s="260"/>
      <c r="P240" s="260"/>
      <c r="Q240" s="260"/>
      <c r="R240" s="260"/>
      <c r="S240" s="260"/>
      <c r="T240" s="26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2" t="s">
        <v>440</v>
      </c>
      <c r="AU240" s="262" t="s">
        <v>91</v>
      </c>
      <c r="AV240" s="13" t="s">
        <v>91</v>
      </c>
      <c r="AW240" s="13" t="s">
        <v>36</v>
      </c>
      <c r="AX240" s="13" t="s">
        <v>89</v>
      </c>
      <c r="AY240" s="262" t="s">
        <v>320</v>
      </c>
    </row>
    <row r="241" s="2" customFormat="1" ht="24.15" customHeight="1">
      <c r="A241" s="39"/>
      <c r="B241" s="40"/>
      <c r="C241" s="228" t="s">
        <v>556</v>
      </c>
      <c r="D241" s="228" t="s">
        <v>323</v>
      </c>
      <c r="E241" s="229" t="s">
        <v>4508</v>
      </c>
      <c r="F241" s="230" t="s">
        <v>4509</v>
      </c>
      <c r="G241" s="231" t="s">
        <v>544</v>
      </c>
      <c r="H241" s="232">
        <v>4</v>
      </c>
      <c r="I241" s="233"/>
      <c r="J241" s="234">
        <f>ROUND(I241*H241,2)</f>
        <v>0</v>
      </c>
      <c r="K241" s="230" t="s">
        <v>326</v>
      </c>
      <c r="L241" s="45"/>
      <c r="M241" s="235" t="s">
        <v>1</v>
      </c>
      <c r="N241" s="236" t="s">
        <v>46</v>
      </c>
      <c r="O241" s="92"/>
      <c r="P241" s="237">
        <f>O241*H241</f>
        <v>0</v>
      </c>
      <c r="Q241" s="237">
        <v>0.041500000000000002</v>
      </c>
      <c r="R241" s="237">
        <f>Q241*H241</f>
        <v>0.16600000000000001</v>
      </c>
      <c r="S241" s="237">
        <v>0</v>
      </c>
      <c r="T241" s="238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9" t="s">
        <v>341</v>
      </c>
      <c r="AT241" s="239" t="s">
        <v>323</v>
      </c>
      <c r="AU241" s="239" t="s">
        <v>91</v>
      </c>
      <c r="AY241" s="18" t="s">
        <v>320</v>
      </c>
      <c r="BE241" s="240">
        <f>IF(N241="základní",J241,0)</f>
        <v>0</v>
      </c>
      <c r="BF241" s="240">
        <f>IF(N241="snížená",J241,0)</f>
        <v>0</v>
      </c>
      <c r="BG241" s="240">
        <f>IF(N241="zákl. přenesená",J241,0)</f>
        <v>0</v>
      </c>
      <c r="BH241" s="240">
        <f>IF(N241="sníž. přenesená",J241,0)</f>
        <v>0</v>
      </c>
      <c r="BI241" s="240">
        <f>IF(N241="nulová",J241,0)</f>
        <v>0</v>
      </c>
      <c r="BJ241" s="18" t="s">
        <v>89</v>
      </c>
      <c r="BK241" s="240">
        <f>ROUND(I241*H241,2)</f>
        <v>0</v>
      </c>
      <c r="BL241" s="18" t="s">
        <v>341</v>
      </c>
      <c r="BM241" s="239" t="s">
        <v>4510</v>
      </c>
    </row>
    <row r="242" s="2" customFormat="1">
      <c r="A242" s="39"/>
      <c r="B242" s="40"/>
      <c r="C242" s="41"/>
      <c r="D242" s="241" t="s">
        <v>329</v>
      </c>
      <c r="E242" s="41"/>
      <c r="F242" s="242" t="s">
        <v>4511</v>
      </c>
      <c r="G242" s="41"/>
      <c r="H242" s="41"/>
      <c r="I242" s="243"/>
      <c r="J242" s="41"/>
      <c r="K242" s="41"/>
      <c r="L242" s="45"/>
      <c r="M242" s="244"/>
      <c r="N242" s="245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329</v>
      </c>
      <c r="AU242" s="18" t="s">
        <v>91</v>
      </c>
    </row>
    <row r="243" s="2" customFormat="1" ht="24.15" customHeight="1">
      <c r="A243" s="39"/>
      <c r="B243" s="40"/>
      <c r="C243" s="228" t="s">
        <v>561</v>
      </c>
      <c r="D243" s="228" t="s">
        <v>323</v>
      </c>
      <c r="E243" s="229" t="s">
        <v>4512</v>
      </c>
      <c r="F243" s="230" t="s">
        <v>4513</v>
      </c>
      <c r="G243" s="231" t="s">
        <v>544</v>
      </c>
      <c r="H243" s="232">
        <v>3</v>
      </c>
      <c r="I243" s="233"/>
      <c r="J243" s="234">
        <f>ROUND(I243*H243,2)</f>
        <v>0</v>
      </c>
      <c r="K243" s="230" t="s">
        <v>326</v>
      </c>
      <c r="L243" s="45"/>
      <c r="M243" s="235" t="s">
        <v>1</v>
      </c>
      <c r="N243" s="236" t="s">
        <v>46</v>
      </c>
      <c r="O243" s="92"/>
      <c r="P243" s="237">
        <f>O243*H243</f>
        <v>0</v>
      </c>
      <c r="Q243" s="237">
        <v>0.1575</v>
      </c>
      <c r="R243" s="237">
        <f>Q243*H243</f>
        <v>0.47250000000000003</v>
      </c>
      <c r="S243" s="237">
        <v>0</v>
      </c>
      <c r="T243" s="238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9" t="s">
        <v>341</v>
      </c>
      <c r="AT243" s="239" t="s">
        <v>323</v>
      </c>
      <c r="AU243" s="239" t="s">
        <v>91</v>
      </c>
      <c r="AY243" s="18" t="s">
        <v>320</v>
      </c>
      <c r="BE243" s="240">
        <f>IF(N243="základní",J243,0)</f>
        <v>0</v>
      </c>
      <c r="BF243" s="240">
        <f>IF(N243="snížená",J243,0)</f>
        <v>0</v>
      </c>
      <c r="BG243" s="240">
        <f>IF(N243="zákl. přenesená",J243,0)</f>
        <v>0</v>
      </c>
      <c r="BH243" s="240">
        <f>IF(N243="sníž. přenesená",J243,0)</f>
        <v>0</v>
      </c>
      <c r="BI243" s="240">
        <f>IF(N243="nulová",J243,0)</f>
        <v>0</v>
      </c>
      <c r="BJ243" s="18" t="s">
        <v>89</v>
      </c>
      <c r="BK243" s="240">
        <f>ROUND(I243*H243,2)</f>
        <v>0</v>
      </c>
      <c r="BL243" s="18" t="s">
        <v>341</v>
      </c>
      <c r="BM243" s="239" t="s">
        <v>4514</v>
      </c>
    </row>
    <row r="244" s="2" customFormat="1">
      <c r="A244" s="39"/>
      <c r="B244" s="40"/>
      <c r="C244" s="41"/>
      <c r="D244" s="241" t="s">
        <v>329</v>
      </c>
      <c r="E244" s="41"/>
      <c r="F244" s="242" t="s">
        <v>4515</v>
      </c>
      <c r="G244" s="41"/>
      <c r="H244" s="41"/>
      <c r="I244" s="243"/>
      <c r="J244" s="41"/>
      <c r="K244" s="41"/>
      <c r="L244" s="45"/>
      <c r="M244" s="244"/>
      <c r="N244" s="245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329</v>
      </c>
      <c r="AU244" s="18" t="s">
        <v>91</v>
      </c>
    </row>
    <row r="245" s="2" customFormat="1" ht="24.15" customHeight="1">
      <c r="A245" s="39"/>
      <c r="B245" s="40"/>
      <c r="C245" s="228" t="s">
        <v>566</v>
      </c>
      <c r="D245" s="228" t="s">
        <v>323</v>
      </c>
      <c r="E245" s="229" t="s">
        <v>4516</v>
      </c>
      <c r="F245" s="230" t="s">
        <v>4517</v>
      </c>
      <c r="G245" s="231" t="s">
        <v>437</v>
      </c>
      <c r="H245" s="232">
        <v>195.88999999999999</v>
      </c>
      <c r="I245" s="233"/>
      <c r="J245" s="234">
        <f>ROUND(I245*H245,2)</f>
        <v>0</v>
      </c>
      <c r="K245" s="230" t="s">
        <v>326</v>
      </c>
      <c r="L245" s="45"/>
      <c r="M245" s="235" t="s">
        <v>1</v>
      </c>
      <c r="N245" s="236" t="s">
        <v>46</v>
      </c>
      <c r="O245" s="92"/>
      <c r="P245" s="237">
        <f>O245*H245</f>
        <v>0</v>
      </c>
      <c r="Q245" s="237">
        <v>0.017000000000000001</v>
      </c>
      <c r="R245" s="237">
        <f>Q245*H245</f>
        <v>3.33013</v>
      </c>
      <c r="S245" s="237">
        <v>0</v>
      </c>
      <c r="T245" s="23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9" t="s">
        <v>341</v>
      </c>
      <c r="AT245" s="239" t="s">
        <v>323</v>
      </c>
      <c r="AU245" s="239" t="s">
        <v>91</v>
      </c>
      <c r="AY245" s="18" t="s">
        <v>320</v>
      </c>
      <c r="BE245" s="240">
        <f>IF(N245="základní",J245,0)</f>
        <v>0</v>
      </c>
      <c r="BF245" s="240">
        <f>IF(N245="snížená",J245,0)</f>
        <v>0</v>
      </c>
      <c r="BG245" s="240">
        <f>IF(N245="zákl. přenesená",J245,0)</f>
        <v>0</v>
      </c>
      <c r="BH245" s="240">
        <f>IF(N245="sníž. přenesená",J245,0)</f>
        <v>0</v>
      </c>
      <c r="BI245" s="240">
        <f>IF(N245="nulová",J245,0)</f>
        <v>0</v>
      </c>
      <c r="BJ245" s="18" t="s">
        <v>89</v>
      </c>
      <c r="BK245" s="240">
        <f>ROUND(I245*H245,2)</f>
        <v>0</v>
      </c>
      <c r="BL245" s="18" t="s">
        <v>341</v>
      </c>
      <c r="BM245" s="239" t="s">
        <v>4518</v>
      </c>
    </row>
    <row r="246" s="2" customFormat="1">
      <c r="A246" s="39"/>
      <c r="B246" s="40"/>
      <c r="C246" s="41"/>
      <c r="D246" s="241" t="s">
        <v>329</v>
      </c>
      <c r="E246" s="41"/>
      <c r="F246" s="242" t="s">
        <v>4519</v>
      </c>
      <c r="G246" s="41"/>
      <c r="H246" s="41"/>
      <c r="I246" s="243"/>
      <c r="J246" s="41"/>
      <c r="K246" s="41"/>
      <c r="L246" s="45"/>
      <c r="M246" s="244"/>
      <c r="N246" s="245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329</v>
      </c>
      <c r="AU246" s="18" t="s">
        <v>91</v>
      </c>
    </row>
    <row r="247" s="13" customFormat="1">
      <c r="A247" s="13"/>
      <c r="B247" s="251"/>
      <c r="C247" s="252"/>
      <c r="D247" s="253" t="s">
        <v>440</v>
      </c>
      <c r="E247" s="254" t="s">
        <v>1</v>
      </c>
      <c r="F247" s="255" t="s">
        <v>4520</v>
      </c>
      <c r="G247" s="252"/>
      <c r="H247" s="256">
        <v>195.88999999999999</v>
      </c>
      <c r="I247" s="257"/>
      <c r="J247" s="252"/>
      <c r="K247" s="252"/>
      <c r="L247" s="258"/>
      <c r="M247" s="259"/>
      <c r="N247" s="260"/>
      <c r="O247" s="260"/>
      <c r="P247" s="260"/>
      <c r="Q247" s="260"/>
      <c r="R247" s="260"/>
      <c r="S247" s="260"/>
      <c r="T247" s="26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2" t="s">
        <v>440</v>
      </c>
      <c r="AU247" s="262" t="s">
        <v>91</v>
      </c>
      <c r="AV247" s="13" t="s">
        <v>91</v>
      </c>
      <c r="AW247" s="13" t="s">
        <v>36</v>
      </c>
      <c r="AX247" s="13" t="s">
        <v>89</v>
      </c>
      <c r="AY247" s="262" t="s">
        <v>320</v>
      </c>
    </row>
    <row r="248" s="2" customFormat="1" ht="24.15" customHeight="1">
      <c r="A248" s="39"/>
      <c r="B248" s="40"/>
      <c r="C248" s="228" t="s">
        <v>573</v>
      </c>
      <c r="D248" s="228" t="s">
        <v>323</v>
      </c>
      <c r="E248" s="229" t="s">
        <v>4521</v>
      </c>
      <c r="F248" s="230" t="s">
        <v>4522</v>
      </c>
      <c r="G248" s="231" t="s">
        <v>437</v>
      </c>
      <c r="H248" s="232">
        <v>13.74</v>
      </c>
      <c r="I248" s="233"/>
      <c r="J248" s="234">
        <f>ROUND(I248*H248,2)</f>
        <v>0</v>
      </c>
      <c r="K248" s="230" t="s">
        <v>326</v>
      </c>
      <c r="L248" s="45"/>
      <c r="M248" s="235" t="s">
        <v>1</v>
      </c>
      <c r="N248" s="236" t="s">
        <v>46</v>
      </c>
      <c r="O248" s="92"/>
      <c r="P248" s="237">
        <f>O248*H248</f>
        <v>0</v>
      </c>
      <c r="Q248" s="237">
        <v>0.0043800000000000002</v>
      </c>
      <c r="R248" s="237">
        <f>Q248*H248</f>
        <v>0.060181200000000004</v>
      </c>
      <c r="S248" s="237">
        <v>0</v>
      </c>
      <c r="T248" s="238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9" t="s">
        <v>341</v>
      </c>
      <c r="AT248" s="239" t="s">
        <v>323</v>
      </c>
      <c r="AU248" s="239" t="s">
        <v>91</v>
      </c>
      <c r="AY248" s="18" t="s">
        <v>320</v>
      </c>
      <c r="BE248" s="240">
        <f>IF(N248="základní",J248,0)</f>
        <v>0</v>
      </c>
      <c r="BF248" s="240">
        <f>IF(N248="snížená",J248,0)</f>
        <v>0</v>
      </c>
      <c r="BG248" s="240">
        <f>IF(N248="zákl. přenesená",J248,0)</f>
        <v>0</v>
      </c>
      <c r="BH248" s="240">
        <f>IF(N248="sníž. přenesená",J248,0)</f>
        <v>0</v>
      </c>
      <c r="BI248" s="240">
        <f>IF(N248="nulová",J248,0)</f>
        <v>0</v>
      </c>
      <c r="BJ248" s="18" t="s">
        <v>89</v>
      </c>
      <c r="BK248" s="240">
        <f>ROUND(I248*H248,2)</f>
        <v>0</v>
      </c>
      <c r="BL248" s="18" t="s">
        <v>341</v>
      </c>
      <c r="BM248" s="239" t="s">
        <v>4523</v>
      </c>
    </row>
    <row r="249" s="2" customFormat="1">
      <c r="A249" s="39"/>
      <c r="B249" s="40"/>
      <c r="C249" s="41"/>
      <c r="D249" s="241" t="s">
        <v>329</v>
      </c>
      <c r="E249" s="41"/>
      <c r="F249" s="242" t="s">
        <v>4524</v>
      </c>
      <c r="G249" s="41"/>
      <c r="H249" s="41"/>
      <c r="I249" s="243"/>
      <c r="J249" s="41"/>
      <c r="K249" s="41"/>
      <c r="L249" s="45"/>
      <c r="M249" s="244"/>
      <c r="N249" s="245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329</v>
      </c>
      <c r="AU249" s="18" t="s">
        <v>91</v>
      </c>
    </row>
    <row r="250" s="13" customFormat="1">
      <c r="A250" s="13"/>
      <c r="B250" s="251"/>
      <c r="C250" s="252"/>
      <c r="D250" s="253" t="s">
        <v>440</v>
      </c>
      <c r="E250" s="254" t="s">
        <v>1</v>
      </c>
      <c r="F250" s="255" t="s">
        <v>4525</v>
      </c>
      <c r="G250" s="252"/>
      <c r="H250" s="256">
        <v>13.74</v>
      </c>
      <c r="I250" s="257"/>
      <c r="J250" s="252"/>
      <c r="K250" s="252"/>
      <c r="L250" s="258"/>
      <c r="M250" s="259"/>
      <c r="N250" s="260"/>
      <c r="O250" s="260"/>
      <c r="P250" s="260"/>
      <c r="Q250" s="260"/>
      <c r="R250" s="260"/>
      <c r="S250" s="260"/>
      <c r="T250" s="261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2" t="s">
        <v>440</v>
      </c>
      <c r="AU250" s="262" t="s">
        <v>91</v>
      </c>
      <c r="AV250" s="13" t="s">
        <v>91</v>
      </c>
      <c r="AW250" s="13" t="s">
        <v>36</v>
      </c>
      <c r="AX250" s="13" t="s">
        <v>89</v>
      </c>
      <c r="AY250" s="262" t="s">
        <v>320</v>
      </c>
    </row>
    <row r="251" s="2" customFormat="1" ht="24.15" customHeight="1">
      <c r="A251" s="39"/>
      <c r="B251" s="40"/>
      <c r="C251" s="228" t="s">
        <v>819</v>
      </c>
      <c r="D251" s="228" t="s">
        <v>323</v>
      </c>
      <c r="E251" s="229" t="s">
        <v>1227</v>
      </c>
      <c r="F251" s="230" t="s">
        <v>1228</v>
      </c>
      <c r="G251" s="231" t="s">
        <v>437</v>
      </c>
      <c r="H251" s="232">
        <v>77.959999999999994</v>
      </c>
      <c r="I251" s="233"/>
      <c r="J251" s="234">
        <f>ROUND(I251*H251,2)</f>
        <v>0</v>
      </c>
      <c r="K251" s="230" t="s">
        <v>326</v>
      </c>
      <c r="L251" s="45"/>
      <c r="M251" s="235" t="s">
        <v>1</v>
      </c>
      <c r="N251" s="236" t="s">
        <v>46</v>
      </c>
      <c r="O251" s="92"/>
      <c r="P251" s="237">
        <f>O251*H251</f>
        <v>0</v>
      </c>
      <c r="Q251" s="237">
        <v>0.016279999999999999</v>
      </c>
      <c r="R251" s="237">
        <f>Q251*H251</f>
        <v>1.2691887999999998</v>
      </c>
      <c r="S251" s="237">
        <v>0</v>
      </c>
      <c r="T251" s="23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9" t="s">
        <v>341</v>
      </c>
      <c r="AT251" s="239" t="s">
        <v>323</v>
      </c>
      <c r="AU251" s="239" t="s">
        <v>91</v>
      </c>
      <c r="AY251" s="18" t="s">
        <v>320</v>
      </c>
      <c r="BE251" s="240">
        <f>IF(N251="základní",J251,0)</f>
        <v>0</v>
      </c>
      <c r="BF251" s="240">
        <f>IF(N251="snížená",J251,0)</f>
        <v>0</v>
      </c>
      <c r="BG251" s="240">
        <f>IF(N251="zákl. přenesená",J251,0)</f>
        <v>0</v>
      </c>
      <c r="BH251" s="240">
        <f>IF(N251="sníž. přenesená",J251,0)</f>
        <v>0</v>
      </c>
      <c r="BI251" s="240">
        <f>IF(N251="nulová",J251,0)</f>
        <v>0</v>
      </c>
      <c r="BJ251" s="18" t="s">
        <v>89</v>
      </c>
      <c r="BK251" s="240">
        <f>ROUND(I251*H251,2)</f>
        <v>0</v>
      </c>
      <c r="BL251" s="18" t="s">
        <v>341</v>
      </c>
      <c r="BM251" s="239" t="s">
        <v>4526</v>
      </c>
    </row>
    <row r="252" s="2" customFormat="1">
      <c r="A252" s="39"/>
      <c r="B252" s="40"/>
      <c r="C252" s="41"/>
      <c r="D252" s="241" t="s">
        <v>329</v>
      </c>
      <c r="E252" s="41"/>
      <c r="F252" s="242" t="s">
        <v>1230</v>
      </c>
      <c r="G252" s="41"/>
      <c r="H252" s="41"/>
      <c r="I252" s="243"/>
      <c r="J252" s="41"/>
      <c r="K252" s="41"/>
      <c r="L252" s="45"/>
      <c r="M252" s="244"/>
      <c r="N252" s="245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329</v>
      </c>
      <c r="AU252" s="18" t="s">
        <v>91</v>
      </c>
    </row>
    <row r="253" s="16" customFormat="1">
      <c r="A253" s="16"/>
      <c r="B253" s="299"/>
      <c r="C253" s="300"/>
      <c r="D253" s="253" t="s">
        <v>440</v>
      </c>
      <c r="E253" s="301" t="s">
        <v>1</v>
      </c>
      <c r="F253" s="302" t="s">
        <v>4455</v>
      </c>
      <c r="G253" s="300"/>
      <c r="H253" s="301" t="s">
        <v>1</v>
      </c>
      <c r="I253" s="303"/>
      <c r="J253" s="300"/>
      <c r="K253" s="300"/>
      <c r="L253" s="304"/>
      <c r="M253" s="305"/>
      <c r="N253" s="306"/>
      <c r="O253" s="306"/>
      <c r="P253" s="306"/>
      <c r="Q253" s="306"/>
      <c r="R253" s="306"/>
      <c r="S253" s="306"/>
      <c r="T253" s="307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308" t="s">
        <v>440</v>
      </c>
      <c r="AU253" s="308" t="s">
        <v>91</v>
      </c>
      <c r="AV253" s="16" t="s">
        <v>89</v>
      </c>
      <c r="AW253" s="16" t="s">
        <v>36</v>
      </c>
      <c r="AX253" s="16" t="s">
        <v>81</v>
      </c>
      <c r="AY253" s="308" t="s">
        <v>320</v>
      </c>
    </row>
    <row r="254" s="13" customFormat="1">
      <c r="A254" s="13"/>
      <c r="B254" s="251"/>
      <c r="C254" s="252"/>
      <c r="D254" s="253" t="s">
        <v>440</v>
      </c>
      <c r="E254" s="254" t="s">
        <v>1</v>
      </c>
      <c r="F254" s="255" t="s">
        <v>4527</v>
      </c>
      <c r="G254" s="252"/>
      <c r="H254" s="256">
        <v>36</v>
      </c>
      <c r="I254" s="257"/>
      <c r="J254" s="252"/>
      <c r="K254" s="252"/>
      <c r="L254" s="258"/>
      <c r="M254" s="259"/>
      <c r="N254" s="260"/>
      <c r="O254" s="260"/>
      <c r="P254" s="260"/>
      <c r="Q254" s="260"/>
      <c r="R254" s="260"/>
      <c r="S254" s="260"/>
      <c r="T254" s="26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2" t="s">
        <v>440</v>
      </c>
      <c r="AU254" s="262" t="s">
        <v>91</v>
      </c>
      <c r="AV254" s="13" t="s">
        <v>91</v>
      </c>
      <c r="AW254" s="13" t="s">
        <v>36</v>
      </c>
      <c r="AX254" s="13" t="s">
        <v>81</v>
      </c>
      <c r="AY254" s="262" t="s">
        <v>320</v>
      </c>
    </row>
    <row r="255" s="13" customFormat="1">
      <c r="A255" s="13"/>
      <c r="B255" s="251"/>
      <c r="C255" s="252"/>
      <c r="D255" s="253" t="s">
        <v>440</v>
      </c>
      <c r="E255" s="254" t="s">
        <v>1</v>
      </c>
      <c r="F255" s="255" t="s">
        <v>4528</v>
      </c>
      <c r="G255" s="252"/>
      <c r="H255" s="256">
        <v>52</v>
      </c>
      <c r="I255" s="257"/>
      <c r="J255" s="252"/>
      <c r="K255" s="252"/>
      <c r="L255" s="258"/>
      <c r="M255" s="259"/>
      <c r="N255" s="260"/>
      <c r="O255" s="260"/>
      <c r="P255" s="260"/>
      <c r="Q255" s="260"/>
      <c r="R255" s="260"/>
      <c r="S255" s="260"/>
      <c r="T255" s="261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2" t="s">
        <v>440</v>
      </c>
      <c r="AU255" s="262" t="s">
        <v>91</v>
      </c>
      <c r="AV255" s="13" t="s">
        <v>91</v>
      </c>
      <c r="AW255" s="13" t="s">
        <v>36</v>
      </c>
      <c r="AX255" s="13" t="s">
        <v>81</v>
      </c>
      <c r="AY255" s="262" t="s">
        <v>320</v>
      </c>
    </row>
    <row r="256" s="13" customFormat="1">
      <c r="A256" s="13"/>
      <c r="B256" s="251"/>
      <c r="C256" s="252"/>
      <c r="D256" s="253" t="s">
        <v>440</v>
      </c>
      <c r="E256" s="254" t="s">
        <v>1</v>
      </c>
      <c r="F256" s="255" t="s">
        <v>4529</v>
      </c>
      <c r="G256" s="252"/>
      <c r="H256" s="256">
        <v>6.7599999999999998</v>
      </c>
      <c r="I256" s="257"/>
      <c r="J256" s="252"/>
      <c r="K256" s="252"/>
      <c r="L256" s="258"/>
      <c r="M256" s="259"/>
      <c r="N256" s="260"/>
      <c r="O256" s="260"/>
      <c r="P256" s="260"/>
      <c r="Q256" s="260"/>
      <c r="R256" s="260"/>
      <c r="S256" s="260"/>
      <c r="T256" s="26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2" t="s">
        <v>440</v>
      </c>
      <c r="AU256" s="262" t="s">
        <v>91</v>
      </c>
      <c r="AV256" s="13" t="s">
        <v>91</v>
      </c>
      <c r="AW256" s="13" t="s">
        <v>36</v>
      </c>
      <c r="AX256" s="13" t="s">
        <v>81</v>
      </c>
      <c r="AY256" s="262" t="s">
        <v>320</v>
      </c>
    </row>
    <row r="257" s="13" customFormat="1">
      <c r="A257" s="13"/>
      <c r="B257" s="251"/>
      <c r="C257" s="252"/>
      <c r="D257" s="253" t="s">
        <v>440</v>
      </c>
      <c r="E257" s="254" t="s">
        <v>1</v>
      </c>
      <c r="F257" s="255" t="s">
        <v>4530</v>
      </c>
      <c r="G257" s="252"/>
      <c r="H257" s="256">
        <v>-16.800000000000001</v>
      </c>
      <c r="I257" s="257"/>
      <c r="J257" s="252"/>
      <c r="K257" s="252"/>
      <c r="L257" s="258"/>
      <c r="M257" s="259"/>
      <c r="N257" s="260"/>
      <c r="O257" s="260"/>
      <c r="P257" s="260"/>
      <c r="Q257" s="260"/>
      <c r="R257" s="260"/>
      <c r="S257" s="260"/>
      <c r="T257" s="26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2" t="s">
        <v>440</v>
      </c>
      <c r="AU257" s="262" t="s">
        <v>91</v>
      </c>
      <c r="AV257" s="13" t="s">
        <v>91</v>
      </c>
      <c r="AW257" s="13" t="s">
        <v>36</v>
      </c>
      <c r="AX257" s="13" t="s">
        <v>81</v>
      </c>
      <c r="AY257" s="262" t="s">
        <v>320</v>
      </c>
    </row>
    <row r="258" s="14" customFormat="1">
      <c r="A258" s="14"/>
      <c r="B258" s="263"/>
      <c r="C258" s="264"/>
      <c r="D258" s="253" t="s">
        <v>440</v>
      </c>
      <c r="E258" s="265" t="s">
        <v>1</v>
      </c>
      <c r="F258" s="266" t="s">
        <v>485</v>
      </c>
      <c r="G258" s="264"/>
      <c r="H258" s="267">
        <v>77.959999999999994</v>
      </c>
      <c r="I258" s="268"/>
      <c r="J258" s="264"/>
      <c r="K258" s="264"/>
      <c r="L258" s="269"/>
      <c r="M258" s="270"/>
      <c r="N258" s="271"/>
      <c r="O258" s="271"/>
      <c r="P258" s="271"/>
      <c r="Q258" s="271"/>
      <c r="R258" s="271"/>
      <c r="S258" s="271"/>
      <c r="T258" s="272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73" t="s">
        <v>440</v>
      </c>
      <c r="AU258" s="273" t="s">
        <v>91</v>
      </c>
      <c r="AV258" s="14" t="s">
        <v>341</v>
      </c>
      <c r="AW258" s="14" t="s">
        <v>36</v>
      </c>
      <c r="AX258" s="14" t="s">
        <v>89</v>
      </c>
      <c r="AY258" s="273" t="s">
        <v>320</v>
      </c>
    </row>
    <row r="259" s="2" customFormat="1" ht="24.15" customHeight="1">
      <c r="A259" s="39"/>
      <c r="B259" s="40"/>
      <c r="C259" s="228" t="s">
        <v>823</v>
      </c>
      <c r="D259" s="228" t="s">
        <v>323</v>
      </c>
      <c r="E259" s="229" t="s">
        <v>4531</v>
      </c>
      <c r="F259" s="230" t="s">
        <v>4532</v>
      </c>
      <c r="G259" s="231" t="s">
        <v>437</v>
      </c>
      <c r="H259" s="232">
        <v>13.74</v>
      </c>
      <c r="I259" s="233"/>
      <c r="J259" s="234">
        <f>ROUND(I259*H259,2)</f>
        <v>0</v>
      </c>
      <c r="K259" s="230" t="s">
        <v>326</v>
      </c>
      <c r="L259" s="45"/>
      <c r="M259" s="235" t="s">
        <v>1</v>
      </c>
      <c r="N259" s="236" t="s">
        <v>46</v>
      </c>
      <c r="O259" s="92"/>
      <c r="P259" s="237">
        <f>O259*H259</f>
        <v>0</v>
      </c>
      <c r="Q259" s="237">
        <v>0.013129999999999999</v>
      </c>
      <c r="R259" s="237">
        <f>Q259*H259</f>
        <v>0.18040619999999999</v>
      </c>
      <c r="S259" s="237">
        <v>0</v>
      </c>
      <c r="T259" s="238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9" t="s">
        <v>341</v>
      </c>
      <c r="AT259" s="239" t="s">
        <v>323</v>
      </c>
      <c r="AU259" s="239" t="s">
        <v>91</v>
      </c>
      <c r="AY259" s="18" t="s">
        <v>320</v>
      </c>
      <c r="BE259" s="240">
        <f>IF(N259="základní",J259,0)</f>
        <v>0</v>
      </c>
      <c r="BF259" s="240">
        <f>IF(N259="snížená",J259,0)</f>
        <v>0</v>
      </c>
      <c r="BG259" s="240">
        <f>IF(N259="zákl. přenesená",J259,0)</f>
        <v>0</v>
      </c>
      <c r="BH259" s="240">
        <f>IF(N259="sníž. přenesená",J259,0)</f>
        <v>0</v>
      </c>
      <c r="BI259" s="240">
        <f>IF(N259="nulová",J259,0)</f>
        <v>0</v>
      </c>
      <c r="BJ259" s="18" t="s">
        <v>89</v>
      </c>
      <c r="BK259" s="240">
        <f>ROUND(I259*H259,2)</f>
        <v>0</v>
      </c>
      <c r="BL259" s="18" t="s">
        <v>341</v>
      </c>
      <c r="BM259" s="239" t="s">
        <v>4533</v>
      </c>
    </row>
    <row r="260" s="2" customFormat="1">
      <c r="A260" s="39"/>
      <c r="B260" s="40"/>
      <c r="C260" s="41"/>
      <c r="D260" s="241" t="s">
        <v>329</v>
      </c>
      <c r="E260" s="41"/>
      <c r="F260" s="242" t="s">
        <v>4534</v>
      </c>
      <c r="G260" s="41"/>
      <c r="H260" s="41"/>
      <c r="I260" s="243"/>
      <c r="J260" s="41"/>
      <c r="K260" s="41"/>
      <c r="L260" s="45"/>
      <c r="M260" s="244"/>
      <c r="N260" s="245"/>
      <c r="O260" s="92"/>
      <c r="P260" s="92"/>
      <c r="Q260" s="92"/>
      <c r="R260" s="92"/>
      <c r="S260" s="92"/>
      <c r="T260" s="93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329</v>
      </c>
      <c r="AU260" s="18" t="s">
        <v>91</v>
      </c>
    </row>
    <row r="261" s="13" customFormat="1">
      <c r="A261" s="13"/>
      <c r="B261" s="251"/>
      <c r="C261" s="252"/>
      <c r="D261" s="253" t="s">
        <v>440</v>
      </c>
      <c r="E261" s="254" t="s">
        <v>1</v>
      </c>
      <c r="F261" s="255" t="s">
        <v>4525</v>
      </c>
      <c r="G261" s="252"/>
      <c r="H261" s="256">
        <v>13.74</v>
      </c>
      <c r="I261" s="257"/>
      <c r="J261" s="252"/>
      <c r="K261" s="252"/>
      <c r="L261" s="258"/>
      <c r="M261" s="259"/>
      <c r="N261" s="260"/>
      <c r="O261" s="260"/>
      <c r="P261" s="260"/>
      <c r="Q261" s="260"/>
      <c r="R261" s="260"/>
      <c r="S261" s="260"/>
      <c r="T261" s="261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2" t="s">
        <v>440</v>
      </c>
      <c r="AU261" s="262" t="s">
        <v>91</v>
      </c>
      <c r="AV261" s="13" t="s">
        <v>91</v>
      </c>
      <c r="AW261" s="13" t="s">
        <v>36</v>
      </c>
      <c r="AX261" s="13" t="s">
        <v>89</v>
      </c>
      <c r="AY261" s="262" t="s">
        <v>320</v>
      </c>
    </row>
    <row r="262" s="2" customFormat="1" ht="24.15" customHeight="1">
      <c r="A262" s="39"/>
      <c r="B262" s="40"/>
      <c r="C262" s="228" t="s">
        <v>828</v>
      </c>
      <c r="D262" s="228" t="s">
        <v>323</v>
      </c>
      <c r="E262" s="229" t="s">
        <v>4535</v>
      </c>
      <c r="F262" s="230" t="s">
        <v>4536</v>
      </c>
      <c r="G262" s="231" t="s">
        <v>437</v>
      </c>
      <c r="H262" s="232">
        <v>307.947</v>
      </c>
      <c r="I262" s="233"/>
      <c r="J262" s="234">
        <f>ROUND(I262*H262,2)</f>
        <v>0</v>
      </c>
      <c r="K262" s="230" t="s">
        <v>326</v>
      </c>
      <c r="L262" s="45"/>
      <c r="M262" s="235" t="s">
        <v>1</v>
      </c>
      <c r="N262" s="236" t="s">
        <v>46</v>
      </c>
      <c r="O262" s="92"/>
      <c r="P262" s="237">
        <f>O262*H262</f>
        <v>0</v>
      </c>
      <c r="Q262" s="237">
        <v>0.017000000000000001</v>
      </c>
      <c r="R262" s="237">
        <f>Q262*H262</f>
        <v>5.2350990000000008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341</v>
      </c>
      <c r="AT262" s="239" t="s">
        <v>323</v>
      </c>
      <c r="AU262" s="239" t="s">
        <v>91</v>
      </c>
      <c r="AY262" s="18" t="s">
        <v>320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89</v>
      </c>
      <c r="BK262" s="240">
        <f>ROUND(I262*H262,2)</f>
        <v>0</v>
      </c>
      <c r="BL262" s="18" t="s">
        <v>341</v>
      </c>
      <c r="BM262" s="239" t="s">
        <v>4537</v>
      </c>
    </row>
    <row r="263" s="2" customFormat="1">
      <c r="A263" s="39"/>
      <c r="B263" s="40"/>
      <c r="C263" s="41"/>
      <c r="D263" s="241" t="s">
        <v>329</v>
      </c>
      <c r="E263" s="41"/>
      <c r="F263" s="242" t="s">
        <v>4538</v>
      </c>
      <c r="G263" s="41"/>
      <c r="H263" s="41"/>
      <c r="I263" s="243"/>
      <c r="J263" s="41"/>
      <c r="K263" s="41"/>
      <c r="L263" s="45"/>
      <c r="M263" s="244"/>
      <c r="N263" s="245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329</v>
      </c>
      <c r="AU263" s="18" t="s">
        <v>91</v>
      </c>
    </row>
    <row r="264" s="16" customFormat="1">
      <c r="A264" s="16"/>
      <c r="B264" s="299"/>
      <c r="C264" s="300"/>
      <c r="D264" s="253" t="s">
        <v>440</v>
      </c>
      <c r="E264" s="301" t="s">
        <v>1</v>
      </c>
      <c r="F264" s="302" t="s">
        <v>4455</v>
      </c>
      <c r="G264" s="300"/>
      <c r="H264" s="301" t="s">
        <v>1</v>
      </c>
      <c r="I264" s="303"/>
      <c r="J264" s="300"/>
      <c r="K264" s="300"/>
      <c r="L264" s="304"/>
      <c r="M264" s="305"/>
      <c r="N264" s="306"/>
      <c r="O264" s="306"/>
      <c r="P264" s="306"/>
      <c r="Q264" s="306"/>
      <c r="R264" s="306"/>
      <c r="S264" s="306"/>
      <c r="T264" s="307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308" t="s">
        <v>440</v>
      </c>
      <c r="AU264" s="308" t="s">
        <v>91</v>
      </c>
      <c r="AV264" s="16" t="s">
        <v>89</v>
      </c>
      <c r="AW264" s="16" t="s">
        <v>36</v>
      </c>
      <c r="AX264" s="16" t="s">
        <v>81</v>
      </c>
      <c r="AY264" s="308" t="s">
        <v>320</v>
      </c>
    </row>
    <row r="265" s="13" customFormat="1">
      <c r="A265" s="13"/>
      <c r="B265" s="251"/>
      <c r="C265" s="252"/>
      <c r="D265" s="253" t="s">
        <v>440</v>
      </c>
      <c r="E265" s="254" t="s">
        <v>1</v>
      </c>
      <c r="F265" s="255" t="s">
        <v>4539</v>
      </c>
      <c r="G265" s="252"/>
      <c r="H265" s="256">
        <v>20.800000000000001</v>
      </c>
      <c r="I265" s="257"/>
      <c r="J265" s="252"/>
      <c r="K265" s="252"/>
      <c r="L265" s="258"/>
      <c r="M265" s="259"/>
      <c r="N265" s="260"/>
      <c r="O265" s="260"/>
      <c r="P265" s="260"/>
      <c r="Q265" s="260"/>
      <c r="R265" s="260"/>
      <c r="S265" s="260"/>
      <c r="T265" s="26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2" t="s">
        <v>440</v>
      </c>
      <c r="AU265" s="262" t="s">
        <v>91</v>
      </c>
      <c r="AV265" s="13" t="s">
        <v>91</v>
      </c>
      <c r="AW265" s="13" t="s">
        <v>36</v>
      </c>
      <c r="AX265" s="13" t="s">
        <v>81</v>
      </c>
      <c r="AY265" s="262" t="s">
        <v>320</v>
      </c>
    </row>
    <row r="266" s="13" customFormat="1">
      <c r="A266" s="13"/>
      <c r="B266" s="251"/>
      <c r="C266" s="252"/>
      <c r="D266" s="253" t="s">
        <v>440</v>
      </c>
      <c r="E266" s="254" t="s">
        <v>1</v>
      </c>
      <c r="F266" s="255" t="s">
        <v>4540</v>
      </c>
      <c r="G266" s="252"/>
      <c r="H266" s="256">
        <v>-2.2749999999999999</v>
      </c>
      <c r="I266" s="257"/>
      <c r="J266" s="252"/>
      <c r="K266" s="252"/>
      <c r="L266" s="258"/>
      <c r="M266" s="259"/>
      <c r="N266" s="260"/>
      <c r="O266" s="260"/>
      <c r="P266" s="260"/>
      <c r="Q266" s="260"/>
      <c r="R266" s="260"/>
      <c r="S266" s="260"/>
      <c r="T266" s="26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2" t="s">
        <v>440</v>
      </c>
      <c r="AU266" s="262" t="s">
        <v>91</v>
      </c>
      <c r="AV266" s="13" t="s">
        <v>91</v>
      </c>
      <c r="AW266" s="13" t="s">
        <v>36</v>
      </c>
      <c r="AX266" s="13" t="s">
        <v>81</v>
      </c>
      <c r="AY266" s="262" t="s">
        <v>320</v>
      </c>
    </row>
    <row r="267" s="13" customFormat="1">
      <c r="A267" s="13"/>
      <c r="B267" s="251"/>
      <c r="C267" s="252"/>
      <c r="D267" s="253" t="s">
        <v>440</v>
      </c>
      <c r="E267" s="254" t="s">
        <v>1</v>
      </c>
      <c r="F267" s="255" t="s">
        <v>4541</v>
      </c>
      <c r="G267" s="252"/>
      <c r="H267" s="256">
        <v>14.560000000000001</v>
      </c>
      <c r="I267" s="257"/>
      <c r="J267" s="252"/>
      <c r="K267" s="252"/>
      <c r="L267" s="258"/>
      <c r="M267" s="259"/>
      <c r="N267" s="260"/>
      <c r="O267" s="260"/>
      <c r="P267" s="260"/>
      <c r="Q267" s="260"/>
      <c r="R267" s="260"/>
      <c r="S267" s="260"/>
      <c r="T267" s="26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2" t="s">
        <v>440</v>
      </c>
      <c r="AU267" s="262" t="s">
        <v>91</v>
      </c>
      <c r="AV267" s="13" t="s">
        <v>91</v>
      </c>
      <c r="AW267" s="13" t="s">
        <v>36</v>
      </c>
      <c r="AX267" s="13" t="s">
        <v>81</v>
      </c>
      <c r="AY267" s="262" t="s">
        <v>320</v>
      </c>
    </row>
    <row r="268" s="13" customFormat="1">
      <c r="A268" s="13"/>
      <c r="B268" s="251"/>
      <c r="C268" s="252"/>
      <c r="D268" s="253" t="s">
        <v>440</v>
      </c>
      <c r="E268" s="254" t="s">
        <v>1</v>
      </c>
      <c r="F268" s="255" t="s">
        <v>4542</v>
      </c>
      <c r="G268" s="252"/>
      <c r="H268" s="256">
        <v>-6.7999999999999998</v>
      </c>
      <c r="I268" s="257"/>
      <c r="J268" s="252"/>
      <c r="K268" s="252"/>
      <c r="L268" s="258"/>
      <c r="M268" s="259"/>
      <c r="N268" s="260"/>
      <c r="O268" s="260"/>
      <c r="P268" s="260"/>
      <c r="Q268" s="260"/>
      <c r="R268" s="260"/>
      <c r="S268" s="260"/>
      <c r="T268" s="26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2" t="s">
        <v>440</v>
      </c>
      <c r="AU268" s="262" t="s">
        <v>91</v>
      </c>
      <c r="AV268" s="13" t="s">
        <v>91</v>
      </c>
      <c r="AW268" s="13" t="s">
        <v>36</v>
      </c>
      <c r="AX268" s="13" t="s">
        <v>81</v>
      </c>
      <c r="AY268" s="262" t="s">
        <v>320</v>
      </c>
    </row>
    <row r="269" s="13" customFormat="1">
      <c r="A269" s="13"/>
      <c r="B269" s="251"/>
      <c r="C269" s="252"/>
      <c r="D269" s="253" t="s">
        <v>440</v>
      </c>
      <c r="E269" s="254" t="s">
        <v>1</v>
      </c>
      <c r="F269" s="255" t="s">
        <v>4543</v>
      </c>
      <c r="G269" s="252"/>
      <c r="H269" s="256">
        <v>70.200000000000003</v>
      </c>
      <c r="I269" s="257"/>
      <c r="J269" s="252"/>
      <c r="K269" s="252"/>
      <c r="L269" s="258"/>
      <c r="M269" s="259"/>
      <c r="N269" s="260"/>
      <c r="O269" s="260"/>
      <c r="P269" s="260"/>
      <c r="Q269" s="260"/>
      <c r="R269" s="260"/>
      <c r="S269" s="260"/>
      <c r="T269" s="26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2" t="s">
        <v>440</v>
      </c>
      <c r="AU269" s="262" t="s">
        <v>91</v>
      </c>
      <c r="AV269" s="13" t="s">
        <v>91</v>
      </c>
      <c r="AW269" s="13" t="s">
        <v>36</v>
      </c>
      <c r="AX269" s="13" t="s">
        <v>81</v>
      </c>
      <c r="AY269" s="262" t="s">
        <v>320</v>
      </c>
    </row>
    <row r="270" s="13" customFormat="1">
      <c r="A270" s="13"/>
      <c r="B270" s="251"/>
      <c r="C270" s="252"/>
      <c r="D270" s="253" t="s">
        <v>440</v>
      </c>
      <c r="E270" s="254" t="s">
        <v>1</v>
      </c>
      <c r="F270" s="255" t="s">
        <v>4544</v>
      </c>
      <c r="G270" s="252"/>
      <c r="H270" s="256">
        <v>-3.6829999999999998</v>
      </c>
      <c r="I270" s="257"/>
      <c r="J270" s="252"/>
      <c r="K270" s="252"/>
      <c r="L270" s="258"/>
      <c r="M270" s="259"/>
      <c r="N270" s="260"/>
      <c r="O270" s="260"/>
      <c r="P270" s="260"/>
      <c r="Q270" s="260"/>
      <c r="R270" s="260"/>
      <c r="S270" s="260"/>
      <c r="T270" s="261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2" t="s">
        <v>440</v>
      </c>
      <c r="AU270" s="262" t="s">
        <v>91</v>
      </c>
      <c r="AV270" s="13" t="s">
        <v>91</v>
      </c>
      <c r="AW270" s="13" t="s">
        <v>36</v>
      </c>
      <c r="AX270" s="13" t="s">
        <v>81</v>
      </c>
      <c r="AY270" s="262" t="s">
        <v>320</v>
      </c>
    </row>
    <row r="271" s="13" customFormat="1">
      <c r="A271" s="13"/>
      <c r="B271" s="251"/>
      <c r="C271" s="252"/>
      <c r="D271" s="253" t="s">
        <v>440</v>
      </c>
      <c r="E271" s="254" t="s">
        <v>1</v>
      </c>
      <c r="F271" s="255" t="s">
        <v>4545</v>
      </c>
      <c r="G271" s="252"/>
      <c r="H271" s="256">
        <v>36.920000000000002</v>
      </c>
      <c r="I271" s="257"/>
      <c r="J271" s="252"/>
      <c r="K271" s="252"/>
      <c r="L271" s="258"/>
      <c r="M271" s="259"/>
      <c r="N271" s="260"/>
      <c r="O271" s="260"/>
      <c r="P271" s="260"/>
      <c r="Q271" s="260"/>
      <c r="R271" s="260"/>
      <c r="S271" s="260"/>
      <c r="T271" s="26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2" t="s">
        <v>440</v>
      </c>
      <c r="AU271" s="262" t="s">
        <v>91</v>
      </c>
      <c r="AV271" s="13" t="s">
        <v>91</v>
      </c>
      <c r="AW271" s="13" t="s">
        <v>36</v>
      </c>
      <c r="AX271" s="13" t="s">
        <v>81</v>
      </c>
      <c r="AY271" s="262" t="s">
        <v>320</v>
      </c>
    </row>
    <row r="272" s="13" customFormat="1">
      <c r="A272" s="13"/>
      <c r="B272" s="251"/>
      <c r="C272" s="252"/>
      <c r="D272" s="253" t="s">
        <v>440</v>
      </c>
      <c r="E272" s="254" t="s">
        <v>1</v>
      </c>
      <c r="F272" s="255" t="s">
        <v>4546</v>
      </c>
      <c r="G272" s="252"/>
      <c r="H272" s="256">
        <v>-4.1600000000000001</v>
      </c>
      <c r="I272" s="257"/>
      <c r="J272" s="252"/>
      <c r="K272" s="252"/>
      <c r="L272" s="258"/>
      <c r="M272" s="259"/>
      <c r="N272" s="260"/>
      <c r="O272" s="260"/>
      <c r="P272" s="260"/>
      <c r="Q272" s="260"/>
      <c r="R272" s="260"/>
      <c r="S272" s="260"/>
      <c r="T272" s="26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2" t="s">
        <v>440</v>
      </c>
      <c r="AU272" s="262" t="s">
        <v>91</v>
      </c>
      <c r="AV272" s="13" t="s">
        <v>91</v>
      </c>
      <c r="AW272" s="13" t="s">
        <v>36</v>
      </c>
      <c r="AX272" s="13" t="s">
        <v>81</v>
      </c>
      <c r="AY272" s="262" t="s">
        <v>320</v>
      </c>
    </row>
    <row r="273" s="13" customFormat="1">
      <c r="A273" s="13"/>
      <c r="B273" s="251"/>
      <c r="C273" s="252"/>
      <c r="D273" s="253" t="s">
        <v>440</v>
      </c>
      <c r="E273" s="254" t="s">
        <v>1</v>
      </c>
      <c r="F273" s="255" t="s">
        <v>4547</v>
      </c>
      <c r="G273" s="252"/>
      <c r="H273" s="256">
        <v>63.960000000000001</v>
      </c>
      <c r="I273" s="257"/>
      <c r="J273" s="252"/>
      <c r="K273" s="252"/>
      <c r="L273" s="258"/>
      <c r="M273" s="259"/>
      <c r="N273" s="260"/>
      <c r="O273" s="260"/>
      <c r="P273" s="260"/>
      <c r="Q273" s="260"/>
      <c r="R273" s="260"/>
      <c r="S273" s="260"/>
      <c r="T273" s="26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2" t="s">
        <v>440</v>
      </c>
      <c r="AU273" s="262" t="s">
        <v>91</v>
      </c>
      <c r="AV273" s="13" t="s">
        <v>91</v>
      </c>
      <c r="AW273" s="13" t="s">
        <v>36</v>
      </c>
      <c r="AX273" s="13" t="s">
        <v>81</v>
      </c>
      <c r="AY273" s="262" t="s">
        <v>320</v>
      </c>
    </row>
    <row r="274" s="13" customFormat="1">
      <c r="A274" s="13"/>
      <c r="B274" s="251"/>
      <c r="C274" s="252"/>
      <c r="D274" s="253" t="s">
        <v>440</v>
      </c>
      <c r="E274" s="254" t="s">
        <v>1</v>
      </c>
      <c r="F274" s="255" t="s">
        <v>4548</v>
      </c>
      <c r="G274" s="252"/>
      <c r="H274" s="256">
        <v>-6.2999999999999998</v>
      </c>
      <c r="I274" s="257"/>
      <c r="J274" s="252"/>
      <c r="K274" s="252"/>
      <c r="L274" s="258"/>
      <c r="M274" s="259"/>
      <c r="N274" s="260"/>
      <c r="O274" s="260"/>
      <c r="P274" s="260"/>
      <c r="Q274" s="260"/>
      <c r="R274" s="260"/>
      <c r="S274" s="260"/>
      <c r="T274" s="26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2" t="s">
        <v>440</v>
      </c>
      <c r="AU274" s="262" t="s">
        <v>91</v>
      </c>
      <c r="AV274" s="13" t="s">
        <v>91</v>
      </c>
      <c r="AW274" s="13" t="s">
        <v>36</v>
      </c>
      <c r="AX274" s="13" t="s">
        <v>81</v>
      </c>
      <c r="AY274" s="262" t="s">
        <v>320</v>
      </c>
    </row>
    <row r="275" s="13" customFormat="1">
      <c r="A275" s="13"/>
      <c r="B275" s="251"/>
      <c r="C275" s="252"/>
      <c r="D275" s="253" t="s">
        <v>440</v>
      </c>
      <c r="E275" s="254" t="s">
        <v>1</v>
      </c>
      <c r="F275" s="255" t="s">
        <v>4549</v>
      </c>
      <c r="G275" s="252"/>
      <c r="H275" s="256">
        <v>64.319999999999993</v>
      </c>
      <c r="I275" s="257"/>
      <c r="J275" s="252"/>
      <c r="K275" s="252"/>
      <c r="L275" s="258"/>
      <c r="M275" s="259"/>
      <c r="N275" s="260"/>
      <c r="O275" s="260"/>
      <c r="P275" s="260"/>
      <c r="Q275" s="260"/>
      <c r="R275" s="260"/>
      <c r="S275" s="260"/>
      <c r="T275" s="26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2" t="s">
        <v>440</v>
      </c>
      <c r="AU275" s="262" t="s">
        <v>91</v>
      </c>
      <c r="AV275" s="13" t="s">
        <v>91</v>
      </c>
      <c r="AW275" s="13" t="s">
        <v>36</v>
      </c>
      <c r="AX275" s="13" t="s">
        <v>81</v>
      </c>
      <c r="AY275" s="262" t="s">
        <v>320</v>
      </c>
    </row>
    <row r="276" s="13" customFormat="1">
      <c r="A276" s="13"/>
      <c r="B276" s="251"/>
      <c r="C276" s="252"/>
      <c r="D276" s="253" t="s">
        <v>440</v>
      </c>
      <c r="E276" s="254" t="s">
        <v>1</v>
      </c>
      <c r="F276" s="255" t="s">
        <v>4550</v>
      </c>
      <c r="G276" s="252"/>
      <c r="H276" s="256">
        <v>-5.1749999999999998</v>
      </c>
      <c r="I276" s="257"/>
      <c r="J276" s="252"/>
      <c r="K276" s="252"/>
      <c r="L276" s="258"/>
      <c r="M276" s="259"/>
      <c r="N276" s="260"/>
      <c r="O276" s="260"/>
      <c r="P276" s="260"/>
      <c r="Q276" s="260"/>
      <c r="R276" s="260"/>
      <c r="S276" s="260"/>
      <c r="T276" s="26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2" t="s">
        <v>440</v>
      </c>
      <c r="AU276" s="262" t="s">
        <v>91</v>
      </c>
      <c r="AV276" s="13" t="s">
        <v>91</v>
      </c>
      <c r="AW276" s="13" t="s">
        <v>36</v>
      </c>
      <c r="AX276" s="13" t="s">
        <v>81</v>
      </c>
      <c r="AY276" s="262" t="s">
        <v>320</v>
      </c>
    </row>
    <row r="277" s="13" customFormat="1">
      <c r="A277" s="13"/>
      <c r="B277" s="251"/>
      <c r="C277" s="252"/>
      <c r="D277" s="253" t="s">
        <v>440</v>
      </c>
      <c r="E277" s="254" t="s">
        <v>1</v>
      </c>
      <c r="F277" s="255" t="s">
        <v>4551</v>
      </c>
      <c r="G277" s="252"/>
      <c r="H277" s="256">
        <v>30.239999999999998</v>
      </c>
      <c r="I277" s="257"/>
      <c r="J277" s="252"/>
      <c r="K277" s="252"/>
      <c r="L277" s="258"/>
      <c r="M277" s="259"/>
      <c r="N277" s="260"/>
      <c r="O277" s="260"/>
      <c r="P277" s="260"/>
      <c r="Q277" s="260"/>
      <c r="R277" s="260"/>
      <c r="S277" s="260"/>
      <c r="T277" s="261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2" t="s">
        <v>440</v>
      </c>
      <c r="AU277" s="262" t="s">
        <v>91</v>
      </c>
      <c r="AV277" s="13" t="s">
        <v>91</v>
      </c>
      <c r="AW277" s="13" t="s">
        <v>36</v>
      </c>
      <c r="AX277" s="13" t="s">
        <v>81</v>
      </c>
      <c r="AY277" s="262" t="s">
        <v>320</v>
      </c>
    </row>
    <row r="278" s="13" customFormat="1">
      <c r="A278" s="13"/>
      <c r="B278" s="251"/>
      <c r="C278" s="252"/>
      <c r="D278" s="253" t="s">
        <v>440</v>
      </c>
      <c r="E278" s="254" t="s">
        <v>1</v>
      </c>
      <c r="F278" s="255" t="s">
        <v>1285</v>
      </c>
      <c r="G278" s="252"/>
      <c r="H278" s="256">
        <v>-1.6000000000000001</v>
      </c>
      <c r="I278" s="257"/>
      <c r="J278" s="252"/>
      <c r="K278" s="252"/>
      <c r="L278" s="258"/>
      <c r="M278" s="259"/>
      <c r="N278" s="260"/>
      <c r="O278" s="260"/>
      <c r="P278" s="260"/>
      <c r="Q278" s="260"/>
      <c r="R278" s="260"/>
      <c r="S278" s="260"/>
      <c r="T278" s="26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2" t="s">
        <v>440</v>
      </c>
      <c r="AU278" s="262" t="s">
        <v>91</v>
      </c>
      <c r="AV278" s="13" t="s">
        <v>91</v>
      </c>
      <c r="AW278" s="13" t="s">
        <v>36</v>
      </c>
      <c r="AX278" s="13" t="s">
        <v>81</v>
      </c>
      <c r="AY278" s="262" t="s">
        <v>320</v>
      </c>
    </row>
    <row r="279" s="13" customFormat="1">
      <c r="A279" s="13"/>
      <c r="B279" s="251"/>
      <c r="C279" s="252"/>
      <c r="D279" s="253" t="s">
        <v>440</v>
      </c>
      <c r="E279" s="254" t="s">
        <v>1</v>
      </c>
      <c r="F279" s="255" t="s">
        <v>4552</v>
      </c>
      <c r="G279" s="252"/>
      <c r="H279" s="256">
        <v>63.359999999999999</v>
      </c>
      <c r="I279" s="257"/>
      <c r="J279" s="252"/>
      <c r="K279" s="252"/>
      <c r="L279" s="258"/>
      <c r="M279" s="259"/>
      <c r="N279" s="260"/>
      <c r="O279" s="260"/>
      <c r="P279" s="260"/>
      <c r="Q279" s="260"/>
      <c r="R279" s="260"/>
      <c r="S279" s="260"/>
      <c r="T279" s="261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2" t="s">
        <v>440</v>
      </c>
      <c r="AU279" s="262" t="s">
        <v>91</v>
      </c>
      <c r="AV279" s="13" t="s">
        <v>91</v>
      </c>
      <c r="AW279" s="13" t="s">
        <v>36</v>
      </c>
      <c r="AX279" s="13" t="s">
        <v>81</v>
      </c>
      <c r="AY279" s="262" t="s">
        <v>320</v>
      </c>
    </row>
    <row r="280" s="13" customFormat="1">
      <c r="A280" s="13"/>
      <c r="B280" s="251"/>
      <c r="C280" s="252"/>
      <c r="D280" s="253" t="s">
        <v>440</v>
      </c>
      <c r="E280" s="254" t="s">
        <v>1</v>
      </c>
      <c r="F280" s="255" t="s">
        <v>4553</v>
      </c>
      <c r="G280" s="252"/>
      <c r="H280" s="256">
        <v>-12.26</v>
      </c>
      <c r="I280" s="257"/>
      <c r="J280" s="252"/>
      <c r="K280" s="252"/>
      <c r="L280" s="258"/>
      <c r="M280" s="259"/>
      <c r="N280" s="260"/>
      <c r="O280" s="260"/>
      <c r="P280" s="260"/>
      <c r="Q280" s="260"/>
      <c r="R280" s="260"/>
      <c r="S280" s="260"/>
      <c r="T280" s="26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2" t="s">
        <v>440</v>
      </c>
      <c r="AU280" s="262" t="s">
        <v>91</v>
      </c>
      <c r="AV280" s="13" t="s">
        <v>91</v>
      </c>
      <c r="AW280" s="13" t="s">
        <v>36</v>
      </c>
      <c r="AX280" s="13" t="s">
        <v>81</v>
      </c>
      <c r="AY280" s="262" t="s">
        <v>320</v>
      </c>
    </row>
    <row r="281" s="13" customFormat="1">
      <c r="A281" s="13"/>
      <c r="B281" s="251"/>
      <c r="C281" s="252"/>
      <c r="D281" s="253" t="s">
        <v>440</v>
      </c>
      <c r="E281" s="254" t="s">
        <v>1</v>
      </c>
      <c r="F281" s="255" t="s">
        <v>4554</v>
      </c>
      <c r="G281" s="252"/>
      <c r="H281" s="256">
        <v>45.119999999999997</v>
      </c>
      <c r="I281" s="257"/>
      <c r="J281" s="252"/>
      <c r="K281" s="252"/>
      <c r="L281" s="258"/>
      <c r="M281" s="259"/>
      <c r="N281" s="260"/>
      <c r="O281" s="260"/>
      <c r="P281" s="260"/>
      <c r="Q281" s="260"/>
      <c r="R281" s="260"/>
      <c r="S281" s="260"/>
      <c r="T281" s="261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2" t="s">
        <v>440</v>
      </c>
      <c r="AU281" s="262" t="s">
        <v>91</v>
      </c>
      <c r="AV281" s="13" t="s">
        <v>91</v>
      </c>
      <c r="AW281" s="13" t="s">
        <v>36</v>
      </c>
      <c r="AX281" s="13" t="s">
        <v>81</v>
      </c>
      <c r="AY281" s="262" t="s">
        <v>320</v>
      </c>
    </row>
    <row r="282" s="13" customFormat="1">
      <c r="A282" s="13"/>
      <c r="B282" s="251"/>
      <c r="C282" s="252"/>
      <c r="D282" s="253" t="s">
        <v>440</v>
      </c>
      <c r="E282" s="254" t="s">
        <v>1</v>
      </c>
      <c r="F282" s="255" t="s">
        <v>4555</v>
      </c>
      <c r="G282" s="252"/>
      <c r="H282" s="256">
        <v>-1.8</v>
      </c>
      <c r="I282" s="257"/>
      <c r="J282" s="252"/>
      <c r="K282" s="252"/>
      <c r="L282" s="258"/>
      <c r="M282" s="259"/>
      <c r="N282" s="260"/>
      <c r="O282" s="260"/>
      <c r="P282" s="260"/>
      <c r="Q282" s="260"/>
      <c r="R282" s="260"/>
      <c r="S282" s="260"/>
      <c r="T282" s="26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2" t="s">
        <v>440</v>
      </c>
      <c r="AU282" s="262" t="s">
        <v>91</v>
      </c>
      <c r="AV282" s="13" t="s">
        <v>91</v>
      </c>
      <c r="AW282" s="13" t="s">
        <v>36</v>
      </c>
      <c r="AX282" s="13" t="s">
        <v>81</v>
      </c>
      <c r="AY282" s="262" t="s">
        <v>320</v>
      </c>
    </row>
    <row r="283" s="13" customFormat="1">
      <c r="A283" s="13"/>
      <c r="B283" s="251"/>
      <c r="C283" s="252"/>
      <c r="D283" s="253" t="s">
        <v>440</v>
      </c>
      <c r="E283" s="254" t="s">
        <v>1</v>
      </c>
      <c r="F283" s="255" t="s">
        <v>4556</v>
      </c>
      <c r="G283" s="252"/>
      <c r="H283" s="256">
        <v>22.079999999999998</v>
      </c>
      <c r="I283" s="257"/>
      <c r="J283" s="252"/>
      <c r="K283" s="252"/>
      <c r="L283" s="258"/>
      <c r="M283" s="259"/>
      <c r="N283" s="260"/>
      <c r="O283" s="260"/>
      <c r="P283" s="260"/>
      <c r="Q283" s="260"/>
      <c r="R283" s="260"/>
      <c r="S283" s="260"/>
      <c r="T283" s="261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2" t="s">
        <v>440</v>
      </c>
      <c r="AU283" s="262" t="s">
        <v>91</v>
      </c>
      <c r="AV283" s="13" t="s">
        <v>91</v>
      </c>
      <c r="AW283" s="13" t="s">
        <v>36</v>
      </c>
      <c r="AX283" s="13" t="s">
        <v>81</v>
      </c>
      <c r="AY283" s="262" t="s">
        <v>320</v>
      </c>
    </row>
    <row r="284" s="13" customFormat="1">
      <c r="A284" s="13"/>
      <c r="B284" s="251"/>
      <c r="C284" s="252"/>
      <c r="D284" s="253" t="s">
        <v>440</v>
      </c>
      <c r="E284" s="254" t="s">
        <v>1</v>
      </c>
      <c r="F284" s="255" t="s">
        <v>1285</v>
      </c>
      <c r="G284" s="252"/>
      <c r="H284" s="256">
        <v>-1.6000000000000001</v>
      </c>
      <c r="I284" s="257"/>
      <c r="J284" s="252"/>
      <c r="K284" s="252"/>
      <c r="L284" s="258"/>
      <c r="M284" s="259"/>
      <c r="N284" s="260"/>
      <c r="O284" s="260"/>
      <c r="P284" s="260"/>
      <c r="Q284" s="260"/>
      <c r="R284" s="260"/>
      <c r="S284" s="260"/>
      <c r="T284" s="26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2" t="s">
        <v>440</v>
      </c>
      <c r="AU284" s="262" t="s">
        <v>91</v>
      </c>
      <c r="AV284" s="13" t="s">
        <v>91</v>
      </c>
      <c r="AW284" s="13" t="s">
        <v>36</v>
      </c>
      <c r="AX284" s="13" t="s">
        <v>81</v>
      </c>
      <c r="AY284" s="262" t="s">
        <v>320</v>
      </c>
    </row>
    <row r="285" s="13" customFormat="1">
      <c r="A285" s="13"/>
      <c r="B285" s="251"/>
      <c r="C285" s="252"/>
      <c r="D285" s="253" t="s">
        <v>440</v>
      </c>
      <c r="E285" s="254" t="s">
        <v>1</v>
      </c>
      <c r="F285" s="255" t="s">
        <v>4557</v>
      </c>
      <c r="G285" s="252"/>
      <c r="H285" s="256">
        <v>-77.959999999999994</v>
      </c>
      <c r="I285" s="257"/>
      <c r="J285" s="252"/>
      <c r="K285" s="252"/>
      <c r="L285" s="258"/>
      <c r="M285" s="259"/>
      <c r="N285" s="260"/>
      <c r="O285" s="260"/>
      <c r="P285" s="260"/>
      <c r="Q285" s="260"/>
      <c r="R285" s="260"/>
      <c r="S285" s="260"/>
      <c r="T285" s="261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2" t="s">
        <v>440</v>
      </c>
      <c r="AU285" s="262" t="s">
        <v>91</v>
      </c>
      <c r="AV285" s="13" t="s">
        <v>91</v>
      </c>
      <c r="AW285" s="13" t="s">
        <v>36</v>
      </c>
      <c r="AX285" s="13" t="s">
        <v>81</v>
      </c>
      <c r="AY285" s="262" t="s">
        <v>320</v>
      </c>
    </row>
    <row r="286" s="14" customFormat="1">
      <c r="A286" s="14"/>
      <c r="B286" s="263"/>
      <c r="C286" s="264"/>
      <c r="D286" s="253" t="s">
        <v>440</v>
      </c>
      <c r="E286" s="265" t="s">
        <v>1</v>
      </c>
      <c r="F286" s="266" t="s">
        <v>485</v>
      </c>
      <c r="G286" s="264"/>
      <c r="H286" s="267">
        <v>307.947</v>
      </c>
      <c r="I286" s="268"/>
      <c r="J286" s="264"/>
      <c r="K286" s="264"/>
      <c r="L286" s="269"/>
      <c r="M286" s="270"/>
      <c r="N286" s="271"/>
      <c r="O286" s="271"/>
      <c r="P286" s="271"/>
      <c r="Q286" s="271"/>
      <c r="R286" s="271"/>
      <c r="S286" s="271"/>
      <c r="T286" s="272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73" t="s">
        <v>440</v>
      </c>
      <c r="AU286" s="273" t="s">
        <v>91</v>
      </c>
      <c r="AV286" s="14" t="s">
        <v>341</v>
      </c>
      <c r="AW286" s="14" t="s">
        <v>36</v>
      </c>
      <c r="AX286" s="14" t="s">
        <v>89</v>
      </c>
      <c r="AY286" s="273" t="s">
        <v>320</v>
      </c>
    </row>
    <row r="287" s="2" customFormat="1" ht="24.15" customHeight="1">
      <c r="A287" s="39"/>
      <c r="B287" s="40"/>
      <c r="C287" s="228" t="s">
        <v>832</v>
      </c>
      <c r="D287" s="228" t="s">
        <v>323</v>
      </c>
      <c r="E287" s="229" t="s">
        <v>1288</v>
      </c>
      <c r="F287" s="230" t="s">
        <v>1289</v>
      </c>
      <c r="G287" s="231" t="s">
        <v>437</v>
      </c>
      <c r="H287" s="232">
        <v>11.359999999999999</v>
      </c>
      <c r="I287" s="233"/>
      <c r="J287" s="234">
        <f>ROUND(I287*H287,2)</f>
        <v>0</v>
      </c>
      <c r="K287" s="230" t="s">
        <v>326</v>
      </c>
      <c r="L287" s="45"/>
      <c r="M287" s="235" t="s">
        <v>1</v>
      </c>
      <c r="N287" s="236" t="s">
        <v>46</v>
      </c>
      <c r="O287" s="92"/>
      <c r="P287" s="237">
        <f>O287*H287</f>
        <v>0</v>
      </c>
      <c r="Q287" s="237">
        <v>0.021000000000000001</v>
      </c>
      <c r="R287" s="237">
        <f>Q287*H287</f>
        <v>0.23855999999999999</v>
      </c>
      <c r="S287" s="237">
        <v>0</v>
      </c>
      <c r="T287" s="238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9" t="s">
        <v>341</v>
      </c>
      <c r="AT287" s="239" t="s">
        <v>323</v>
      </c>
      <c r="AU287" s="239" t="s">
        <v>91</v>
      </c>
      <c r="AY287" s="18" t="s">
        <v>320</v>
      </c>
      <c r="BE287" s="240">
        <f>IF(N287="základní",J287,0)</f>
        <v>0</v>
      </c>
      <c r="BF287" s="240">
        <f>IF(N287="snížená",J287,0)</f>
        <v>0</v>
      </c>
      <c r="BG287" s="240">
        <f>IF(N287="zákl. přenesená",J287,0)</f>
        <v>0</v>
      </c>
      <c r="BH287" s="240">
        <f>IF(N287="sníž. přenesená",J287,0)</f>
        <v>0</v>
      </c>
      <c r="BI287" s="240">
        <f>IF(N287="nulová",J287,0)</f>
        <v>0</v>
      </c>
      <c r="BJ287" s="18" t="s">
        <v>89</v>
      </c>
      <c r="BK287" s="240">
        <f>ROUND(I287*H287,2)</f>
        <v>0</v>
      </c>
      <c r="BL287" s="18" t="s">
        <v>341</v>
      </c>
      <c r="BM287" s="239" t="s">
        <v>4558</v>
      </c>
    </row>
    <row r="288" s="2" customFormat="1">
      <c r="A288" s="39"/>
      <c r="B288" s="40"/>
      <c r="C288" s="41"/>
      <c r="D288" s="241" t="s">
        <v>329</v>
      </c>
      <c r="E288" s="41"/>
      <c r="F288" s="242" t="s">
        <v>1291</v>
      </c>
      <c r="G288" s="41"/>
      <c r="H288" s="41"/>
      <c r="I288" s="243"/>
      <c r="J288" s="41"/>
      <c r="K288" s="41"/>
      <c r="L288" s="45"/>
      <c r="M288" s="244"/>
      <c r="N288" s="245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329</v>
      </c>
      <c r="AU288" s="18" t="s">
        <v>91</v>
      </c>
    </row>
    <row r="289" s="13" customFormat="1">
      <c r="A289" s="13"/>
      <c r="B289" s="251"/>
      <c r="C289" s="252"/>
      <c r="D289" s="253" t="s">
        <v>440</v>
      </c>
      <c r="E289" s="254" t="s">
        <v>1</v>
      </c>
      <c r="F289" s="255" t="s">
        <v>4559</v>
      </c>
      <c r="G289" s="252"/>
      <c r="H289" s="256">
        <v>11.359999999999999</v>
      </c>
      <c r="I289" s="257"/>
      <c r="J289" s="252"/>
      <c r="K289" s="252"/>
      <c r="L289" s="258"/>
      <c r="M289" s="259"/>
      <c r="N289" s="260"/>
      <c r="O289" s="260"/>
      <c r="P289" s="260"/>
      <c r="Q289" s="260"/>
      <c r="R289" s="260"/>
      <c r="S289" s="260"/>
      <c r="T289" s="26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2" t="s">
        <v>440</v>
      </c>
      <c r="AU289" s="262" t="s">
        <v>91</v>
      </c>
      <c r="AV289" s="13" t="s">
        <v>91</v>
      </c>
      <c r="AW289" s="13" t="s">
        <v>36</v>
      </c>
      <c r="AX289" s="13" t="s">
        <v>89</v>
      </c>
      <c r="AY289" s="262" t="s">
        <v>320</v>
      </c>
    </row>
    <row r="290" s="2" customFormat="1" ht="16.5" customHeight="1">
      <c r="A290" s="39"/>
      <c r="B290" s="40"/>
      <c r="C290" s="228" t="s">
        <v>838</v>
      </c>
      <c r="D290" s="228" t="s">
        <v>323</v>
      </c>
      <c r="E290" s="229" t="s">
        <v>4560</v>
      </c>
      <c r="F290" s="230" t="s">
        <v>4561</v>
      </c>
      <c r="G290" s="231" t="s">
        <v>437</v>
      </c>
      <c r="H290" s="232">
        <v>2.3999999999999999</v>
      </c>
      <c r="I290" s="233"/>
      <c r="J290" s="234">
        <f>ROUND(I290*H290,2)</f>
        <v>0</v>
      </c>
      <c r="K290" s="230" t="s">
        <v>326</v>
      </c>
      <c r="L290" s="45"/>
      <c r="M290" s="235" t="s">
        <v>1</v>
      </c>
      <c r="N290" s="236" t="s">
        <v>46</v>
      </c>
      <c r="O290" s="92"/>
      <c r="P290" s="237">
        <f>O290*H290</f>
        <v>0</v>
      </c>
      <c r="Q290" s="237">
        <v>0.00036000000000000002</v>
      </c>
      <c r="R290" s="237">
        <f>Q290*H290</f>
        <v>0.00086400000000000008</v>
      </c>
      <c r="S290" s="237">
        <v>0</v>
      </c>
      <c r="T290" s="238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9" t="s">
        <v>341</v>
      </c>
      <c r="AT290" s="239" t="s">
        <v>323</v>
      </c>
      <c r="AU290" s="239" t="s">
        <v>91</v>
      </c>
      <c r="AY290" s="18" t="s">
        <v>320</v>
      </c>
      <c r="BE290" s="240">
        <f>IF(N290="základní",J290,0)</f>
        <v>0</v>
      </c>
      <c r="BF290" s="240">
        <f>IF(N290="snížená",J290,0)</f>
        <v>0</v>
      </c>
      <c r="BG290" s="240">
        <f>IF(N290="zákl. přenesená",J290,0)</f>
        <v>0</v>
      </c>
      <c r="BH290" s="240">
        <f>IF(N290="sníž. přenesená",J290,0)</f>
        <v>0</v>
      </c>
      <c r="BI290" s="240">
        <f>IF(N290="nulová",J290,0)</f>
        <v>0</v>
      </c>
      <c r="BJ290" s="18" t="s">
        <v>89</v>
      </c>
      <c r="BK290" s="240">
        <f>ROUND(I290*H290,2)</f>
        <v>0</v>
      </c>
      <c r="BL290" s="18" t="s">
        <v>341</v>
      </c>
      <c r="BM290" s="239" t="s">
        <v>4562</v>
      </c>
    </row>
    <row r="291" s="2" customFormat="1">
      <c r="A291" s="39"/>
      <c r="B291" s="40"/>
      <c r="C291" s="41"/>
      <c r="D291" s="241" t="s">
        <v>329</v>
      </c>
      <c r="E291" s="41"/>
      <c r="F291" s="242" t="s">
        <v>4563</v>
      </c>
      <c r="G291" s="41"/>
      <c r="H291" s="41"/>
      <c r="I291" s="243"/>
      <c r="J291" s="41"/>
      <c r="K291" s="41"/>
      <c r="L291" s="45"/>
      <c r="M291" s="244"/>
      <c r="N291" s="245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329</v>
      </c>
      <c r="AU291" s="18" t="s">
        <v>91</v>
      </c>
    </row>
    <row r="292" s="13" customFormat="1">
      <c r="A292" s="13"/>
      <c r="B292" s="251"/>
      <c r="C292" s="252"/>
      <c r="D292" s="253" t="s">
        <v>440</v>
      </c>
      <c r="E292" s="254" t="s">
        <v>1</v>
      </c>
      <c r="F292" s="255" t="s">
        <v>4564</v>
      </c>
      <c r="G292" s="252"/>
      <c r="H292" s="256">
        <v>2.3999999999999999</v>
      </c>
      <c r="I292" s="257"/>
      <c r="J292" s="252"/>
      <c r="K292" s="252"/>
      <c r="L292" s="258"/>
      <c r="M292" s="259"/>
      <c r="N292" s="260"/>
      <c r="O292" s="260"/>
      <c r="P292" s="260"/>
      <c r="Q292" s="260"/>
      <c r="R292" s="260"/>
      <c r="S292" s="260"/>
      <c r="T292" s="261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2" t="s">
        <v>440</v>
      </c>
      <c r="AU292" s="262" t="s">
        <v>91</v>
      </c>
      <c r="AV292" s="13" t="s">
        <v>91</v>
      </c>
      <c r="AW292" s="13" t="s">
        <v>36</v>
      </c>
      <c r="AX292" s="13" t="s">
        <v>89</v>
      </c>
      <c r="AY292" s="262" t="s">
        <v>320</v>
      </c>
    </row>
    <row r="293" s="2" customFormat="1" ht="24.15" customHeight="1">
      <c r="A293" s="39"/>
      <c r="B293" s="40"/>
      <c r="C293" s="228" t="s">
        <v>844</v>
      </c>
      <c r="D293" s="228" t="s">
        <v>323</v>
      </c>
      <c r="E293" s="229" t="s">
        <v>4565</v>
      </c>
      <c r="F293" s="230" t="s">
        <v>4566</v>
      </c>
      <c r="G293" s="231" t="s">
        <v>515</v>
      </c>
      <c r="H293" s="232">
        <v>560.47000000000003</v>
      </c>
      <c r="I293" s="233"/>
      <c r="J293" s="234">
        <f>ROUND(I293*H293,2)</f>
        <v>0</v>
      </c>
      <c r="K293" s="230" t="s">
        <v>326</v>
      </c>
      <c r="L293" s="45"/>
      <c r="M293" s="235" t="s">
        <v>1</v>
      </c>
      <c r="N293" s="236" t="s">
        <v>46</v>
      </c>
      <c r="O293" s="92"/>
      <c r="P293" s="237">
        <f>O293*H293</f>
        <v>0</v>
      </c>
      <c r="Q293" s="237">
        <v>0.0015</v>
      </c>
      <c r="R293" s="237">
        <f>Q293*H293</f>
        <v>0.84070500000000004</v>
      </c>
      <c r="S293" s="237">
        <v>0</v>
      </c>
      <c r="T293" s="23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9" t="s">
        <v>341</v>
      </c>
      <c r="AT293" s="239" t="s">
        <v>323</v>
      </c>
      <c r="AU293" s="239" t="s">
        <v>91</v>
      </c>
      <c r="AY293" s="18" t="s">
        <v>320</v>
      </c>
      <c r="BE293" s="240">
        <f>IF(N293="základní",J293,0)</f>
        <v>0</v>
      </c>
      <c r="BF293" s="240">
        <f>IF(N293="snížená",J293,0)</f>
        <v>0</v>
      </c>
      <c r="BG293" s="240">
        <f>IF(N293="zákl. přenesená",J293,0)</f>
        <v>0</v>
      </c>
      <c r="BH293" s="240">
        <f>IF(N293="sníž. přenesená",J293,0)</f>
        <v>0</v>
      </c>
      <c r="BI293" s="240">
        <f>IF(N293="nulová",J293,0)</f>
        <v>0</v>
      </c>
      <c r="BJ293" s="18" t="s">
        <v>89</v>
      </c>
      <c r="BK293" s="240">
        <f>ROUND(I293*H293,2)</f>
        <v>0</v>
      </c>
      <c r="BL293" s="18" t="s">
        <v>341</v>
      </c>
      <c r="BM293" s="239" t="s">
        <v>4567</v>
      </c>
    </row>
    <row r="294" s="2" customFormat="1">
      <c r="A294" s="39"/>
      <c r="B294" s="40"/>
      <c r="C294" s="41"/>
      <c r="D294" s="241" t="s">
        <v>329</v>
      </c>
      <c r="E294" s="41"/>
      <c r="F294" s="242" t="s">
        <v>4568</v>
      </c>
      <c r="G294" s="41"/>
      <c r="H294" s="41"/>
      <c r="I294" s="243"/>
      <c r="J294" s="41"/>
      <c r="K294" s="41"/>
      <c r="L294" s="45"/>
      <c r="M294" s="244"/>
      <c r="N294" s="245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329</v>
      </c>
      <c r="AU294" s="18" t="s">
        <v>91</v>
      </c>
    </row>
    <row r="295" s="16" customFormat="1">
      <c r="A295" s="16"/>
      <c r="B295" s="299"/>
      <c r="C295" s="300"/>
      <c r="D295" s="253" t="s">
        <v>440</v>
      </c>
      <c r="E295" s="301" t="s">
        <v>1</v>
      </c>
      <c r="F295" s="302" t="s">
        <v>4455</v>
      </c>
      <c r="G295" s="300"/>
      <c r="H295" s="301" t="s">
        <v>1</v>
      </c>
      <c r="I295" s="303"/>
      <c r="J295" s="300"/>
      <c r="K295" s="300"/>
      <c r="L295" s="304"/>
      <c r="M295" s="305"/>
      <c r="N295" s="306"/>
      <c r="O295" s="306"/>
      <c r="P295" s="306"/>
      <c r="Q295" s="306"/>
      <c r="R295" s="306"/>
      <c r="S295" s="306"/>
      <c r="T295" s="307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T295" s="308" t="s">
        <v>440</v>
      </c>
      <c r="AU295" s="308" t="s">
        <v>91</v>
      </c>
      <c r="AV295" s="16" t="s">
        <v>89</v>
      </c>
      <c r="AW295" s="16" t="s">
        <v>36</v>
      </c>
      <c r="AX295" s="16" t="s">
        <v>81</v>
      </c>
      <c r="AY295" s="308" t="s">
        <v>320</v>
      </c>
    </row>
    <row r="296" s="13" customFormat="1">
      <c r="A296" s="13"/>
      <c r="B296" s="251"/>
      <c r="C296" s="252"/>
      <c r="D296" s="253" t="s">
        <v>440</v>
      </c>
      <c r="E296" s="254" t="s">
        <v>1</v>
      </c>
      <c r="F296" s="255" t="s">
        <v>4569</v>
      </c>
      <c r="G296" s="252"/>
      <c r="H296" s="256">
        <v>1.8300000000000001</v>
      </c>
      <c r="I296" s="257"/>
      <c r="J296" s="252"/>
      <c r="K296" s="252"/>
      <c r="L296" s="258"/>
      <c r="M296" s="259"/>
      <c r="N296" s="260"/>
      <c r="O296" s="260"/>
      <c r="P296" s="260"/>
      <c r="Q296" s="260"/>
      <c r="R296" s="260"/>
      <c r="S296" s="260"/>
      <c r="T296" s="261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2" t="s">
        <v>440</v>
      </c>
      <c r="AU296" s="262" t="s">
        <v>91</v>
      </c>
      <c r="AV296" s="13" t="s">
        <v>91</v>
      </c>
      <c r="AW296" s="13" t="s">
        <v>36</v>
      </c>
      <c r="AX296" s="13" t="s">
        <v>81</v>
      </c>
      <c r="AY296" s="262" t="s">
        <v>320</v>
      </c>
    </row>
    <row r="297" s="13" customFormat="1">
      <c r="A297" s="13"/>
      <c r="B297" s="251"/>
      <c r="C297" s="252"/>
      <c r="D297" s="253" t="s">
        <v>440</v>
      </c>
      <c r="E297" s="254" t="s">
        <v>1</v>
      </c>
      <c r="F297" s="255" t="s">
        <v>4570</v>
      </c>
      <c r="G297" s="252"/>
      <c r="H297" s="256">
        <v>20.800000000000001</v>
      </c>
      <c r="I297" s="257"/>
      <c r="J297" s="252"/>
      <c r="K297" s="252"/>
      <c r="L297" s="258"/>
      <c r="M297" s="259"/>
      <c r="N297" s="260"/>
      <c r="O297" s="260"/>
      <c r="P297" s="260"/>
      <c r="Q297" s="260"/>
      <c r="R297" s="260"/>
      <c r="S297" s="260"/>
      <c r="T297" s="261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2" t="s">
        <v>440</v>
      </c>
      <c r="AU297" s="262" t="s">
        <v>91</v>
      </c>
      <c r="AV297" s="13" t="s">
        <v>91</v>
      </c>
      <c r="AW297" s="13" t="s">
        <v>36</v>
      </c>
      <c r="AX297" s="13" t="s">
        <v>81</v>
      </c>
      <c r="AY297" s="262" t="s">
        <v>320</v>
      </c>
    </row>
    <row r="298" s="13" customFormat="1">
      <c r="A298" s="13"/>
      <c r="B298" s="251"/>
      <c r="C298" s="252"/>
      <c r="D298" s="253" t="s">
        <v>440</v>
      </c>
      <c r="E298" s="254" t="s">
        <v>1</v>
      </c>
      <c r="F298" s="255" t="s">
        <v>4571</v>
      </c>
      <c r="G298" s="252"/>
      <c r="H298" s="256">
        <v>14.74</v>
      </c>
      <c r="I298" s="257"/>
      <c r="J298" s="252"/>
      <c r="K298" s="252"/>
      <c r="L298" s="258"/>
      <c r="M298" s="259"/>
      <c r="N298" s="260"/>
      <c r="O298" s="260"/>
      <c r="P298" s="260"/>
      <c r="Q298" s="260"/>
      <c r="R298" s="260"/>
      <c r="S298" s="260"/>
      <c r="T298" s="261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2" t="s">
        <v>440</v>
      </c>
      <c r="AU298" s="262" t="s">
        <v>91</v>
      </c>
      <c r="AV298" s="13" t="s">
        <v>91</v>
      </c>
      <c r="AW298" s="13" t="s">
        <v>36</v>
      </c>
      <c r="AX298" s="13" t="s">
        <v>81</v>
      </c>
      <c r="AY298" s="262" t="s">
        <v>320</v>
      </c>
    </row>
    <row r="299" s="13" customFormat="1">
      <c r="A299" s="13"/>
      <c r="B299" s="251"/>
      <c r="C299" s="252"/>
      <c r="D299" s="253" t="s">
        <v>440</v>
      </c>
      <c r="E299" s="254" t="s">
        <v>1</v>
      </c>
      <c r="F299" s="255" t="s">
        <v>4572</v>
      </c>
      <c r="G299" s="252"/>
      <c r="H299" s="256">
        <v>14.4</v>
      </c>
      <c r="I299" s="257"/>
      <c r="J299" s="252"/>
      <c r="K299" s="252"/>
      <c r="L299" s="258"/>
      <c r="M299" s="259"/>
      <c r="N299" s="260"/>
      <c r="O299" s="260"/>
      <c r="P299" s="260"/>
      <c r="Q299" s="260"/>
      <c r="R299" s="260"/>
      <c r="S299" s="260"/>
      <c r="T299" s="26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2" t="s">
        <v>440</v>
      </c>
      <c r="AU299" s="262" t="s">
        <v>91</v>
      </c>
      <c r="AV299" s="13" t="s">
        <v>91</v>
      </c>
      <c r="AW299" s="13" t="s">
        <v>36</v>
      </c>
      <c r="AX299" s="13" t="s">
        <v>81</v>
      </c>
      <c r="AY299" s="262" t="s">
        <v>320</v>
      </c>
    </row>
    <row r="300" s="13" customFormat="1">
      <c r="A300" s="13"/>
      <c r="B300" s="251"/>
      <c r="C300" s="252"/>
      <c r="D300" s="253" t="s">
        <v>440</v>
      </c>
      <c r="E300" s="254" t="s">
        <v>1</v>
      </c>
      <c r="F300" s="255" t="s">
        <v>4573</v>
      </c>
      <c r="G300" s="252"/>
      <c r="H300" s="256">
        <v>2.7000000000000002</v>
      </c>
      <c r="I300" s="257"/>
      <c r="J300" s="252"/>
      <c r="K300" s="252"/>
      <c r="L300" s="258"/>
      <c r="M300" s="259"/>
      <c r="N300" s="260"/>
      <c r="O300" s="260"/>
      <c r="P300" s="260"/>
      <c r="Q300" s="260"/>
      <c r="R300" s="260"/>
      <c r="S300" s="260"/>
      <c r="T300" s="261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2" t="s">
        <v>440</v>
      </c>
      <c r="AU300" s="262" t="s">
        <v>91</v>
      </c>
      <c r="AV300" s="13" t="s">
        <v>91</v>
      </c>
      <c r="AW300" s="13" t="s">
        <v>36</v>
      </c>
      <c r="AX300" s="13" t="s">
        <v>81</v>
      </c>
      <c r="AY300" s="262" t="s">
        <v>320</v>
      </c>
    </row>
    <row r="301" s="15" customFormat="1">
      <c r="A301" s="15"/>
      <c r="B301" s="288"/>
      <c r="C301" s="289"/>
      <c r="D301" s="253" t="s">
        <v>440</v>
      </c>
      <c r="E301" s="290" t="s">
        <v>1</v>
      </c>
      <c r="F301" s="291" t="s">
        <v>633</v>
      </c>
      <c r="G301" s="289"/>
      <c r="H301" s="292">
        <v>54.469999999999999</v>
      </c>
      <c r="I301" s="293"/>
      <c r="J301" s="289"/>
      <c r="K301" s="289"/>
      <c r="L301" s="294"/>
      <c r="M301" s="295"/>
      <c r="N301" s="296"/>
      <c r="O301" s="296"/>
      <c r="P301" s="296"/>
      <c r="Q301" s="296"/>
      <c r="R301" s="296"/>
      <c r="S301" s="296"/>
      <c r="T301" s="297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98" t="s">
        <v>440</v>
      </c>
      <c r="AU301" s="298" t="s">
        <v>91</v>
      </c>
      <c r="AV301" s="15" t="s">
        <v>111</v>
      </c>
      <c r="AW301" s="15" t="s">
        <v>36</v>
      </c>
      <c r="AX301" s="15" t="s">
        <v>81</v>
      </c>
      <c r="AY301" s="298" t="s">
        <v>320</v>
      </c>
    </row>
    <row r="302" s="16" customFormat="1">
      <c r="A302" s="16"/>
      <c r="B302" s="299"/>
      <c r="C302" s="300"/>
      <c r="D302" s="253" t="s">
        <v>440</v>
      </c>
      <c r="E302" s="301" t="s">
        <v>1</v>
      </c>
      <c r="F302" s="302" t="s">
        <v>900</v>
      </c>
      <c r="G302" s="300"/>
      <c r="H302" s="301" t="s">
        <v>1</v>
      </c>
      <c r="I302" s="303"/>
      <c r="J302" s="300"/>
      <c r="K302" s="300"/>
      <c r="L302" s="304"/>
      <c r="M302" s="305"/>
      <c r="N302" s="306"/>
      <c r="O302" s="306"/>
      <c r="P302" s="306"/>
      <c r="Q302" s="306"/>
      <c r="R302" s="306"/>
      <c r="S302" s="306"/>
      <c r="T302" s="307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T302" s="308" t="s">
        <v>440</v>
      </c>
      <c r="AU302" s="308" t="s">
        <v>91</v>
      </c>
      <c r="AV302" s="16" t="s">
        <v>89</v>
      </c>
      <c r="AW302" s="16" t="s">
        <v>36</v>
      </c>
      <c r="AX302" s="16" t="s">
        <v>81</v>
      </c>
      <c r="AY302" s="308" t="s">
        <v>320</v>
      </c>
    </row>
    <row r="303" s="13" customFormat="1">
      <c r="A303" s="13"/>
      <c r="B303" s="251"/>
      <c r="C303" s="252"/>
      <c r="D303" s="253" t="s">
        <v>440</v>
      </c>
      <c r="E303" s="254" t="s">
        <v>1</v>
      </c>
      <c r="F303" s="255" t="s">
        <v>4574</v>
      </c>
      <c r="G303" s="252"/>
      <c r="H303" s="256">
        <v>66.299999999999997</v>
      </c>
      <c r="I303" s="257"/>
      <c r="J303" s="252"/>
      <c r="K303" s="252"/>
      <c r="L303" s="258"/>
      <c r="M303" s="259"/>
      <c r="N303" s="260"/>
      <c r="O303" s="260"/>
      <c r="P303" s="260"/>
      <c r="Q303" s="260"/>
      <c r="R303" s="260"/>
      <c r="S303" s="260"/>
      <c r="T303" s="26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2" t="s">
        <v>440</v>
      </c>
      <c r="AU303" s="262" t="s">
        <v>91</v>
      </c>
      <c r="AV303" s="13" t="s">
        <v>91</v>
      </c>
      <c r="AW303" s="13" t="s">
        <v>36</v>
      </c>
      <c r="AX303" s="13" t="s">
        <v>81</v>
      </c>
      <c r="AY303" s="262" t="s">
        <v>320</v>
      </c>
    </row>
    <row r="304" s="13" customFormat="1">
      <c r="A304" s="13"/>
      <c r="B304" s="251"/>
      <c r="C304" s="252"/>
      <c r="D304" s="253" t="s">
        <v>440</v>
      </c>
      <c r="E304" s="254" t="s">
        <v>1</v>
      </c>
      <c r="F304" s="255" t="s">
        <v>4575</v>
      </c>
      <c r="G304" s="252"/>
      <c r="H304" s="256">
        <v>18</v>
      </c>
      <c r="I304" s="257"/>
      <c r="J304" s="252"/>
      <c r="K304" s="252"/>
      <c r="L304" s="258"/>
      <c r="M304" s="259"/>
      <c r="N304" s="260"/>
      <c r="O304" s="260"/>
      <c r="P304" s="260"/>
      <c r="Q304" s="260"/>
      <c r="R304" s="260"/>
      <c r="S304" s="260"/>
      <c r="T304" s="261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62" t="s">
        <v>440</v>
      </c>
      <c r="AU304" s="262" t="s">
        <v>91</v>
      </c>
      <c r="AV304" s="13" t="s">
        <v>91</v>
      </c>
      <c r="AW304" s="13" t="s">
        <v>36</v>
      </c>
      <c r="AX304" s="13" t="s">
        <v>81</v>
      </c>
      <c r="AY304" s="262" t="s">
        <v>320</v>
      </c>
    </row>
    <row r="305" s="13" customFormat="1">
      <c r="A305" s="13"/>
      <c r="B305" s="251"/>
      <c r="C305" s="252"/>
      <c r="D305" s="253" t="s">
        <v>440</v>
      </c>
      <c r="E305" s="254" t="s">
        <v>1</v>
      </c>
      <c r="F305" s="255" t="s">
        <v>4576</v>
      </c>
      <c r="G305" s="252"/>
      <c r="H305" s="256">
        <v>11.4</v>
      </c>
      <c r="I305" s="257"/>
      <c r="J305" s="252"/>
      <c r="K305" s="252"/>
      <c r="L305" s="258"/>
      <c r="M305" s="259"/>
      <c r="N305" s="260"/>
      <c r="O305" s="260"/>
      <c r="P305" s="260"/>
      <c r="Q305" s="260"/>
      <c r="R305" s="260"/>
      <c r="S305" s="260"/>
      <c r="T305" s="26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2" t="s">
        <v>440</v>
      </c>
      <c r="AU305" s="262" t="s">
        <v>91</v>
      </c>
      <c r="AV305" s="13" t="s">
        <v>91</v>
      </c>
      <c r="AW305" s="13" t="s">
        <v>36</v>
      </c>
      <c r="AX305" s="13" t="s">
        <v>81</v>
      </c>
      <c r="AY305" s="262" t="s">
        <v>320</v>
      </c>
    </row>
    <row r="306" s="13" customFormat="1">
      <c r="A306" s="13"/>
      <c r="B306" s="251"/>
      <c r="C306" s="252"/>
      <c r="D306" s="253" t="s">
        <v>440</v>
      </c>
      <c r="E306" s="254" t="s">
        <v>1</v>
      </c>
      <c r="F306" s="255" t="s">
        <v>4577</v>
      </c>
      <c r="G306" s="252"/>
      <c r="H306" s="256">
        <v>6.7999999999999998</v>
      </c>
      <c r="I306" s="257"/>
      <c r="J306" s="252"/>
      <c r="K306" s="252"/>
      <c r="L306" s="258"/>
      <c r="M306" s="259"/>
      <c r="N306" s="260"/>
      <c r="O306" s="260"/>
      <c r="P306" s="260"/>
      <c r="Q306" s="260"/>
      <c r="R306" s="260"/>
      <c r="S306" s="260"/>
      <c r="T306" s="261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2" t="s">
        <v>440</v>
      </c>
      <c r="AU306" s="262" t="s">
        <v>91</v>
      </c>
      <c r="AV306" s="13" t="s">
        <v>91</v>
      </c>
      <c r="AW306" s="13" t="s">
        <v>36</v>
      </c>
      <c r="AX306" s="13" t="s">
        <v>81</v>
      </c>
      <c r="AY306" s="262" t="s">
        <v>320</v>
      </c>
    </row>
    <row r="307" s="13" customFormat="1">
      <c r="A307" s="13"/>
      <c r="B307" s="251"/>
      <c r="C307" s="252"/>
      <c r="D307" s="253" t="s">
        <v>440</v>
      </c>
      <c r="E307" s="254" t="s">
        <v>1</v>
      </c>
      <c r="F307" s="255" t="s">
        <v>4578</v>
      </c>
      <c r="G307" s="252"/>
      <c r="H307" s="256">
        <v>16.600000000000001</v>
      </c>
      <c r="I307" s="257"/>
      <c r="J307" s="252"/>
      <c r="K307" s="252"/>
      <c r="L307" s="258"/>
      <c r="M307" s="259"/>
      <c r="N307" s="260"/>
      <c r="O307" s="260"/>
      <c r="P307" s="260"/>
      <c r="Q307" s="260"/>
      <c r="R307" s="260"/>
      <c r="S307" s="260"/>
      <c r="T307" s="26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2" t="s">
        <v>440</v>
      </c>
      <c r="AU307" s="262" t="s">
        <v>91</v>
      </c>
      <c r="AV307" s="13" t="s">
        <v>91</v>
      </c>
      <c r="AW307" s="13" t="s">
        <v>36</v>
      </c>
      <c r="AX307" s="13" t="s">
        <v>81</v>
      </c>
      <c r="AY307" s="262" t="s">
        <v>320</v>
      </c>
    </row>
    <row r="308" s="13" customFormat="1">
      <c r="A308" s="13"/>
      <c r="B308" s="251"/>
      <c r="C308" s="252"/>
      <c r="D308" s="253" t="s">
        <v>440</v>
      </c>
      <c r="E308" s="254" t="s">
        <v>1</v>
      </c>
      <c r="F308" s="255" t="s">
        <v>4579</v>
      </c>
      <c r="G308" s="252"/>
      <c r="H308" s="256">
        <v>14.1</v>
      </c>
      <c r="I308" s="257"/>
      <c r="J308" s="252"/>
      <c r="K308" s="252"/>
      <c r="L308" s="258"/>
      <c r="M308" s="259"/>
      <c r="N308" s="260"/>
      <c r="O308" s="260"/>
      <c r="P308" s="260"/>
      <c r="Q308" s="260"/>
      <c r="R308" s="260"/>
      <c r="S308" s="260"/>
      <c r="T308" s="26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2" t="s">
        <v>440</v>
      </c>
      <c r="AU308" s="262" t="s">
        <v>91</v>
      </c>
      <c r="AV308" s="13" t="s">
        <v>91</v>
      </c>
      <c r="AW308" s="13" t="s">
        <v>36</v>
      </c>
      <c r="AX308" s="13" t="s">
        <v>81</v>
      </c>
      <c r="AY308" s="262" t="s">
        <v>320</v>
      </c>
    </row>
    <row r="309" s="13" customFormat="1">
      <c r="A309" s="13"/>
      <c r="B309" s="251"/>
      <c r="C309" s="252"/>
      <c r="D309" s="253" t="s">
        <v>440</v>
      </c>
      <c r="E309" s="254" t="s">
        <v>1</v>
      </c>
      <c r="F309" s="255" t="s">
        <v>4580</v>
      </c>
      <c r="G309" s="252"/>
      <c r="H309" s="256">
        <v>78.400000000000006</v>
      </c>
      <c r="I309" s="257"/>
      <c r="J309" s="252"/>
      <c r="K309" s="252"/>
      <c r="L309" s="258"/>
      <c r="M309" s="259"/>
      <c r="N309" s="260"/>
      <c r="O309" s="260"/>
      <c r="P309" s="260"/>
      <c r="Q309" s="260"/>
      <c r="R309" s="260"/>
      <c r="S309" s="260"/>
      <c r="T309" s="26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2" t="s">
        <v>440</v>
      </c>
      <c r="AU309" s="262" t="s">
        <v>91</v>
      </c>
      <c r="AV309" s="13" t="s">
        <v>91</v>
      </c>
      <c r="AW309" s="13" t="s">
        <v>36</v>
      </c>
      <c r="AX309" s="13" t="s">
        <v>81</v>
      </c>
      <c r="AY309" s="262" t="s">
        <v>320</v>
      </c>
    </row>
    <row r="310" s="13" customFormat="1">
      <c r="A310" s="13"/>
      <c r="B310" s="251"/>
      <c r="C310" s="252"/>
      <c r="D310" s="253" t="s">
        <v>440</v>
      </c>
      <c r="E310" s="254" t="s">
        <v>1</v>
      </c>
      <c r="F310" s="255" t="s">
        <v>4581</v>
      </c>
      <c r="G310" s="252"/>
      <c r="H310" s="256">
        <v>9.4000000000000004</v>
      </c>
      <c r="I310" s="257"/>
      <c r="J310" s="252"/>
      <c r="K310" s="252"/>
      <c r="L310" s="258"/>
      <c r="M310" s="259"/>
      <c r="N310" s="260"/>
      <c r="O310" s="260"/>
      <c r="P310" s="260"/>
      <c r="Q310" s="260"/>
      <c r="R310" s="260"/>
      <c r="S310" s="260"/>
      <c r="T310" s="261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2" t="s">
        <v>440</v>
      </c>
      <c r="AU310" s="262" t="s">
        <v>91</v>
      </c>
      <c r="AV310" s="13" t="s">
        <v>91</v>
      </c>
      <c r="AW310" s="13" t="s">
        <v>36</v>
      </c>
      <c r="AX310" s="13" t="s">
        <v>81</v>
      </c>
      <c r="AY310" s="262" t="s">
        <v>320</v>
      </c>
    </row>
    <row r="311" s="15" customFormat="1">
      <c r="A311" s="15"/>
      <c r="B311" s="288"/>
      <c r="C311" s="289"/>
      <c r="D311" s="253" t="s">
        <v>440</v>
      </c>
      <c r="E311" s="290" t="s">
        <v>1</v>
      </c>
      <c r="F311" s="291" t="s">
        <v>633</v>
      </c>
      <c r="G311" s="289"/>
      <c r="H311" s="292">
        <v>221</v>
      </c>
      <c r="I311" s="293"/>
      <c r="J311" s="289"/>
      <c r="K311" s="289"/>
      <c r="L311" s="294"/>
      <c r="M311" s="295"/>
      <c r="N311" s="296"/>
      <c r="O311" s="296"/>
      <c r="P311" s="296"/>
      <c r="Q311" s="296"/>
      <c r="R311" s="296"/>
      <c r="S311" s="296"/>
      <c r="T311" s="297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98" t="s">
        <v>440</v>
      </c>
      <c r="AU311" s="298" t="s">
        <v>91</v>
      </c>
      <c r="AV311" s="15" t="s">
        <v>111</v>
      </c>
      <c r="AW311" s="15" t="s">
        <v>36</v>
      </c>
      <c r="AX311" s="15" t="s">
        <v>81</v>
      </c>
      <c r="AY311" s="298" t="s">
        <v>320</v>
      </c>
    </row>
    <row r="312" s="16" customFormat="1">
      <c r="A312" s="16"/>
      <c r="B312" s="299"/>
      <c r="C312" s="300"/>
      <c r="D312" s="253" t="s">
        <v>440</v>
      </c>
      <c r="E312" s="301" t="s">
        <v>1</v>
      </c>
      <c r="F312" s="302" t="s">
        <v>879</v>
      </c>
      <c r="G312" s="300"/>
      <c r="H312" s="301" t="s">
        <v>1</v>
      </c>
      <c r="I312" s="303"/>
      <c r="J312" s="300"/>
      <c r="K312" s="300"/>
      <c r="L312" s="304"/>
      <c r="M312" s="305"/>
      <c r="N312" s="306"/>
      <c r="O312" s="306"/>
      <c r="P312" s="306"/>
      <c r="Q312" s="306"/>
      <c r="R312" s="306"/>
      <c r="S312" s="306"/>
      <c r="T312" s="307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T312" s="308" t="s">
        <v>440</v>
      </c>
      <c r="AU312" s="308" t="s">
        <v>91</v>
      </c>
      <c r="AV312" s="16" t="s">
        <v>89</v>
      </c>
      <c r="AW312" s="16" t="s">
        <v>36</v>
      </c>
      <c r="AX312" s="16" t="s">
        <v>81</v>
      </c>
      <c r="AY312" s="308" t="s">
        <v>320</v>
      </c>
    </row>
    <row r="313" s="13" customFormat="1">
      <c r="A313" s="13"/>
      <c r="B313" s="251"/>
      <c r="C313" s="252"/>
      <c r="D313" s="253" t="s">
        <v>440</v>
      </c>
      <c r="E313" s="254" t="s">
        <v>1</v>
      </c>
      <c r="F313" s="255" t="s">
        <v>4582</v>
      </c>
      <c r="G313" s="252"/>
      <c r="H313" s="256">
        <v>81.900000000000006</v>
      </c>
      <c r="I313" s="257"/>
      <c r="J313" s="252"/>
      <c r="K313" s="252"/>
      <c r="L313" s="258"/>
      <c r="M313" s="259"/>
      <c r="N313" s="260"/>
      <c r="O313" s="260"/>
      <c r="P313" s="260"/>
      <c r="Q313" s="260"/>
      <c r="R313" s="260"/>
      <c r="S313" s="260"/>
      <c r="T313" s="26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2" t="s">
        <v>440</v>
      </c>
      <c r="AU313" s="262" t="s">
        <v>91</v>
      </c>
      <c r="AV313" s="13" t="s">
        <v>91</v>
      </c>
      <c r="AW313" s="13" t="s">
        <v>36</v>
      </c>
      <c r="AX313" s="13" t="s">
        <v>81</v>
      </c>
      <c r="AY313" s="262" t="s">
        <v>320</v>
      </c>
    </row>
    <row r="314" s="13" customFormat="1">
      <c r="A314" s="13"/>
      <c r="B314" s="251"/>
      <c r="C314" s="252"/>
      <c r="D314" s="253" t="s">
        <v>440</v>
      </c>
      <c r="E314" s="254" t="s">
        <v>1</v>
      </c>
      <c r="F314" s="255" t="s">
        <v>4583</v>
      </c>
      <c r="G314" s="252"/>
      <c r="H314" s="256">
        <v>60</v>
      </c>
      <c r="I314" s="257"/>
      <c r="J314" s="252"/>
      <c r="K314" s="252"/>
      <c r="L314" s="258"/>
      <c r="M314" s="259"/>
      <c r="N314" s="260"/>
      <c r="O314" s="260"/>
      <c r="P314" s="260"/>
      <c r="Q314" s="260"/>
      <c r="R314" s="260"/>
      <c r="S314" s="260"/>
      <c r="T314" s="261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62" t="s">
        <v>440</v>
      </c>
      <c r="AU314" s="262" t="s">
        <v>91</v>
      </c>
      <c r="AV314" s="13" t="s">
        <v>91</v>
      </c>
      <c r="AW314" s="13" t="s">
        <v>36</v>
      </c>
      <c r="AX314" s="13" t="s">
        <v>81</v>
      </c>
      <c r="AY314" s="262" t="s">
        <v>320</v>
      </c>
    </row>
    <row r="315" s="13" customFormat="1">
      <c r="A315" s="13"/>
      <c r="B315" s="251"/>
      <c r="C315" s="252"/>
      <c r="D315" s="253" t="s">
        <v>440</v>
      </c>
      <c r="E315" s="254" t="s">
        <v>1</v>
      </c>
      <c r="F315" s="255" t="s">
        <v>4584</v>
      </c>
      <c r="G315" s="252"/>
      <c r="H315" s="256">
        <v>32.5</v>
      </c>
      <c r="I315" s="257"/>
      <c r="J315" s="252"/>
      <c r="K315" s="252"/>
      <c r="L315" s="258"/>
      <c r="M315" s="259"/>
      <c r="N315" s="260"/>
      <c r="O315" s="260"/>
      <c r="P315" s="260"/>
      <c r="Q315" s="260"/>
      <c r="R315" s="260"/>
      <c r="S315" s="260"/>
      <c r="T315" s="261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62" t="s">
        <v>440</v>
      </c>
      <c r="AU315" s="262" t="s">
        <v>91</v>
      </c>
      <c r="AV315" s="13" t="s">
        <v>91</v>
      </c>
      <c r="AW315" s="13" t="s">
        <v>36</v>
      </c>
      <c r="AX315" s="13" t="s">
        <v>81</v>
      </c>
      <c r="AY315" s="262" t="s">
        <v>320</v>
      </c>
    </row>
    <row r="316" s="13" customFormat="1">
      <c r="A316" s="13"/>
      <c r="B316" s="251"/>
      <c r="C316" s="252"/>
      <c r="D316" s="253" t="s">
        <v>440</v>
      </c>
      <c r="E316" s="254" t="s">
        <v>1</v>
      </c>
      <c r="F316" s="255" t="s">
        <v>4585</v>
      </c>
      <c r="G316" s="252"/>
      <c r="H316" s="256">
        <v>16</v>
      </c>
      <c r="I316" s="257"/>
      <c r="J316" s="252"/>
      <c r="K316" s="252"/>
      <c r="L316" s="258"/>
      <c r="M316" s="259"/>
      <c r="N316" s="260"/>
      <c r="O316" s="260"/>
      <c r="P316" s="260"/>
      <c r="Q316" s="260"/>
      <c r="R316" s="260"/>
      <c r="S316" s="260"/>
      <c r="T316" s="261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2" t="s">
        <v>440</v>
      </c>
      <c r="AU316" s="262" t="s">
        <v>91</v>
      </c>
      <c r="AV316" s="13" t="s">
        <v>91</v>
      </c>
      <c r="AW316" s="13" t="s">
        <v>36</v>
      </c>
      <c r="AX316" s="13" t="s">
        <v>81</v>
      </c>
      <c r="AY316" s="262" t="s">
        <v>320</v>
      </c>
    </row>
    <row r="317" s="13" customFormat="1">
      <c r="A317" s="13"/>
      <c r="B317" s="251"/>
      <c r="C317" s="252"/>
      <c r="D317" s="253" t="s">
        <v>440</v>
      </c>
      <c r="E317" s="254" t="s">
        <v>1</v>
      </c>
      <c r="F317" s="255" t="s">
        <v>4586</v>
      </c>
      <c r="G317" s="252"/>
      <c r="H317" s="256">
        <v>15.4</v>
      </c>
      <c r="I317" s="257"/>
      <c r="J317" s="252"/>
      <c r="K317" s="252"/>
      <c r="L317" s="258"/>
      <c r="M317" s="259"/>
      <c r="N317" s="260"/>
      <c r="O317" s="260"/>
      <c r="P317" s="260"/>
      <c r="Q317" s="260"/>
      <c r="R317" s="260"/>
      <c r="S317" s="260"/>
      <c r="T317" s="261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62" t="s">
        <v>440</v>
      </c>
      <c r="AU317" s="262" t="s">
        <v>91</v>
      </c>
      <c r="AV317" s="13" t="s">
        <v>91</v>
      </c>
      <c r="AW317" s="13" t="s">
        <v>36</v>
      </c>
      <c r="AX317" s="13" t="s">
        <v>81</v>
      </c>
      <c r="AY317" s="262" t="s">
        <v>320</v>
      </c>
    </row>
    <row r="318" s="13" customFormat="1">
      <c r="A318" s="13"/>
      <c r="B318" s="251"/>
      <c r="C318" s="252"/>
      <c r="D318" s="253" t="s">
        <v>440</v>
      </c>
      <c r="E318" s="254" t="s">
        <v>1</v>
      </c>
      <c r="F318" s="255" t="s">
        <v>4587</v>
      </c>
      <c r="G318" s="252"/>
      <c r="H318" s="256">
        <v>79.200000000000003</v>
      </c>
      <c r="I318" s="257"/>
      <c r="J318" s="252"/>
      <c r="K318" s="252"/>
      <c r="L318" s="258"/>
      <c r="M318" s="259"/>
      <c r="N318" s="260"/>
      <c r="O318" s="260"/>
      <c r="P318" s="260"/>
      <c r="Q318" s="260"/>
      <c r="R318" s="260"/>
      <c r="S318" s="260"/>
      <c r="T318" s="26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2" t="s">
        <v>440</v>
      </c>
      <c r="AU318" s="262" t="s">
        <v>91</v>
      </c>
      <c r="AV318" s="13" t="s">
        <v>91</v>
      </c>
      <c r="AW318" s="13" t="s">
        <v>36</v>
      </c>
      <c r="AX318" s="13" t="s">
        <v>81</v>
      </c>
      <c r="AY318" s="262" t="s">
        <v>320</v>
      </c>
    </row>
    <row r="319" s="15" customFormat="1">
      <c r="A319" s="15"/>
      <c r="B319" s="288"/>
      <c r="C319" s="289"/>
      <c r="D319" s="253" t="s">
        <v>440</v>
      </c>
      <c r="E319" s="290" t="s">
        <v>1</v>
      </c>
      <c r="F319" s="291" t="s">
        <v>633</v>
      </c>
      <c r="G319" s="289"/>
      <c r="H319" s="292">
        <v>285</v>
      </c>
      <c r="I319" s="293"/>
      <c r="J319" s="289"/>
      <c r="K319" s="289"/>
      <c r="L319" s="294"/>
      <c r="M319" s="295"/>
      <c r="N319" s="296"/>
      <c r="O319" s="296"/>
      <c r="P319" s="296"/>
      <c r="Q319" s="296"/>
      <c r="R319" s="296"/>
      <c r="S319" s="296"/>
      <c r="T319" s="297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98" t="s">
        <v>440</v>
      </c>
      <c r="AU319" s="298" t="s">
        <v>91</v>
      </c>
      <c r="AV319" s="15" t="s">
        <v>111</v>
      </c>
      <c r="AW319" s="15" t="s">
        <v>36</v>
      </c>
      <c r="AX319" s="15" t="s">
        <v>81</v>
      </c>
      <c r="AY319" s="298" t="s">
        <v>320</v>
      </c>
    </row>
    <row r="320" s="14" customFormat="1">
      <c r="A320" s="14"/>
      <c r="B320" s="263"/>
      <c r="C320" s="264"/>
      <c r="D320" s="253" t="s">
        <v>440</v>
      </c>
      <c r="E320" s="265" t="s">
        <v>1</v>
      </c>
      <c r="F320" s="266" t="s">
        <v>485</v>
      </c>
      <c r="G320" s="264"/>
      <c r="H320" s="267">
        <v>560.47000000000003</v>
      </c>
      <c r="I320" s="268"/>
      <c r="J320" s="264"/>
      <c r="K320" s="264"/>
      <c r="L320" s="269"/>
      <c r="M320" s="270"/>
      <c r="N320" s="271"/>
      <c r="O320" s="271"/>
      <c r="P320" s="271"/>
      <c r="Q320" s="271"/>
      <c r="R320" s="271"/>
      <c r="S320" s="271"/>
      <c r="T320" s="272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73" t="s">
        <v>440</v>
      </c>
      <c r="AU320" s="273" t="s">
        <v>91</v>
      </c>
      <c r="AV320" s="14" t="s">
        <v>341</v>
      </c>
      <c r="AW320" s="14" t="s">
        <v>36</v>
      </c>
      <c r="AX320" s="14" t="s">
        <v>89</v>
      </c>
      <c r="AY320" s="273" t="s">
        <v>320</v>
      </c>
    </row>
    <row r="321" s="2" customFormat="1" ht="21.75" customHeight="1">
      <c r="A321" s="39"/>
      <c r="B321" s="40"/>
      <c r="C321" s="228" t="s">
        <v>850</v>
      </c>
      <c r="D321" s="228" t="s">
        <v>323</v>
      </c>
      <c r="E321" s="229" t="s">
        <v>4588</v>
      </c>
      <c r="F321" s="230" t="s">
        <v>4589</v>
      </c>
      <c r="G321" s="231" t="s">
        <v>437</v>
      </c>
      <c r="H321" s="232">
        <v>50</v>
      </c>
      <c r="I321" s="233"/>
      <c r="J321" s="234">
        <f>ROUND(I321*H321,2)</f>
        <v>0</v>
      </c>
      <c r="K321" s="230" t="s">
        <v>1</v>
      </c>
      <c r="L321" s="45"/>
      <c r="M321" s="235" t="s">
        <v>1</v>
      </c>
      <c r="N321" s="236" t="s">
        <v>46</v>
      </c>
      <c r="O321" s="92"/>
      <c r="P321" s="237">
        <f>O321*H321</f>
        <v>0</v>
      </c>
      <c r="Q321" s="237">
        <v>0.5</v>
      </c>
      <c r="R321" s="237">
        <f>Q321*H321</f>
        <v>25</v>
      </c>
      <c r="S321" s="237">
        <v>0</v>
      </c>
      <c r="T321" s="238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9" t="s">
        <v>341</v>
      </c>
      <c r="AT321" s="239" t="s">
        <v>323</v>
      </c>
      <c r="AU321" s="239" t="s">
        <v>91</v>
      </c>
      <c r="AY321" s="18" t="s">
        <v>320</v>
      </c>
      <c r="BE321" s="240">
        <f>IF(N321="základní",J321,0)</f>
        <v>0</v>
      </c>
      <c r="BF321" s="240">
        <f>IF(N321="snížená",J321,0)</f>
        <v>0</v>
      </c>
      <c r="BG321" s="240">
        <f>IF(N321="zákl. přenesená",J321,0)</f>
        <v>0</v>
      </c>
      <c r="BH321" s="240">
        <f>IF(N321="sníž. přenesená",J321,0)</f>
        <v>0</v>
      </c>
      <c r="BI321" s="240">
        <f>IF(N321="nulová",J321,0)</f>
        <v>0</v>
      </c>
      <c r="BJ321" s="18" t="s">
        <v>89</v>
      </c>
      <c r="BK321" s="240">
        <f>ROUND(I321*H321,2)</f>
        <v>0</v>
      </c>
      <c r="BL321" s="18" t="s">
        <v>341</v>
      </c>
      <c r="BM321" s="239" t="s">
        <v>4590</v>
      </c>
    </row>
    <row r="322" s="2" customFormat="1" ht="44.25" customHeight="1">
      <c r="A322" s="39"/>
      <c r="B322" s="40"/>
      <c r="C322" s="228" t="s">
        <v>862</v>
      </c>
      <c r="D322" s="228" t="s">
        <v>323</v>
      </c>
      <c r="E322" s="229" t="s">
        <v>4591</v>
      </c>
      <c r="F322" s="230" t="s">
        <v>4592</v>
      </c>
      <c r="G322" s="231" t="s">
        <v>437</v>
      </c>
      <c r="H322" s="232">
        <v>5.1799999999999997</v>
      </c>
      <c r="I322" s="233"/>
      <c r="J322" s="234">
        <f>ROUND(I322*H322,2)</f>
        <v>0</v>
      </c>
      <c r="K322" s="230" t="s">
        <v>326</v>
      </c>
      <c r="L322" s="45"/>
      <c r="M322" s="235" t="s">
        <v>1</v>
      </c>
      <c r="N322" s="236" t="s">
        <v>46</v>
      </c>
      <c r="O322" s="92"/>
      <c r="P322" s="237">
        <f>O322*H322</f>
        <v>0</v>
      </c>
      <c r="Q322" s="237">
        <v>0.0083499999999999998</v>
      </c>
      <c r="R322" s="237">
        <f>Q322*H322</f>
        <v>0.043253</v>
      </c>
      <c r="S322" s="237">
        <v>0</v>
      </c>
      <c r="T322" s="238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9" t="s">
        <v>341</v>
      </c>
      <c r="AT322" s="239" t="s">
        <v>323</v>
      </c>
      <c r="AU322" s="239" t="s">
        <v>91</v>
      </c>
      <c r="AY322" s="18" t="s">
        <v>320</v>
      </c>
      <c r="BE322" s="240">
        <f>IF(N322="základní",J322,0)</f>
        <v>0</v>
      </c>
      <c r="BF322" s="240">
        <f>IF(N322="snížená",J322,0)</f>
        <v>0</v>
      </c>
      <c r="BG322" s="240">
        <f>IF(N322="zákl. přenesená",J322,0)</f>
        <v>0</v>
      </c>
      <c r="BH322" s="240">
        <f>IF(N322="sníž. přenesená",J322,0)</f>
        <v>0</v>
      </c>
      <c r="BI322" s="240">
        <f>IF(N322="nulová",J322,0)</f>
        <v>0</v>
      </c>
      <c r="BJ322" s="18" t="s">
        <v>89</v>
      </c>
      <c r="BK322" s="240">
        <f>ROUND(I322*H322,2)</f>
        <v>0</v>
      </c>
      <c r="BL322" s="18" t="s">
        <v>341</v>
      </c>
      <c r="BM322" s="239" t="s">
        <v>4593</v>
      </c>
    </row>
    <row r="323" s="2" customFormat="1">
      <c r="A323" s="39"/>
      <c r="B323" s="40"/>
      <c r="C323" s="41"/>
      <c r="D323" s="241" t="s">
        <v>329</v>
      </c>
      <c r="E323" s="41"/>
      <c r="F323" s="242" t="s">
        <v>4594</v>
      </c>
      <c r="G323" s="41"/>
      <c r="H323" s="41"/>
      <c r="I323" s="243"/>
      <c r="J323" s="41"/>
      <c r="K323" s="41"/>
      <c r="L323" s="45"/>
      <c r="M323" s="244"/>
      <c r="N323" s="245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329</v>
      </c>
      <c r="AU323" s="18" t="s">
        <v>91</v>
      </c>
    </row>
    <row r="324" s="13" customFormat="1">
      <c r="A324" s="13"/>
      <c r="B324" s="251"/>
      <c r="C324" s="252"/>
      <c r="D324" s="253" t="s">
        <v>440</v>
      </c>
      <c r="E324" s="254" t="s">
        <v>1</v>
      </c>
      <c r="F324" s="255" t="s">
        <v>4595</v>
      </c>
      <c r="G324" s="252"/>
      <c r="H324" s="256">
        <v>5.1799999999999997</v>
      </c>
      <c r="I324" s="257"/>
      <c r="J324" s="252"/>
      <c r="K324" s="252"/>
      <c r="L324" s="258"/>
      <c r="M324" s="259"/>
      <c r="N324" s="260"/>
      <c r="O324" s="260"/>
      <c r="P324" s="260"/>
      <c r="Q324" s="260"/>
      <c r="R324" s="260"/>
      <c r="S324" s="260"/>
      <c r="T324" s="261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2" t="s">
        <v>440</v>
      </c>
      <c r="AU324" s="262" t="s">
        <v>91</v>
      </c>
      <c r="AV324" s="13" t="s">
        <v>91</v>
      </c>
      <c r="AW324" s="13" t="s">
        <v>36</v>
      </c>
      <c r="AX324" s="13" t="s">
        <v>89</v>
      </c>
      <c r="AY324" s="262" t="s">
        <v>320</v>
      </c>
    </row>
    <row r="325" s="2" customFormat="1" ht="16.5" customHeight="1">
      <c r="A325" s="39"/>
      <c r="B325" s="40"/>
      <c r="C325" s="274" t="s">
        <v>867</v>
      </c>
      <c r="D325" s="274" t="s">
        <v>503</v>
      </c>
      <c r="E325" s="275" t="s">
        <v>4596</v>
      </c>
      <c r="F325" s="276" t="s">
        <v>4597</v>
      </c>
      <c r="G325" s="277" t="s">
        <v>437</v>
      </c>
      <c r="H325" s="278">
        <v>5.4390000000000001</v>
      </c>
      <c r="I325" s="279"/>
      <c r="J325" s="280">
        <f>ROUND(I325*H325,2)</f>
        <v>0</v>
      </c>
      <c r="K325" s="276" t="s">
        <v>326</v>
      </c>
      <c r="L325" s="281"/>
      <c r="M325" s="282" t="s">
        <v>1</v>
      </c>
      <c r="N325" s="283" t="s">
        <v>46</v>
      </c>
      <c r="O325" s="92"/>
      <c r="P325" s="237">
        <f>O325*H325</f>
        <v>0</v>
      </c>
      <c r="Q325" s="237">
        <v>0.00089999999999999998</v>
      </c>
      <c r="R325" s="237">
        <f>Q325*H325</f>
        <v>0.0048951000000000003</v>
      </c>
      <c r="S325" s="237">
        <v>0</v>
      </c>
      <c r="T325" s="238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9" t="s">
        <v>363</v>
      </c>
      <c r="AT325" s="239" t="s">
        <v>503</v>
      </c>
      <c r="AU325" s="239" t="s">
        <v>91</v>
      </c>
      <c r="AY325" s="18" t="s">
        <v>320</v>
      </c>
      <c r="BE325" s="240">
        <f>IF(N325="základní",J325,0)</f>
        <v>0</v>
      </c>
      <c r="BF325" s="240">
        <f>IF(N325="snížená",J325,0)</f>
        <v>0</v>
      </c>
      <c r="BG325" s="240">
        <f>IF(N325="zákl. přenesená",J325,0)</f>
        <v>0</v>
      </c>
      <c r="BH325" s="240">
        <f>IF(N325="sníž. přenesená",J325,0)</f>
        <v>0</v>
      </c>
      <c r="BI325" s="240">
        <f>IF(N325="nulová",J325,0)</f>
        <v>0</v>
      </c>
      <c r="BJ325" s="18" t="s">
        <v>89</v>
      </c>
      <c r="BK325" s="240">
        <f>ROUND(I325*H325,2)</f>
        <v>0</v>
      </c>
      <c r="BL325" s="18" t="s">
        <v>341</v>
      </c>
      <c r="BM325" s="239" t="s">
        <v>4598</v>
      </c>
    </row>
    <row r="326" s="13" customFormat="1">
      <c r="A326" s="13"/>
      <c r="B326" s="251"/>
      <c r="C326" s="252"/>
      <c r="D326" s="253" t="s">
        <v>440</v>
      </c>
      <c r="E326" s="254" t="s">
        <v>1</v>
      </c>
      <c r="F326" s="255" t="s">
        <v>4599</v>
      </c>
      <c r="G326" s="252"/>
      <c r="H326" s="256">
        <v>5.4390000000000001</v>
      </c>
      <c r="I326" s="257"/>
      <c r="J326" s="252"/>
      <c r="K326" s="252"/>
      <c r="L326" s="258"/>
      <c r="M326" s="259"/>
      <c r="N326" s="260"/>
      <c r="O326" s="260"/>
      <c r="P326" s="260"/>
      <c r="Q326" s="260"/>
      <c r="R326" s="260"/>
      <c r="S326" s="260"/>
      <c r="T326" s="261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62" t="s">
        <v>440</v>
      </c>
      <c r="AU326" s="262" t="s">
        <v>91</v>
      </c>
      <c r="AV326" s="13" t="s">
        <v>91</v>
      </c>
      <c r="AW326" s="13" t="s">
        <v>36</v>
      </c>
      <c r="AX326" s="13" t="s">
        <v>89</v>
      </c>
      <c r="AY326" s="262" t="s">
        <v>320</v>
      </c>
    </row>
    <row r="327" s="2" customFormat="1" ht="44.25" customHeight="1">
      <c r="A327" s="39"/>
      <c r="B327" s="40"/>
      <c r="C327" s="228" t="s">
        <v>874</v>
      </c>
      <c r="D327" s="228" t="s">
        <v>323</v>
      </c>
      <c r="E327" s="229" t="s">
        <v>1326</v>
      </c>
      <c r="F327" s="230" t="s">
        <v>1327</v>
      </c>
      <c r="G327" s="231" t="s">
        <v>437</v>
      </c>
      <c r="H327" s="232">
        <v>499.15499999999997</v>
      </c>
      <c r="I327" s="233"/>
      <c r="J327" s="234">
        <f>ROUND(I327*H327,2)</f>
        <v>0</v>
      </c>
      <c r="K327" s="230" t="s">
        <v>326</v>
      </c>
      <c r="L327" s="45"/>
      <c r="M327" s="235" t="s">
        <v>1</v>
      </c>
      <c r="N327" s="236" t="s">
        <v>46</v>
      </c>
      <c r="O327" s="92"/>
      <c r="P327" s="237">
        <f>O327*H327</f>
        <v>0</v>
      </c>
      <c r="Q327" s="237">
        <v>0.0086800000000000002</v>
      </c>
      <c r="R327" s="237">
        <f>Q327*H327</f>
        <v>4.3326653999999998</v>
      </c>
      <c r="S327" s="237">
        <v>0</v>
      </c>
      <c r="T327" s="238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9" t="s">
        <v>341</v>
      </c>
      <c r="AT327" s="239" t="s">
        <v>323</v>
      </c>
      <c r="AU327" s="239" t="s">
        <v>91</v>
      </c>
      <c r="AY327" s="18" t="s">
        <v>320</v>
      </c>
      <c r="BE327" s="240">
        <f>IF(N327="základní",J327,0)</f>
        <v>0</v>
      </c>
      <c r="BF327" s="240">
        <f>IF(N327="snížená",J327,0)</f>
        <v>0</v>
      </c>
      <c r="BG327" s="240">
        <f>IF(N327="zákl. přenesená",J327,0)</f>
        <v>0</v>
      </c>
      <c r="BH327" s="240">
        <f>IF(N327="sníž. přenesená",J327,0)</f>
        <v>0</v>
      </c>
      <c r="BI327" s="240">
        <f>IF(N327="nulová",J327,0)</f>
        <v>0</v>
      </c>
      <c r="BJ327" s="18" t="s">
        <v>89</v>
      </c>
      <c r="BK327" s="240">
        <f>ROUND(I327*H327,2)</f>
        <v>0</v>
      </c>
      <c r="BL327" s="18" t="s">
        <v>341</v>
      </c>
      <c r="BM327" s="239" t="s">
        <v>4600</v>
      </c>
    </row>
    <row r="328" s="2" customFormat="1">
      <c r="A328" s="39"/>
      <c r="B328" s="40"/>
      <c r="C328" s="41"/>
      <c r="D328" s="241" t="s">
        <v>329</v>
      </c>
      <c r="E328" s="41"/>
      <c r="F328" s="242" t="s">
        <v>1329</v>
      </c>
      <c r="G328" s="41"/>
      <c r="H328" s="41"/>
      <c r="I328" s="243"/>
      <c r="J328" s="41"/>
      <c r="K328" s="41"/>
      <c r="L328" s="45"/>
      <c r="M328" s="244"/>
      <c r="N328" s="245"/>
      <c r="O328" s="92"/>
      <c r="P328" s="92"/>
      <c r="Q328" s="92"/>
      <c r="R328" s="92"/>
      <c r="S328" s="92"/>
      <c r="T328" s="93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329</v>
      </c>
      <c r="AU328" s="18" t="s">
        <v>91</v>
      </c>
    </row>
    <row r="329" s="16" customFormat="1">
      <c r="A329" s="16"/>
      <c r="B329" s="299"/>
      <c r="C329" s="300"/>
      <c r="D329" s="253" t="s">
        <v>440</v>
      </c>
      <c r="E329" s="301" t="s">
        <v>1</v>
      </c>
      <c r="F329" s="302" t="s">
        <v>4601</v>
      </c>
      <c r="G329" s="300"/>
      <c r="H329" s="301" t="s">
        <v>1</v>
      </c>
      <c r="I329" s="303"/>
      <c r="J329" s="300"/>
      <c r="K329" s="300"/>
      <c r="L329" s="304"/>
      <c r="M329" s="305"/>
      <c r="N329" s="306"/>
      <c r="O329" s="306"/>
      <c r="P329" s="306"/>
      <c r="Q329" s="306"/>
      <c r="R329" s="306"/>
      <c r="S329" s="306"/>
      <c r="T329" s="307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308" t="s">
        <v>440</v>
      </c>
      <c r="AU329" s="308" t="s">
        <v>91</v>
      </c>
      <c r="AV329" s="16" t="s">
        <v>89</v>
      </c>
      <c r="AW329" s="16" t="s">
        <v>36</v>
      </c>
      <c r="AX329" s="16" t="s">
        <v>81</v>
      </c>
      <c r="AY329" s="308" t="s">
        <v>320</v>
      </c>
    </row>
    <row r="330" s="16" customFormat="1">
      <c r="A330" s="16"/>
      <c r="B330" s="299"/>
      <c r="C330" s="300"/>
      <c r="D330" s="253" t="s">
        <v>440</v>
      </c>
      <c r="E330" s="301" t="s">
        <v>1</v>
      </c>
      <c r="F330" s="302" t="s">
        <v>1358</v>
      </c>
      <c r="G330" s="300"/>
      <c r="H330" s="301" t="s">
        <v>1</v>
      </c>
      <c r="I330" s="303"/>
      <c r="J330" s="300"/>
      <c r="K330" s="300"/>
      <c r="L330" s="304"/>
      <c r="M330" s="305"/>
      <c r="N330" s="306"/>
      <c r="O330" s="306"/>
      <c r="P330" s="306"/>
      <c r="Q330" s="306"/>
      <c r="R330" s="306"/>
      <c r="S330" s="306"/>
      <c r="T330" s="307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308" t="s">
        <v>440</v>
      </c>
      <c r="AU330" s="308" t="s">
        <v>91</v>
      </c>
      <c r="AV330" s="16" t="s">
        <v>89</v>
      </c>
      <c r="AW330" s="16" t="s">
        <v>36</v>
      </c>
      <c r="AX330" s="16" t="s">
        <v>81</v>
      </c>
      <c r="AY330" s="308" t="s">
        <v>320</v>
      </c>
    </row>
    <row r="331" s="13" customFormat="1">
      <c r="A331" s="13"/>
      <c r="B331" s="251"/>
      <c r="C331" s="252"/>
      <c r="D331" s="253" t="s">
        <v>440</v>
      </c>
      <c r="E331" s="254" t="s">
        <v>1</v>
      </c>
      <c r="F331" s="255" t="s">
        <v>4602</v>
      </c>
      <c r="G331" s="252"/>
      <c r="H331" s="256">
        <v>301.5</v>
      </c>
      <c r="I331" s="257"/>
      <c r="J331" s="252"/>
      <c r="K331" s="252"/>
      <c r="L331" s="258"/>
      <c r="M331" s="259"/>
      <c r="N331" s="260"/>
      <c r="O331" s="260"/>
      <c r="P331" s="260"/>
      <c r="Q331" s="260"/>
      <c r="R331" s="260"/>
      <c r="S331" s="260"/>
      <c r="T331" s="261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62" t="s">
        <v>440</v>
      </c>
      <c r="AU331" s="262" t="s">
        <v>91</v>
      </c>
      <c r="AV331" s="13" t="s">
        <v>91</v>
      </c>
      <c r="AW331" s="13" t="s">
        <v>36</v>
      </c>
      <c r="AX331" s="13" t="s">
        <v>81</v>
      </c>
      <c r="AY331" s="262" t="s">
        <v>320</v>
      </c>
    </row>
    <row r="332" s="13" customFormat="1">
      <c r="A332" s="13"/>
      <c r="B332" s="251"/>
      <c r="C332" s="252"/>
      <c r="D332" s="253" t="s">
        <v>440</v>
      </c>
      <c r="E332" s="254" t="s">
        <v>1</v>
      </c>
      <c r="F332" s="255" t="s">
        <v>4603</v>
      </c>
      <c r="G332" s="252"/>
      <c r="H332" s="256">
        <v>-114.08</v>
      </c>
      <c r="I332" s="257"/>
      <c r="J332" s="252"/>
      <c r="K332" s="252"/>
      <c r="L332" s="258"/>
      <c r="M332" s="259"/>
      <c r="N332" s="260"/>
      <c r="O332" s="260"/>
      <c r="P332" s="260"/>
      <c r="Q332" s="260"/>
      <c r="R332" s="260"/>
      <c r="S332" s="260"/>
      <c r="T332" s="261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2" t="s">
        <v>440</v>
      </c>
      <c r="AU332" s="262" t="s">
        <v>91</v>
      </c>
      <c r="AV332" s="13" t="s">
        <v>91</v>
      </c>
      <c r="AW332" s="13" t="s">
        <v>36</v>
      </c>
      <c r="AX332" s="13" t="s">
        <v>81</v>
      </c>
      <c r="AY332" s="262" t="s">
        <v>320</v>
      </c>
    </row>
    <row r="333" s="16" customFormat="1">
      <c r="A333" s="16"/>
      <c r="B333" s="299"/>
      <c r="C333" s="300"/>
      <c r="D333" s="253" t="s">
        <v>440</v>
      </c>
      <c r="E333" s="301" t="s">
        <v>1</v>
      </c>
      <c r="F333" s="302" t="s">
        <v>1354</v>
      </c>
      <c r="G333" s="300"/>
      <c r="H333" s="301" t="s">
        <v>1</v>
      </c>
      <c r="I333" s="303"/>
      <c r="J333" s="300"/>
      <c r="K333" s="300"/>
      <c r="L333" s="304"/>
      <c r="M333" s="305"/>
      <c r="N333" s="306"/>
      <c r="O333" s="306"/>
      <c r="P333" s="306"/>
      <c r="Q333" s="306"/>
      <c r="R333" s="306"/>
      <c r="S333" s="306"/>
      <c r="T333" s="307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T333" s="308" t="s">
        <v>440</v>
      </c>
      <c r="AU333" s="308" t="s">
        <v>91</v>
      </c>
      <c r="AV333" s="16" t="s">
        <v>89</v>
      </c>
      <c r="AW333" s="16" t="s">
        <v>36</v>
      </c>
      <c r="AX333" s="16" t="s">
        <v>81</v>
      </c>
      <c r="AY333" s="308" t="s">
        <v>320</v>
      </c>
    </row>
    <row r="334" s="13" customFormat="1">
      <c r="A334" s="13"/>
      <c r="B334" s="251"/>
      <c r="C334" s="252"/>
      <c r="D334" s="253" t="s">
        <v>440</v>
      </c>
      <c r="E334" s="254" t="s">
        <v>1</v>
      </c>
      <c r="F334" s="255" t="s">
        <v>4604</v>
      </c>
      <c r="G334" s="252"/>
      <c r="H334" s="256">
        <v>129</v>
      </c>
      <c r="I334" s="257"/>
      <c r="J334" s="252"/>
      <c r="K334" s="252"/>
      <c r="L334" s="258"/>
      <c r="M334" s="259"/>
      <c r="N334" s="260"/>
      <c r="O334" s="260"/>
      <c r="P334" s="260"/>
      <c r="Q334" s="260"/>
      <c r="R334" s="260"/>
      <c r="S334" s="260"/>
      <c r="T334" s="261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2" t="s">
        <v>440</v>
      </c>
      <c r="AU334" s="262" t="s">
        <v>91</v>
      </c>
      <c r="AV334" s="13" t="s">
        <v>91</v>
      </c>
      <c r="AW334" s="13" t="s">
        <v>36</v>
      </c>
      <c r="AX334" s="13" t="s">
        <v>81</v>
      </c>
      <c r="AY334" s="262" t="s">
        <v>320</v>
      </c>
    </row>
    <row r="335" s="13" customFormat="1">
      <c r="A335" s="13"/>
      <c r="B335" s="251"/>
      <c r="C335" s="252"/>
      <c r="D335" s="253" t="s">
        <v>440</v>
      </c>
      <c r="E335" s="254" t="s">
        <v>1</v>
      </c>
      <c r="F335" s="255" t="s">
        <v>4605</v>
      </c>
      <c r="G335" s="252"/>
      <c r="H335" s="256">
        <v>-22.440000000000001</v>
      </c>
      <c r="I335" s="257"/>
      <c r="J335" s="252"/>
      <c r="K335" s="252"/>
      <c r="L335" s="258"/>
      <c r="M335" s="259"/>
      <c r="N335" s="260"/>
      <c r="O335" s="260"/>
      <c r="P335" s="260"/>
      <c r="Q335" s="260"/>
      <c r="R335" s="260"/>
      <c r="S335" s="260"/>
      <c r="T335" s="261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62" t="s">
        <v>440</v>
      </c>
      <c r="AU335" s="262" t="s">
        <v>91</v>
      </c>
      <c r="AV335" s="13" t="s">
        <v>91</v>
      </c>
      <c r="AW335" s="13" t="s">
        <v>36</v>
      </c>
      <c r="AX335" s="13" t="s">
        <v>81</v>
      </c>
      <c r="AY335" s="262" t="s">
        <v>320</v>
      </c>
    </row>
    <row r="336" s="16" customFormat="1">
      <c r="A336" s="16"/>
      <c r="B336" s="299"/>
      <c r="C336" s="300"/>
      <c r="D336" s="253" t="s">
        <v>440</v>
      </c>
      <c r="E336" s="301" t="s">
        <v>1</v>
      </c>
      <c r="F336" s="302" t="s">
        <v>2067</v>
      </c>
      <c r="G336" s="300"/>
      <c r="H336" s="301" t="s">
        <v>1</v>
      </c>
      <c r="I336" s="303"/>
      <c r="J336" s="300"/>
      <c r="K336" s="300"/>
      <c r="L336" s="304"/>
      <c r="M336" s="305"/>
      <c r="N336" s="306"/>
      <c r="O336" s="306"/>
      <c r="P336" s="306"/>
      <c r="Q336" s="306"/>
      <c r="R336" s="306"/>
      <c r="S336" s="306"/>
      <c r="T336" s="307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T336" s="308" t="s">
        <v>440</v>
      </c>
      <c r="AU336" s="308" t="s">
        <v>91</v>
      </c>
      <c r="AV336" s="16" t="s">
        <v>89</v>
      </c>
      <c r="AW336" s="16" t="s">
        <v>36</v>
      </c>
      <c r="AX336" s="16" t="s">
        <v>81</v>
      </c>
      <c r="AY336" s="308" t="s">
        <v>320</v>
      </c>
    </row>
    <row r="337" s="13" customFormat="1">
      <c r="A337" s="13"/>
      <c r="B337" s="251"/>
      <c r="C337" s="252"/>
      <c r="D337" s="253" t="s">
        <v>440</v>
      </c>
      <c r="E337" s="254" t="s">
        <v>1</v>
      </c>
      <c r="F337" s="255" t="s">
        <v>4606</v>
      </c>
      <c r="G337" s="252"/>
      <c r="H337" s="256">
        <v>130.5</v>
      </c>
      <c r="I337" s="257"/>
      <c r="J337" s="252"/>
      <c r="K337" s="252"/>
      <c r="L337" s="258"/>
      <c r="M337" s="259"/>
      <c r="N337" s="260"/>
      <c r="O337" s="260"/>
      <c r="P337" s="260"/>
      <c r="Q337" s="260"/>
      <c r="R337" s="260"/>
      <c r="S337" s="260"/>
      <c r="T337" s="26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2" t="s">
        <v>440</v>
      </c>
      <c r="AU337" s="262" t="s">
        <v>91</v>
      </c>
      <c r="AV337" s="13" t="s">
        <v>91</v>
      </c>
      <c r="AW337" s="13" t="s">
        <v>36</v>
      </c>
      <c r="AX337" s="13" t="s">
        <v>81</v>
      </c>
      <c r="AY337" s="262" t="s">
        <v>320</v>
      </c>
    </row>
    <row r="338" s="13" customFormat="1">
      <c r="A338" s="13"/>
      <c r="B338" s="251"/>
      <c r="C338" s="252"/>
      <c r="D338" s="253" t="s">
        <v>440</v>
      </c>
      <c r="E338" s="254" t="s">
        <v>1</v>
      </c>
      <c r="F338" s="255" t="s">
        <v>4607</v>
      </c>
      <c r="G338" s="252"/>
      <c r="H338" s="256">
        <v>-18</v>
      </c>
      <c r="I338" s="257"/>
      <c r="J338" s="252"/>
      <c r="K338" s="252"/>
      <c r="L338" s="258"/>
      <c r="M338" s="259"/>
      <c r="N338" s="260"/>
      <c r="O338" s="260"/>
      <c r="P338" s="260"/>
      <c r="Q338" s="260"/>
      <c r="R338" s="260"/>
      <c r="S338" s="260"/>
      <c r="T338" s="261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62" t="s">
        <v>440</v>
      </c>
      <c r="AU338" s="262" t="s">
        <v>91</v>
      </c>
      <c r="AV338" s="13" t="s">
        <v>91</v>
      </c>
      <c r="AW338" s="13" t="s">
        <v>36</v>
      </c>
      <c r="AX338" s="13" t="s">
        <v>81</v>
      </c>
      <c r="AY338" s="262" t="s">
        <v>320</v>
      </c>
    </row>
    <row r="339" s="15" customFormat="1">
      <c r="A339" s="15"/>
      <c r="B339" s="288"/>
      <c r="C339" s="289"/>
      <c r="D339" s="253" t="s">
        <v>440</v>
      </c>
      <c r="E339" s="290" t="s">
        <v>1</v>
      </c>
      <c r="F339" s="291" t="s">
        <v>633</v>
      </c>
      <c r="G339" s="289"/>
      <c r="H339" s="292">
        <v>406.48000000000002</v>
      </c>
      <c r="I339" s="293"/>
      <c r="J339" s="289"/>
      <c r="K339" s="289"/>
      <c r="L339" s="294"/>
      <c r="M339" s="295"/>
      <c r="N339" s="296"/>
      <c r="O339" s="296"/>
      <c r="P339" s="296"/>
      <c r="Q339" s="296"/>
      <c r="R339" s="296"/>
      <c r="S339" s="296"/>
      <c r="T339" s="297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98" t="s">
        <v>440</v>
      </c>
      <c r="AU339" s="298" t="s">
        <v>91</v>
      </c>
      <c r="AV339" s="15" t="s">
        <v>111</v>
      </c>
      <c r="AW339" s="15" t="s">
        <v>36</v>
      </c>
      <c r="AX339" s="15" t="s">
        <v>81</v>
      </c>
      <c r="AY339" s="298" t="s">
        <v>320</v>
      </c>
    </row>
    <row r="340" s="16" customFormat="1">
      <c r="A340" s="16"/>
      <c r="B340" s="299"/>
      <c r="C340" s="300"/>
      <c r="D340" s="253" t="s">
        <v>440</v>
      </c>
      <c r="E340" s="301" t="s">
        <v>1</v>
      </c>
      <c r="F340" s="302" t="s">
        <v>4608</v>
      </c>
      <c r="G340" s="300"/>
      <c r="H340" s="301" t="s">
        <v>1</v>
      </c>
      <c r="I340" s="303"/>
      <c r="J340" s="300"/>
      <c r="K340" s="300"/>
      <c r="L340" s="304"/>
      <c r="M340" s="305"/>
      <c r="N340" s="306"/>
      <c r="O340" s="306"/>
      <c r="P340" s="306"/>
      <c r="Q340" s="306"/>
      <c r="R340" s="306"/>
      <c r="S340" s="306"/>
      <c r="T340" s="307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T340" s="308" t="s">
        <v>440</v>
      </c>
      <c r="AU340" s="308" t="s">
        <v>91</v>
      </c>
      <c r="AV340" s="16" t="s">
        <v>89</v>
      </c>
      <c r="AW340" s="16" t="s">
        <v>36</v>
      </c>
      <c r="AX340" s="16" t="s">
        <v>81</v>
      </c>
      <c r="AY340" s="308" t="s">
        <v>320</v>
      </c>
    </row>
    <row r="341" s="16" customFormat="1">
      <c r="A341" s="16"/>
      <c r="B341" s="299"/>
      <c r="C341" s="300"/>
      <c r="D341" s="253" t="s">
        <v>440</v>
      </c>
      <c r="E341" s="301" t="s">
        <v>1</v>
      </c>
      <c r="F341" s="302" t="s">
        <v>1358</v>
      </c>
      <c r="G341" s="300"/>
      <c r="H341" s="301" t="s">
        <v>1</v>
      </c>
      <c r="I341" s="303"/>
      <c r="J341" s="300"/>
      <c r="K341" s="300"/>
      <c r="L341" s="304"/>
      <c r="M341" s="305"/>
      <c r="N341" s="306"/>
      <c r="O341" s="306"/>
      <c r="P341" s="306"/>
      <c r="Q341" s="306"/>
      <c r="R341" s="306"/>
      <c r="S341" s="306"/>
      <c r="T341" s="307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308" t="s">
        <v>440</v>
      </c>
      <c r="AU341" s="308" t="s">
        <v>91</v>
      </c>
      <c r="AV341" s="16" t="s">
        <v>89</v>
      </c>
      <c r="AW341" s="16" t="s">
        <v>36</v>
      </c>
      <c r="AX341" s="16" t="s">
        <v>81</v>
      </c>
      <c r="AY341" s="308" t="s">
        <v>320</v>
      </c>
    </row>
    <row r="342" s="13" customFormat="1">
      <c r="A342" s="13"/>
      <c r="B342" s="251"/>
      <c r="C342" s="252"/>
      <c r="D342" s="253" t="s">
        <v>440</v>
      </c>
      <c r="E342" s="254" t="s">
        <v>1</v>
      </c>
      <c r="F342" s="255" t="s">
        <v>4609</v>
      </c>
      <c r="G342" s="252"/>
      <c r="H342" s="256">
        <v>72.359999999999999</v>
      </c>
      <c r="I342" s="257"/>
      <c r="J342" s="252"/>
      <c r="K342" s="252"/>
      <c r="L342" s="258"/>
      <c r="M342" s="259"/>
      <c r="N342" s="260"/>
      <c r="O342" s="260"/>
      <c r="P342" s="260"/>
      <c r="Q342" s="260"/>
      <c r="R342" s="260"/>
      <c r="S342" s="260"/>
      <c r="T342" s="26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62" t="s">
        <v>440</v>
      </c>
      <c r="AU342" s="262" t="s">
        <v>91</v>
      </c>
      <c r="AV342" s="13" t="s">
        <v>91</v>
      </c>
      <c r="AW342" s="13" t="s">
        <v>36</v>
      </c>
      <c r="AX342" s="13" t="s">
        <v>81</v>
      </c>
      <c r="AY342" s="262" t="s">
        <v>320</v>
      </c>
    </row>
    <row r="343" s="13" customFormat="1">
      <c r="A343" s="13"/>
      <c r="B343" s="251"/>
      <c r="C343" s="252"/>
      <c r="D343" s="253" t="s">
        <v>440</v>
      </c>
      <c r="E343" s="254" t="s">
        <v>1</v>
      </c>
      <c r="F343" s="255" t="s">
        <v>4610</v>
      </c>
      <c r="G343" s="252"/>
      <c r="H343" s="256">
        <v>-4.4500000000000002</v>
      </c>
      <c r="I343" s="257"/>
      <c r="J343" s="252"/>
      <c r="K343" s="252"/>
      <c r="L343" s="258"/>
      <c r="M343" s="259"/>
      <c r="N343" s="260"/>
      <c r="O343" s="260"/>
      <c r="P343" s="260"/>
      <c r="Q343" s="260"/>
      <c r="R343" s="260"/>
      <c r="S343" s="260"/>
      <c r="T343" s="261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62" t="s">
        <v>440</v>
      </c>
      <c r="AU343" s="262" t="s">
        <v>91</v>
      </c>
      <c r="AV343" s="13" t="s">
        <v>91</v>
      </c>
      <c r="AW343" s="13" t="s">
        <v>36</v>
      </c>
      <c r="AX343" s="13" t="s">
        <v>81</v>
      </c>
      <c r="AY343" s="262" t="s">
        <v>320</v>
      </c>
    </row>
    <row r="344" s="16" customFormat="1">
      <c r="A344" s="16"/>
      <c r="B344" s="299"/>
      <c r="C344" s="300"/>
      <c r="D344" s="253" t="s">
        <v>440</v>
      </c>
      <c r="E344" s="301" t="s">
        <v>1</v>
      </c>
      <c r="F344" s="302" t="s">
        <v>1354</v>
      </c>
      <c r="G344" s="300"/>
      <c r="H344" s="301" t="s">
        <v>1</v>
      </c>
      <c r="I344" s="303"/>
      <c r="J344" s="300"/>
      <c r="K344" s="300"/>
      <c r="L344" s="304"/>
      <c r="M344" s="305"/>
      <c r="N344" s="306"/>
      <c r="O344" s="306"/>
      <c r="P344" s="306"/>
      <c r="Q344" s="306"/>
      <c r="R344" s="306"/>
      <c r="S344" s="306"/>
      <c r="T344" s="307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308" t="s">
        <v>440</v>
      </c>
      <c r="AU344" s="308" t="s">
        <v>91</v>
      </c>
      <c r="AV344" s="16" t="s">
        <v>89</v>
      </c>
      <c r="AW344" s="16" t="s">
        <v>36</v>
      </c>
      <c r="AX344" s="16" t="s">
        <v>81</v>
      </c>
      <c r="AY344" s="308" t="s">
        <v>320</v>
      </c>
    </row>
    <row r="345" s="13" customFormat="1">
      <c r="A345" s="13"/>
      <c r="B345" s="251"/>
      <c r="C345" s="252"/>
      <c r="D345" s="253" t="s">
        <v>440</v>
      </c>
      <c r="E345" s="254" t="s">
        <v>1</v>
      </c>
      <c r="F345" s="255" t="s">
        <v>4611</v>
      </c>
      <c r="G345" s="252"/>
      <c r="H345" s="256">
        <v>12.220000000000001</v>
      </c>
      <c r="I345" s="257"/>
      <c r="J345" s="252"/>
      <c r="K345" s="252"/>
      <c r="L345" s="258"/>
      <c r="M345" s="259"/>
      <c r="N345" s="260"/>
      <c r="O345" s="260"/>
      <c r="P345" s="260"/>
      <c r="Q345" s="260"/>
      <c r="R345" s="260"/>
      <c r="S345" s="260"/>
      <c r="T345" s="261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62" t="s">
        <v>440</v>
      </c>
      <c r="AU345" s="262" t="s">
        <v>91</v>
      </c>
      <c r="AV345" s="13" t="s">
        <v>91</v>
      </c>
      <c r="AW345" s="13" t="s">
        <v>36</v>
      </c>
      <c r="AX345" s="13" t="s">
        <v>81</v>
      </c>
      <c r="AY345" s="262" t="s">
        <v>320</v>
      </c>
    </row>
    <row r="346" s="13" customFormat="1">
      <c r="A346" s="13"/>
      <c r="B346" s="251"/>
      <c r="C346" s="252"/>
      <c r="D346" s="253" t="s">
        <v>440</v>
      </c>
      <c r="E346" s="254" t="s">
        <v>1</v>
      </c>
      <c r="F346" s="255" t="s">
        <v>4612</v>
      </c>
      <c r="G346" s="252"/>
      <c r="H346" s="256">
        <v>-1.635</v>
      </c>
      <c r="I346" s="257"/>
      <c r="J346" s="252"/>
      <c r="K346" s="252"/>
      <c r="L346" s="258"/>
      <c r="M346" s="259"/>
      <c r="N346" s="260"/>
      <c r="O346" s="260"/>
      <c r="P346" s="260"/>
      <c r="Q346" s="260"/>
      <c r="R346" s="260"/>
      <c r="S346" s="260"/>
      <c r="T346" s="261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62" t="s">
        <v>440</v>
      </c>
      <c r="AU346" s="262" t="s">
        <v>91</v>
      </c>
      <c r="AV346" s="13" t="s">
        <v>91</v>
      </c>
      <c r="AW346" s="13" t="s">
        <v>36</v>
      </c>
      <c r="AX346" s="13" t="s">
        <v>81</v>
      </c>
      <c r="AY346" s="262" t="s">
        <v>320</v>
      </c>
    </row>
    <row r="347" s="16" customFormat="1">
      <c r="A347" s="16"/>
      <c r="B347" s="299"/>
      <c r="C347" s="300"/>
      <c r="D347" s="253" t="s">
        <v>440</v>
      </c>
      <c r="E347" s="301" t="s">
        <v>1</v>
      </c>
      <c r="F347" s="302" t="s">
        <v>2067</v>
      </c>
      <c r="G347" s="300"/>
      <c r="H347" s="301" t="s">
        <v>1</v>
      </c>
      <c r="I347" s="303"/>
      <c r="J347" s="300"/>
      <c r="K347" s="300"/>
      <c r="L347" s="304"/>
      <c r="M347" s="305"/>
      <c r="N347" s="306"/>
      <c r="O347" s="306"/>
      <c r="P347" s="306"/>
      <c r="Q347" s="306"/>
      <c r="R347" s="306"/>
      <c r="S347" s="306"/>
      <c r="T347" s="307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308" t="s">
        <v>440</v>
      </c>
      <c r="AU347" s="308" t="s">
        <v>91</v>
      </c>
      <c r="AV347" s="16" t="s">
        <v>89</v>
      </c>
      <c r="AW347" s="16" t="s">
        <v>36</v>
      </c>
      <c r="AX347" s="16" t="s">
        <v>81</v>
      </c>
      <c r="AY347" s="308" t="s">
        <v>320</v>
      </c>
    </row>
    <row r="348" s="13" customFormat="1">
      <c r="A348" s="13"/>
      <c r="B348" s="251"/>
      <c r="C348" s="252"/>
      <c r="D348" s="253" t="s">
        <v>440</v>
      </c>
      <c r="E348" s="254" t="s">
        <v>1</v>
      </c>
      <c r="F348" s="255" t="s">
        <v>4613</v>
      </c>
      <c r="G348" s="252"/>
      <c r="H348" s="256">
        <v>15.380000000000001</v>
      </c>
      <c r="I348" s="257"/>
      <c r="J348" s="252"/>
      <c r="K348" s="252"/>
      <c r="L348" s="258"/>
      <c r="M348" s="259"/>
      <c r="N348" s="260"/>
      <c r="O348" s="260"/>
      <c r="P348" s="260"/>
      <c r="Q348" s="260"/>
      <c r="R348" s="260"/>
      <c r="S348" s="260"/>
      <c r="T348" s="26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62" t="s">
        <v>440</v>
      </c>
      <c r="AU348" s="262" t="s">
        <v>91</v>
      </c>
      <c r="AV348" s="13" t="s">
        <v>91</v>
      </c>
      <c r="AW348" s="13" t="s">
        <v>36</v>
      </c>
      <c r="AX348" s="13" t="s">
        <v>81</v>
      </c>
      <c r="AY348" s="262" t="s">
        <v>320</v>
      </c>
    </row>
    <row r="349" s="13" customFormat="1">
      <c r="A349" s="13"/>
      <c r="B349" s="251"/>
      <c r="C349" s="252"/>
      <c r="D349" s="253" t="s">
        <v>440</v>
      </c>
      <c r="E349" s="254" t="s">
        <v>1</v>
      </c>
      <c r="F349" s="255" t="s">
        <v>4614</v>
      </c>
      <c r="G349" s="252"/>
      <c r="H349" s="256">
        <v>-1.2</v>
      </c>
      <c r="I349" s="257"/>
      <c r="J349" s="252"/>
      <c r="K349" s="252"/>
      <c r="L349" s="258"/>
      <c r="M349" s="259"/>
      <c r="N349" s="260"/>
      <c r="O349" s="260"/>
      <c r="P349" s="260"/>
      <c r="Q349" s="260"/>
      <c r="R349" s="260"/>
      <c r="S349" s="260"/>
      <c r="T349" s="261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2" t="s">
        <v>440</v>
      </c>
      <c r="AU349" s="262" t="s">
        <v>91</v>
      </c>
      <c r="AV349" s="13" t="s">
        <v>91</v>
      </c>
      <c r="AW349" s="13" t="s">
        <v>36</v>
      </c>
      <c r="AX349" s="13" t="s">
        <v>81</v>
      </c>
      <c r="AY349" s="262" t="s">
        <v>320</v>
      </c>
    </row>
    <row r="350" s="15" customFormat="1">
      <c r="A350" s="15"/>
      <c r="B350" s="288"/>
      <c r="C350" s="289"/>
      <c r="D350" s="253" t="s">
        <v>440</v>
      </c>
      <c r="E350" s="290" t="s">
        <v>1</v>
      </c>
      <c r="F350" s="291" t="s">
        <v>633</v>
      </c>
      <c r="G350" s="289"/>
      <c r="H350" s="292">
        <v>92.674999999999997</v>
      </c>
      <c r="I350" s="293"/>
      <c r="J350" s="289"/>
      <c r="K350" s="289"/>
      <c r="L350" s="294"/>
      <c r="M350" s="295"/>
      <c r="N350" s="296"/>
      <c r="O350" s="296"/>
      <c r="P350" s="296"/>
      <c r="Q350" s="296"/>
      <c r="R350" s="296"/>
      <c r="S350" s="296"/>
      <c r="T350" s="297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98" t="s">
        <v>440</v>
      </c>
      <c r="AU350" s="298" t="s">
        <v>91</v>
      </c>
      <c r="AV350" s="15" t="s">
        <v>111</v>
      </c>
      <c r="AW350" s="15" t="s">
        <v>36</v>
      </c>
      <c r="AX350" s="15" t="s">
        <v>81</v>
      </c>
      <c r="AY350" s="298" t="s">
        <v>320</v>
      </c>
    </row>
    <row r="351" s="14" customFormat="1">
      <c r="A351" s="14"/>
      <c r="B351" s="263"/>
      <c r="C351" s="264"/>
      <c r="D351" s="253" t="s">
        <v>440</v>
      </c>
      <c r="E351" s="265" t="s">
        <v>1</v>
      </c>
      <c r="F351" s="266" t="s">
        <v>485</v>
      </c>
      <c r="G351" s="264"/>
      <c r="H351" s="267">
        <v>499.15499999999997</v>
      </c>
      <c r="I351" s="268"/>
      <c r="J351" s="264"/>
      <c r="K351" s="264"/>
      <c r="L351" s="269"/>
      <c r="M351" s="270"/>
      <c r="N351" s="271"/>
      <c r="O351" s="271"/>
      <c r="P351" s="271"/>
      <c r="Q351" s="271"/>
      <c r="R351" s="271"/>
      <c r="S351" s="271"/>
      <c r="T351" s="272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73" t="s">
        <v>440</v>
      </c>
      <c r="AU351" s="273" t="s">
        <v>91</v>
      </c>
      <c r="AV351" s="14" t="s">
        <v>341</v>
      </c>
      <c r="AW351" s="14" t="s">
        <v>36</v>
      </c>
      <c r="AX351" s="14" t="s">
        <v>89</v>
      </c>
      <c r="AY351" s="273" t="s">
        <v>320</v>
      </c>
    </row>
    <row r="352" s="2" customFormat="1" ht="16.5" customHeight="1">
      <c r="A352" s="39"/>
      <c r="B352" s="40"/>
      <c r="C352" s="274" t="s">
        <v>884</v>
      </c>
      <c r="D352" s="274" t="s">
        <v>503</v>
      </c>
      <c r="E352" s="275" t="s">
        <v>4615</v>
      </c>
      <c r="F352" s="276" t="s">
        <v>4616</v>
      </c>
      <c r="G352" s="277" t="s">
        <v>437</v>
      </c>
      <c r="H352" s="278">
        <v>524.11300000000006</v>
      </c>
      <c r="I352" s="279"/>
      <c r="J352" s="280">
        <f>ROUND(I352*H352,2)</f>
        <v>0</v>
      </c>
      <c r="K352" s="276" t="s">
        <v>326</v>
      </c>
      <c r="L352" s="281"/>
      <c r="M352" s="282" t="s">
        <v>1</v>
      </c>
      <c r="N352" s="283" t="s">
        <v>46</v>
      </c>
      <c r="O352" s="92"/>
      <c r="P352" s="237">
        <f>O352*H352</f>
        <v>0</v>
      </c>
      <c r="Q352" s="237">
        <v>0.0030000000000000001</v>
      </c>
      <c r="R352" s="237">
        <f>Q352*H352</f>
        <v>1.5723390000000002</v>
      </c>
      <c r="S352" s="237">
        <v>0</v>
      </c>
      <c r="T352" s="238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39" t="s">
        <v>363</v>
      </c>
      <c r="AT352" s="239" t="s">
        <v>503</v>
      </c>
      <c r="AU352" s="239" t="s">
        <v>91</v>
      </c>
      <c r="AY352" s="18" t="s">
        <v>320</v>
      </c>
      <c r="BE352" s="240">
        <f>IF(N352="základní",J352,0)</f>
        <v>0</v>
      </c>
      <c r="BF352" s="240">
        <f>IF(N352="snížená",J352,0)</f>
        <v>0</v>
      </c>
      <c r="BG352" s="240">
        <f>IF(N352="zákl. přenesená",J352,0)</f>
        <v>0</v>
      </c>
      <c r="BH352" s="240">
        <f>IF(N352="sníž. přenesená",J352,0)</f>
        <v>0</v>
      </c>
      <c r="BI352" s="240">
        <f>IF(N352="nulová",J352,0)</f>
        <v>0</v>
      </c>
      <c r="BJ352" s="18" t="s">
        <v>89</v>
      </c>
      <c r="BK352" s="240">
        <f>ROUND(I352*H352,2)</f>
        <v>0</v>
      </c>
      <c r="BL352" s="18" t="s">
        <v>341</v>
      </c>
      <c r="BM352" s="239" t="s">
        <v>4617</v>
      </c>
    </row>
    <row r="353" s="13" customFormat="1">
      <c r="A353" s="13"/>
      <c r="B353" s="251"/>
      <c r="C353" s="252"/>
      <c r="D353" s="253" t="s">
        <v>440</v>
      </c>
      <c r="E353" s="254" t="s">
        <v>1</v>
      </c>
      <c r="F353" s="255" t="s">
        <v>4618</v>
      </c>
      <c r="G353" s="252"/>
      <c r="H353" s="256">
        <v>524.11300000000006</v>
      </c>
      <c r="I353" s="257"/>
      <c r="J353" s="252"/>
      <c r="K353" s="252"/>
      <c r="L353" s="258"/>
      <c r="M353" s="259"/>
      <c r="N353" s="260"/>
      <c r="O353" s="260"/>
      <c r="P353" s="260"/>
      <c r="Q353" s="260"/>
      <c r="R353" s="260"/>
      <c r="S353" s="260"/>
      <c r="T353" s="261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62" t="s">
        <v>440</v>
      </c>
      <c r="AU353" s="262" t="s">
        <v>91</v>
      </c>
      <c r="AV353" s="13" t="s">
        <v>91</v>
      </c>
      <c r="AW353" s="13" t="s">
        <v>36</v>
      </c>
      <c r="AX353" s="13" t="s">
        <v>89</v>
      </c>
      <c r="AY353" s="262" t="s">
        <v>320</v>
      </c>
    </row>
    <row r="354" s="2" customFormat="1" ht="44.25" customHeight="1">
      <c r="A354" s="39"/>
      <c r="B354" s="40"/>
      <c r="C354" s="228" t="s">
        <v>889</v>
      </c>
      <c r="D354" s="228" t="s">
        <v>323</v>
      </c>
      <c r="E354" s="229" t="s">
        <v>1326</v>
      </c>
      <c r="F354" s="230" t="s">
        <v>1327</v>
      </c>
      <c r="G354" s="231" t="s">
        <v>437</v>
      </c>
      <c r="H354" s="232">
        <v>88.609999999999999</v>
      </c>
      <c r="I354" s="233"/>
      <c r="J354" s="234">
        <f>ROUND(I354*H354,2)</f>
        <v>0</v>
      </c>
      <c r="K354" s="230" t="s">
        <v>326</v>
      </c>
      <c r="L354" s="45"/>
      <c r="M354" s="235" t="s">
        <v>1</v>
      </c>
      <c r="N354" s="236" t="s">
        <v>46</v>
      </c>
      <c r="O354" s="92"/>
      <c r="P354" s="237">
        <f>O354*H354</f>
        <v>0</v>
      </c>
      <c r="Q354" s="237">
        <v>0.0086800000000000002</v>
      </c>
      <c r="R354" s="237">
        <f>Q354*H354</f>
        <v>0.76913480000000001</v>
      </c>
      <c r="S354" s="237">
        <v>0</v>
      </c>
      <c r="T354" s="238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9" t="s">
        <v>341</v>
      </c>
      <c r="AT354" s="239" t="s">
        <v>323</v>
      </c>
      <c r="AU354" s="239" t="s">
        <v>91</v>
      </c>
      <c r="AY354" s="18" t="s">
        <v>320</v>
      </c>
      <c r="BE354" s="240">
        <f>IF(N354="základní",J354,0)</f>
        <v>0</v>
      </c>
      <c r="BF354" s="240">
        <f>IF(N354="snížená",J354,0)</f>
        <v>0</v>
      </c>
      <c r="BG354" s="240">
        <f>IF(N354="zákl. přenesená",J354,0)</f>
        <v>0</v>
      </c>
      <c r="BH354" s="240">
        <f>IF(N354="sníž. přenesená",J354,0)</f>
        <v>0</v>
      </c>
      <c r="BI354" s="240">
        <f>IF(N354="nulová",J354,0)</f>
        <v>0</v>
      </c>
      <c r="BJ354" s="18" t="s">
        <v>89</v>
      </c>
      <c r="BK354" s="240">
        <f>ROUND(I354*H354,2)</f>
        <v>0</v>
      </c>
      <c r="BL354" s="18" t="s">
        <v>341</v>
      </c>
      <c r="BM354" s="239" t="s">
        <v>4619</v>
      </c>
    </row>
    <row r="355" s="2" customFormat="1">
      <c r="A355" s="39"/>
      <c r="B355" s="40"/>
      <c r="C355" s="41"/>
      <c r="D355" s="241" t="s">
        <v>329</v>
      </c>
      <c r="E355" s="41"/>
      <c r="F355" s="242" t="s">
        <v>1329</v>
      </c>
      <c r="G355" s="41"/>
      <c r="H355" s="41"/>
      <c r="I355" s="243"/>
      <c r="J355" s="41"/>
      <c r="K355" s="41"/>
      <c r="L355" s="45"/>
      <c r="M355" s="244"/>
      <c r="N355" s="245"/>
      <c r="O355" s="92"/>
      <c r="P355" s="92"/>
      <c r="Q355" s="92"/>
      <c r="R355" s="92"/>
      <c r="S355" s="92"/>
      <c r="T355" s="93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329</v>
      </c>
      <c r="AU355" s="18" t="s">
        <v>91</v>
      </c>
    </row>
    <row r="356" s="16" customFormat="1">
      <c r="A356" s="16"/>
      <c r="B356" s="299"/>
      <c r="C356" s="300"/>
      <c r="D356" s="253" t="s">
        <v>440</v>
      </c>
      <c r="E356" s="301" t="s">
        <v>1</v>
      </c>
      <c r="F356" s="302" t="s">
        <v>1351</v>
      </c>
      <c r="G356" s="300"/>
      <c r="H356" s="301" t="s">
        <v>1</v>
      </c>
      <c r="I356" s="303"/>
      <c r="J356" s="300"/>
      <c r="K356" s="300"/>
      <c r="L356" s="304"/>
      <c r="M356" s="305"/>
      <c r="N356" s="306"/>
      <c r="O356" s="306"/>
      <c r="P356" s="306"/>
      <c r="Q356" s="306"/>
      <c r="R356" s="306"/>
      <c r="S356" s="306"/>
      <c r="T356" s="307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T356" s="308" t="s">
        <v>440</v>
      </c>
      <c r="AU356" s="308" t="s">
        <v>91</v>
      </c>
      <c r="AV356" s="16" t="s">
        <v>89</v>
      </c>
      <c r="AW356" s="16" t="s">
        <v>36</v>
      </c>
      <c r="AX356" s="16" t="s">
        <v>81</v>
      </c>
      <c r="AY356" s="308" t="s">
        <v>320</v>
      </c>
    </row>
    <row r="357" s="13" customFormat="1">
      <c r="A357" s="13"/>
      <c r="B357" s="251"/>
      <c r="C357" s="252"/>
      <c r="D357" s="253" t="s">
        <v>440</v>
      </c>
      <c r="E357" s="254" t="s">
        <v>1</v>
      </c>
      <c r="F357" s="255" t="s">
        <v>4620</v>
      </c>
      <c r="G357" s="252"/>
      <c r="H357" s="256">
        <v>5.9500000000000002</v>
      </c>
      <c r="I357" s="257"/>
      <c r="J357" s="252"/>
      <c r="K357" s="252"/>
      <c r="L357" s="258"/>
      <c r="M357" s="259"/>
      <c r="N357" s="260"/>
      <c r="O357" s="260"/>
      <c r="P357" s="260"/>
      <c r="Q357" s="260"/>
      <c r="R357" s="260"/>
      <c r="S357" s="260"/>
      <c r="T357" s="261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2" t="s">
        <v>440</v>
      </c>
      <c r="AU357" s="262" t="s">
        <v>91</v>
      </c>
      <c r="AV357" s="13" t="s">
        <v>91</v>
      </c>
      <c r="AW357" s="13" t="s">
        <v>36</v>
      </c>
      <c r="AX357" s="13" t="s">
        <v>81</v>
      </c>
      <c r="AY357" s="262" t="s">
        <v>320</v>
      </c>
    </row>
    <row r="358" s="13" customFormat="1">
      <c r="A358" s="13"/>
      <c r="B358" s="251"/>
      <c r="C358" s="252"/>
      <c r="D358" s="253" t="s">
        <v>440</v>
      </c>
      <c r="E358" s="254" t="s">
        <v>1</v>
      </c>
      <c r="F358" s="255" t="s">
        <v>4621</v>
      </c>
      <c r="G358" s="252"/>
      <c r="H358" s="256">
        <v>9.5999999999999996</v>
      </c>
      <c r="I358" s="257"/>
      <c r="J358" s="252"/>
      <c r="K358" s="252"/>
      <c r="L358" s="258"/>
      <c r="M358" s="259"/>
      <c r="N358" s="260"/>
      <c r="O358" s="260"/>
      <c r="P358" s="260"/>
      <c r="Q358" s="260"/>
      <c r="R358" s="260"/>
      <c r="S358" s="260"/>
      <c r="T358" s="26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2" t="s">
        <v>440</v>
      </c>
      <c r="AU358" s="262" t="s">
        <v>91</v>
      </c>
      <c r="AV358" s="13" t="s">
        <v>91</v>
      </c>
      <c r="AW358" s="13" t="s">
        <v>36</v>
      </c>
      <c r="AX358" s="13" t="s">
        <v>81</v>
      </c>
      <c r="AY358" s="262" t="s">
        <v>320</v>
      </c>
    </row>
    <row r="359" s="15" customFormat="1">
      <c r="A359" s="15"/>
      <c r="B359" s="288"/>
      <c r="C359" s="289"/>
      <c r="D359" s="253" t="s">
        <v>440</v>
      </c>
      <c r="E359" s="290" t="s">
        <v>1</v>
      </c>
      <c r="F359" s="291" t="s">
        <v>633</v>
      </c>
      <c r="G359" s="289"/>
      <c r="H359" s="292">
        <v>15.550000000000001</v>
      </c>
      <c r="I359" s="293"/>
      <c r="J359" s="289"/>
      <c r="K359" s="289"/>
      <c r="L359" s="294"/>
      <c r="M359" s="295"/>
      <c r="N359" s="296"/>
      <c r="O359" s="296"/>
      <c r="P359" s="296"/>
      <c r="Q359" s="296"/>
      <c r="R359" s="296"/>
      <c r="S359" s="296"/>
      <c r="T359" s="297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98" t="s">
        <v>440</v>
      </c>
      <c r="AU359" s="298" t="s">
        <v>91</v>
      </c>
      <c r="AV359" s="15" t="s">
        <v>111</v>
      </c>
      <c r="AW359" s="15" t="s">
        <v>36</v>
      </c>
      <c r="AX359" s="15" t="s">
        <v>81</v>
      </c>
      <c r="AY359" s="298" t="s">
        <v>320</v>
      </c>
    </row>
    <row r="360" s="16" customFormat="1">
      <c r="A360" s="16"/>
      <c r="B360" s="299"/>
      <c r="C360" s="300"/>
      <c r="D360" s="253" t="s">
        <v>440</v>
      </c>
      <c r="E360" s="301" t="s">
        <v>1</v>
      </c>
      <c r="F360" s="302" t="s">
        <v>4622</v>
      </c>
      <c r="G360" s="300"/>
      <c r="H360" s="301" t="s">
        <v>1</v>
      </c>
      <c r="I360" s="303"/>
      <c r="J360" s="300"/>
      <c r="K360" s="300"/>
      <c r="L360" s="304"/>
      <c r="M360" s="305"/>
      <c r="N360" s="306"/>
      <c r="O360" s="306"/>
      <c r="P360" s="306"/>
      <c r="Q360" s="306"/>
      <c r="R360" s="306"/>
      <c r="S360" s="306"/>
      <c r="T360" s="307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T360" s="308" t="s">
        <v>440</v>
      </c>
      <c r="AU360" s="308" t="s">
        <v>91</v>
      </c>
      <c r="AV360" s="16" t="s">
        <v>89</v>
      </c>
      <c r="AW360" s="16" t="s">
        <v>36</v>
      </c>
      <c r="AX360" s="16" t="s">
        <v>81</v>
      </c>
      <c r="AY360" s="308" t="s">
        <v>320</v>
      </c>
    </row>
    <row r="361" s="16" customFormat="1">
      <c r="A361" s="16"/>
      <c r="B361" s="299"/>
      <c r="C361" s="300"/>
      <c r="D361" s="253" t="s">
        <v>440</v>
      </c>
      <c r="E361" s="301" t="s">
        <v>1</v>
      </c>
      <c r="F361" s="302" t="s">
        <v>1354</v>
      </c>
      <c r="G361" s="300"/>
      <c r="H361" s="301" t="s">
        <v>1</v>
      </c>
      <c r="I361" s="303"/>
      <c r="J361" s="300"/>
      <c r="K361" s="300"/>
      <c r="L361" s="304"/>
      <c r="M361" s="305"/>
      <c r="N361" s="306"/>
      <c r="O361" s="306"/>
      <c r="P361" s="306"/>
      <c r="Q361" s="306"/>
      <c r="R361" s="306"/>
      <c r="S361" s="306"/>
      <c r="T361" s="307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T361" s="308" t="s">
        <v>440</v>
      </c>
      <c r="AU361" s="308" t="s">
        <v>91</v>
      </c>
      <c r="AV361" s="16" t="s">
        <v>89</v>
      </c>
      <c r="AW361" s="16" t="s">
        <v>36</v>
      </c>
      <c r="AX361" s="16" t="s">
        <v>81</v>
      </c>
      <c r="AY361" s="308" t="s">
        <v>320</v>
      </c>
    </row>
    <row r="362" s="13" customFormat="1">
      <c r="A362" s="13"/>
      <c r="B362" s="251"/>
      <c r="C362" s="252"/>
      <c r="D362" s="253" t="s">
        <v>440</v>
      </c>
      <c r="E362" s="254" t="s">
        <v>1</v>
      </c>
      <c r="F362" s="255" t="s">
        <v>4623</v>
      </c>
      <c r="G362" s="252"/>
      <c r="H362" s="256">
        <v>13</v>
      </c>
      <c r="I362" s="257"/>
      <c r="J362" s="252"/>
      <c r="K362" s="252"/>
      <c r="L362" s="258"/>
      <c r="M362" s="259"/>
      <c r="N362" s="260"/>
      <c r="O362" s="260"/>
      <c r="P362" s="260"/>
      <c r="Q362" s="260"/>
      <c r="R362" s="260"/>
      <c r="S362" s="260"/>
      <c r="T362" s="26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2" t="s">
        <v>440</v>
      </c>
      <c r="AU362" s="262" t="s">
        <v>91</v>
      </c>
      <c r="AV362" s="13" t="s">
        <v>91</v>
      </c>
      <c r="AW362" s="13" t="s">
        <v>36</v>
      </c>
      <c r="AX362" s="13" t="s">
        <v>81</v>
      </c>
      <c r="AY362" s="262" t="s">
        <v>320</v>
      </c>
    </row>
    <row r="363" s="13" customFormat="1">
      <c r="A363" s="13"/>
      <c r="B363" s="251"/>
      <c r="C363" s="252"/>
      <c r="D363" s="253" t="s">
        <v>440</v>
      </c>
      <c r="E363" s="254" t="s">
        <v>1</v>
      </c>
      <c r="F363" s="255" t="s">
        <v>4624</v>
      </c>
      <c r="G363" s="252"/>
      <c r="H363" s="256">
        <v>7.5</v>
      </c>
      <c r="I363" s="257"/>
      <c r="J363" s="252"/>
      <c r="K363" s="252"/>
      <c r="L363" s="258"/>
      <c r="M363" s="259"/>
      <c r="N363" s="260"/>
      <c r="O363" s="260"/>
      <c r="P363" s="260"/>
      <c r="Q363" s="260"/>
      <c r="R363" s="260"/>
      <c r="S363" s="260"/>
      <c r="T363" s="261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62" t="s">
        <v>440</v>
      </c>
      <c r="AU363" s="262" t="s">
        <v>91</v>
      </c>
      <c r="AV363" s="13" t="s">
        <v>91</v>
      </c>
      <c r="AW363" s="13" t="s">
        <v>36</v>
      </c>
      <c r="AX363" s="13" t="s">
        <v>81</v>
      </c>
      <c r="AY363" s="262" t="s">
        <v>320</v>
      </c>
    </row>
    <row r="364" s="16" customFormat="1">
      <c r="A364" s="16"/>
      <c r="B364" s="299"/>
      <c r="C364" s="300"/>
      <c r="D364" s="253" t="s">
        <v>440</v>
      </c>
      <c r="E364" s="301" t="s">
        <v>1</v>
      </c>
      <c r="F364" s="302" t="s">
        <v>1358</v>
      </c>
      <c r="G364" s="300"/>
      <c r="H364" s="301" t="s">
        <v>1</v>
      </c>
      <c r="I364" s="303"/>
      <c r="J364" s="300"/>
      <c r="K364" s="300"/>
      <c r="L364" s="304"/>
      <c r="M364" s="305"/>
      <c r="N364" s="306"/>
      <c r="O364" s="306"/>
      <c r="P364" s="306"/>
      <c r="Q364" s="306"/>
      <c r="R364" s="306"/>
      <c r="S364" s="306"/>
      <c r="T364" s="307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T364" s="308" t="s">
        <v>440</v>
      </c>
      <c r="AU364" s="308" t="s">
        <v>91</v>
      </c>
      <c r="AV364" s="16" t="s">
        <v>89</v>
      </c>
      <c r="AW364" s="16" t="s">
        <v>36</v>
      </c>
      <c r="AX364" s="16" t="s">
        <v>81</v>
      </c>
      <c r="AY364" s="308" t="s">
        <v>320</v>
      </c>
    </row>
    <row r="365" s="13" customFormat="1">
      <c r="A365" s="13"/>
      <c r="B365" s="251"/>
      <c r="C365" s="252"/>
      <c r="D365" s="253" t="s">
        <v>440</v>
      </c>
      <c r="E365" s="254" t="s">
        <v>1</v>
      </c>
      <c r="F365" s="255" t="s">
        <v>4625</v>
      </c>
      <c r="G365" s="252"/>
      <c r="H365" s="256">
        <v>32.159999999999997</v>
      </c>
      <c r="I365" s="257"/>
      <c r="J365" s="252"/>
      <c r="K365" s="252"/>
      <c r="L365" s="258"/>
      <c r="M365" s="259"/>
      <c r="N365" s="260"/>
      <c r="O365" s="260"/>
      <c r="P365" s="260"/>
      <c r="Q365" s="260"/>
      <c r="R365" s="260"/>
      <c r="S365" s="260"/>
      <c r="T365" s="26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2" t="s">
        <v>440</v>
      </c>
      <c r="AU365" s="262" t="s">
        <v>91</v>
      </c>
      <c r="AV365" s="13" t="s">
        <v>91</v>
      </c>
      <c r="AW365" s="13" t="s">
        <v>36</v>
      </c>
      <c r="AX365" s="13" t="s">
        <v>81</v>
      </c>
      <c r="AY365" s="262" t="s">
        <v>320</v>
      </c>
    </row>
    <row r="366" s="16" customFormat="1">
      <c r="A366" s="16"/>
      <c r="B366" s="299"/>
      <c r="C366" s="300"/>
      <c r="D366" s="253" t="s">
        <v>440</v>
      </c>
      <c r="E366" s="301" t="s">
        <v>1</v>
      </c>
      <c r="F366" s="302" t="s">
        <v>2067</v>
      </c>
      <c r="G366" s="300"/>
      <c r="H366" s="301" t="s">
        <v>1</v>
      </c>
      <c r="I366" s="303"/>
      <c r="J366" s="300"/>
      <c r="K366" s="300"/>
      <c r="L366" s="304"/>
      <c r="M366" s="305"/>
      <c r="N366" s="306"/>
      <c r="O366" s="306"/>
      <c r="P366" s="306"/>
      <c r="Q366" s="306"/>
      <c r="R366" s="306"/>
      <c r="S366" s="306"/>
      <c r="T366" s="307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T366" s="308" t="s">
        <v>440</v>
      </c>
      <c r="AU366" s="308" t="s">
        <v>91</v>
      </c>
      <c r="AV366" s="16" t="s">
        <v>89</v>
      </c>
      <c r="AW366" s="16" t="s">
        <v>36</v>
      </c>
      <c r="AX366" s="16" t="s">
        <v>81</v>
      </c>
      <c r="AY366" s="308" t="s">
        <v>320</v>
      </c>
    </row>
    <row r="367" s="13" customFormat="1">
      <c r="A367" s="13"/>
      <c r="B367" s="251"/>
      <c r="C367" s="252"/>
      <c r="D367" s="253" t="s">
        <v>440</v>
      </c>
      <c r="E367" s="254" t="s">
        <v>1</v>
      </c>
      <c r="F367" s="255" t="s">
        <v>4626</v>
      </c>
      <c r="G367" s="252"/>
      <c r="H367" s="256">
        <v>20.399999999999999</v>
      </c>
      <c r="I367" s="257"/>
      <c r="J367" s="252"/>
      <c r="K367" s="252"/>
      <c r="L367" s="258"/>
      <c r="M367" s="259"/>
      <c r="N367" s="260"/>
      <c r="O367" s="260"/>
      <c r="P367" s="260"/>
      <c r="Q367" s="260"/>
      <c r="R367" s="260"/>
      <c r="S367" s="260"/>
      <c r="T367" s="261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62" t="s">
        <v>440</v>
      </c>
      <c r="AU367" s="262" t="s">
        <v>91</v>
      </c>
      <c r="AV367" s="13" t="s">
        <v>91</v>
      </c>
      <c r="AW367" s="13" t="s">
        <v>36</v>
      </c>
      <c r="AX367" s="13" t="s">
        <v>81</v>
      </c>
      <c r="AY367" s="262" t="s">
        <v>320</v>
      </c>
    </row>
    <row r="368" s="15" customFormat="1">
      <c r="A368" s="15"/>
      <c r="B368" s="288"/>
      <c r="C368" s="289"/>
      <c r="D368" s="253" t="s">
        <v>440</v>
      </c>
      <c r="E368" s="290" t="s">
        <v>1</v>
      </c>
      <c r="F368" s="291" t="s">
        <v>633</v>
      </c>
      <c r="G368" s="289"/>
      <c r="H368" s="292">
        <v>73.060000000000002</v>
      </c>
      <c r="I368" s="293"/>
      <c r="J368" s="289"/>
      <c r="K368" s="289"/>
      <c r="L368" s="294"/>
      <c r="M368" s="295"/>
      <c r="N368" s="296"/>
      <c r="O368" s="296"/>
      <c r="P368" s="296"/>
      <c r="Q368" s="296"/>
      <c r="R368" s="296"/>
      <c r="S368" s="296"/>
      <c r="T368" s="297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98" t="s">
        <v>440</v>
      </c>
      <c r="AU368" s="298" t="s">
        <v>91</v>
      </c>
      <c r="AV368" s="15" t="s">
        <v>111</v>
      </c>
      <c r="AW368" s="15" t="s">
        <v>36</v>
      </c>
      <c r="AX368" s="15" t="s">
        <v>81</v>
      </c>
      <c r="AY368" s="298" t="s">
        <v>320</v>
      </c>
    </row>
    <row r="369" s="14" customFormat="1">
      <c r="A369" s="14"/>
      <c r="B369" s="263"/>
      <c r="C369" s="264"/>
      <c r="D369" s="253" t="s">
        <v>440</v>
      </c>
      <c r="E369" s="265" t="s">
        <v>1</v>
      </c>
      <c r="F369" s="266" t="s">
        <v>485</v>
      </c>
      <c r="G369" s="264"/>
      <c r="H369" s="267">
        <v>88.609999999999999</v>
      </c>
      <c r="I369" s="268"/>
      <c r="J369" s="264"/>
      <c r="K369" s="264"/>
      <c r="L369" s="269"/>
      <c r="M369" s="270"/>
      <c r="N369" s="271"/>
      <c r="O369" s="271"/>
      <c r="P369" s="271"/>
      <c r="Q369" s="271"/>
      <c r="R369" s="271"/>
      <c r="S369" s="271"/>
      <c r="T369" s="272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73" t="s">
        <v>440</v>
      </c>
      <c r="AU369" s="273" t="s">
        <v>91</v>
      </c>
      <c r="AV369" s="14" t="s">
        <v>341</v>
      </c>
      <c r="AW369" s="14" t="s">
        <v>36</v>
      </c>
      <c r="AX369" s="14" t="s">
        <v>89</v>
      </c>
      <c r="AY369" s="273" t="s">
        <v>320</v>
      </c>
    </row>
    <row r="370" s="2" customFormat="1" ht="24.15" customHeight="1">
      <c r="A370" s="39"/>
      <c r="B370" s="40"/>
      <c r="C370" s="274" t="s">
        <v>895</v>
      </c>
      <c r="D370" s="274" t="s">
        <v>503</v>
      </c>
      <c r="E370" s="275" t="s">
        <v>1342</v>
      </c>
      <c r="F370" s="276" t="s">
        <v>1343</v>
      </c>
      <c r="G370" s="277" t="s">
        <v>437</v>
      </c>
      <c r="H370" s="278">
        <v>93.040999999999997</v>
      </c>
      <c r="I370" s="279"/>
      <c r="J370" s="280">
        <f>ROUND(I370*H370,2)</f>
        <v>0</v>
      </c>
      <c r="K370" s="276" t="s">
        <v>326</v>
      </c>
      <c r="L370" s="281"/>
      <c r="M370" s="282" t="s">
        <v>1</v>
      </c>
      <c r="N370" s="283" t="s">
        <v>46</v>
      </c>
      <c r="O370" s="92"/>
      <c r="P370" s="237">
        <f>O370*H370</f>
        <v>0</v>
      </c>
      <c r="Q370" s="237">
        <v>0.0060000000000000001</v>
      </c>
      <c r="R370" s="237">
        <f>Q370*H370</f>
        <v>0.55824600000000002</v>
      </c>
      <c r="S370" s="237">
        <v>0</v>
      </c>
      <c r="T370" s="238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39" t="s">
        <v>363</v>
      </c>
      <c r="AT370" s="239" t="s">
        <v>503</v>
      </c>
      <c r="AU370" s="239" t="s">
        <v>91</v>
      </c>
      <c r="AY370" s="18" t="s">
        <v>320</v>
      </c>
      <c r="BE370" s="240">
        <f>IF(N370="základní",J370,0)</f>
        <v>0</v>
      </c>
      <c r="BF370" s="240">
        <f>IF(N370="snížená",J370,0)</f>
        <v>0</v>
      </c>
      <c r="BG370" s="240">
        <f>IF(N370="zákl. přenesená",J370,0)</f>
        <v>0</v>
      </c>
      <c r="BH370" s="240">
        <f>IF(N370="sníž. přenesená",J370,0)</f>
        <v>0</v>
      </c>
      <c r="BI370" s="240">
        <f>IF(N370="nulová",J370,0)</f>
        <v>0</v>
      </c>
      <c r="BJ370" s="18" t="s">
        <v>89</v>
      </c>
      <c r="BK370" s="240">
        <f>ROUND(I370*H370,2)</f>
        <v>0</v>
      </c>
      <c r="BL370" s="18" t="s">
        <v>341</v>
      </c>
      <c r="BM370" s="239" t="s">
        <v>4627</v>
      </c>
    </row>
    <row r="371" s="13" customFormat="1">
      <c r="A371" s="13"/>
      <c r="B371" s="251"/>
      <c r="C371" s="252"/>
      <c r="D371" s="253" t="s">
        <v>440</v>
      </c>
      <c r="E371" s="254" t="s">
        <v>1</v>
      </c>
      <c r="F371" s="255" t="s">
        <v>4628</v>
      </c>
      <c r="G371" s="252"/>
      <c r="H371" s="256">
        <v>93.040999999999997</v>
      </c>
      <c r="I371" s="257"/>
      <c r="J371" s="252"/>
      <c r="K371" s="252"/>
      <c r="L371" s="258"/>
      <c r="M371" s="259"/>
      <c r="N371" s="260"/>
      <c r="O371" s="260"/>
      <c r="P371" s="260"/>
      <c r="Q371" s="260"/>
      <c r="R371" s="260"/>
      <c r="S371" s="260"/>
      <c r="T371" s="261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62" t="s">
        <v>440</v>
      </c>
      <c r="AU371" s="262" t="s">
        <v>91</v>
      </c>
      <c r="AV371" s="13" t="s">
        <v>91</v>
      </c>
      <c r="AW371" s="13" t="s">
        <v>36</v>
      </c>
      <c r="AX371" s="13" t="s">
        <v>89</v>
      </c>
      <c r="AY371" s="262" t="s">
        <v>320</v>
      </c>
    </row>
    <row r="372" s="2" customFormat="1" ht="49.05" customHeight="1">
      <c r="A372" s="39"/>
      <c r="B372" s="40"/>
      <c r="C372" s="228" t="s">
        <v>907</v>
      </c>
      <c r="D372" s="228" t="s">
        <v>323</v>
      </c>
      <c r="E372" s="229" t="s">
        <v>1347</v>
      </c>
      <c r="F372" s="230" t="s">
        <v>1348</v>
      </c>
      <c r="G372" s="231" t="s">
        <v>437</v>
      </c>
      <c r="H372" s="232">
        <v>105.675</v>
      </c>
      <c r="I372" s="233"/>
      <c r="J372" s="234">
        <f>ROUND(I372*H372,2)</f>
        <v>0</v>
      </c>
      <c r="K372" s="230" t="s">
        <v>326</v>
      </c>
      <c r="L372" s="45"/>
      <c r="M372" s="235" t="s">
        <v>1</v>
      </c>
      <c r="N372" s="236" t="s">
        <v>46</v>
      </c>
      <c r="O372" s="92"/>
      <c r="P372" s="237">
        <f>O372*H372</f>
        <v>0</v>
      </c>
      <c r="Q372" s="237">
        <v>0.011679999999999999</v>
      </c>
      <c r="R372" s="237">
        <f>Q372*H372</f>
        <v>1.2342839999999999</v>
      </c>
      <c r="S372" s="237">
        <v>0</v>
      </c>
      <c r="T372" s="238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39" t="s">
        <v>341</v>
      </c>
      <c r="AT372" s="239" t="s">
        <v>323</v>
      </c>
      <c r="AU372" s="239" t="s">
        <v>91</v>
      </c>
      <c r="AY372" s="18" t="s">
        <v>320</v>
      </c>
      <c r="BE372" s="240">
        <f>IF(N372="základní",J372,0)</f>
        <v>0</v>
      </c>
      <c r="BF372" s="240">
        <f>IF(N372="snížená",J372,0)</f>
        <v>0</v>
      </c>
      <c r="BG372" s="240">
        <f>IF(N372="zákl. přenesená",J372,0)</f>
        <v>0</v>
      </c>
      <c r="BH372" s="240">
        <f>IF(N372="sníž. přenesená",J372,0)</f>
        <v>0</v>
      </c>
      <c r="BI372" s="240">
        <f>IF(N372="nulová",J372,0)</f>
        <v>0</v>
      </c>
      <c r="BJ372" s="18" t="s">
        <v>89</v>
      </c>
      <c r="BK372" s="240">
        <f>ROUND(I372*H372,2)</f>
        <v>0</v>
      </c>
      <c r="BL372" s="18" t="s">
        <v>341</v>
      </c>
      <c r="BM372" s="239" t="s">
        <v>4629</v>
      </c>
    </row>
    <row r="373" s="2" customFormat="1">
      <c r="A373" s="39"/>
      <c r="B373" s="40"/>
      <c r="C373" s="41"/>
      <c r="D373" s="241" t="s">
        <v>329</v>
      </c>
      <c r="E373" s="41"/>
      <c r="F373" s="242" t="s">
        <v>1350</v>
      </c>
      <c r="G373" s="41"/>
      <c r="H373" s="41"/>
      <c r="I373" s="243"/>
      <c r="J373" s="41"/>
      <c r="K373" s="41"/>
      <c r="L373" s="45"/>
      <c r="M373" s="244"/>
      <c r="N373" s="245"/>
      <c r="O373" s="92"/>
      <c r="P373" s="92"/>
      <c r="Q373" s="92"/>
      <c r="R373" s="92"/>
      <c r="S373" s="92"/>
      <c r="T373" s="93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329</v>
      </c>
      <c r="AU373" s="18" t="s">
        <v>91</v>
      </c>
    </row>
    <row r="374" s="16" customFormat="1">
      <c r="A374" s="16"/>
      <c r="B374" s="299"/>
      <c r="C374" s="300"/>
      <c r="D374" s="253" t="s">
        <v>440</v>
      </c>
      <c r="E374" s="301" t="s">
        <v>1</v>
      </c>
      <c r="F374" s="302" t="s">
        <v>1351</v>
      </c>
      <c r="G374" s="300"/>
      <c r="H374" s="301" t="s">
        <v>1</v>
      </c>
      <c r="I374" s="303"/>
      <c r="J374" s="300"/>
      <c r="K374" s="300"/>
      <c r="L374" s="304"/>
      <c r="M374" s="305"/>
      <c r="N374" s="306"/>
      <c r="O374" s="306"/>
      <c r="P374" s="306"/>
      <c r="Q374" s="306"/>
      <c r="R374" s="306"/>
      <c r="S374" s="306"/>
      <c r="T374" s="307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T374" s="308" t="s">
        <v>440</v>
      </c>
      <c r="AU374" s="308" t="s">
        <v>91</v>
      </c>
      <c r="AV374" s="16" t="s">
        <v>89</v>
      </c>
      <c r="AW374" s="16" t="s">
        <v>36</v>
      </c>
      <c r="AX374" s="16" t="s">
        <v>81</v>
      </c>
      <c r="AY374" s="308" t="s">
        <v>320</v>
      </c>
    </row>
    <row r="375" s="13" customFormat="1">
      <c r="A375" s="13"/>
      <c r="B375" s="251"/>
      <c r="C375" s="252"/>
      <c r="D375" s="253" t="s">
        <v>440</v>
      </c>
      <c r="E375" s="254" t="s">
        <v>1</v>
      </c>
      <c r="F375" s="255" t="s">
        <v>4630</v>
      </c>
      <c r="G375" s="252"/>
      <c r="H375" s="256">
        <v>62.159999999999997</v>
      </c>
      <c r="I375" s="257"/>
      <c r="J375" s="252"/>
      <c r="K375" s="252"/>
      <c r="L375" s="258"/>
      <c r="M375" s="259"/>
      <c r="N375" s="260"/>
      <c r="O375" s="260"/>
      <c r="P375" s="260"/>
      <c r="Q375" s="260"/>
      <c r="R375" s="260"/>
      <c r="S375" s="260"/>
      <c r="T375" s="261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2" t="s">
        <v>440</v>
      </c>
      <c r="AU375" s="262" t="s">
        <v>91</v>
      </c>
      <c r="AV375" s="13" t="s">
        <v>91</v>
      </c>
      <c r="AW375" s="13" t="s">
        <v>36</v>
      </c>
      <c r="AX375" s="13" t="s">
        <v>81</v>
      </c>
      <c r="AY375" s="262" t="s">
        <v>320</v>
      </c>
    </row>
    <row r="376" s="13" customFormat="1">
      <c r="A376" s="13"/>
      <c r="B376" s="251"/>
      <c r="C376" s="252"/>
      <c r="D376" s="253" t="s">
        <v>440</v>
      </c>
      <c r="E376" s="254" t="s">
        <v>1</v>
      </c>
      <c r="F376" s="255" t="s">
        <v>4631</v>
      </c>
      <c r="G376" s="252"/>
      <c r="H376" s="256">
        <v>81</v>
      </c>
      <c r="I376" s="257"/>
      <c r="J376" s="252"/>
      <c r="K376" s="252"/>
      <c r="L376" s="258"/>
      <c r="M376" s="259"/>
      <c r="N376" s="260"/>
      <c r="O376" s="260"/>
      <c r="P376" s="260"/>
      <c r="Q376" s="260"/>
      <c r="R376" s="260"/>
      <c r="S376" s="260"/>
      <c r="T376" s="261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62" t="s">
        <v>440</v>
      </c>
      <c r="AU376" s="262" t="s">
        <v>91</v>
      </c>
      <c r="AV376" s="13" t="s">
        <v>91</v>
      </c>
      <c r="AW376" s="13" t="s">
        <v>36</v>
      </c>
      <c r="AX376" s="13" t="s">
        <v>81</v>
      </c>
      <c r="AY376" s="262" t="s">
        <v>320</v>
      </c>
    </row>
    <row r="377" s="13" customFormat="1">
      <c r="A377" s="13"/>
      <c r="B377" s="251"/>
      <c r="C377" s="252"/>
      <c r="D377" s="253" t="s">
        <v>440</v>
      </c>
      <c r="E377" s="254" t="s">
        <v>1</v>
      </c>
      <c r="F377" s="255" t="s">
        <v>4632</v>
      </c>
      <c r="G377" s="252"/>
      <c r="H377" s="256">
        <v>-37.484999999999999</v>
      </c>
      <c r="I377" s="257"/>
      <c r="J377" s="252"/>
      <c r="K377" s="252"/>
      <c r="L377" s="258"/>
      <c r="M377" s="259"/>
      <c r="N377" s="260"/>
      <c r="O377" s="260"/>
      <c r="P377" s="260"/>
      <c r="Q377" s="260"/>
      <c r="R377" s="260"/>
      <c r="S377" s="260"/>
      <c r="T377" s="26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62" t="s">
        <v>440</v>
      </c>
      <c r="AU377" s="262" t="s">
        <v>91</v>
      </c>
      <c r="AV377" s="13" t="s">
        <v>91</v>
      </c>
      <c r="AW377" s="13" t="s">
        <v>36</v>
      </c>
      <c r="AX377" s="13" t="s">
        <v>81</v>
      </c>
      <c r="AY377" s="262" t="s">
        <v>320</v>
      </c>
    </row>
    <row r="378" s="14" customFormat="1">
      <c r="A378" s="14"/>
      <c r="B378" s="263"/>
      <c r="C378" s="264"/>
      <c r="D378" s="253" t="s">
        <v>440</v>
      </c>
      <c r="E378" s="265" t="s">
        <v>1</v>
      </c>
      <c r="F378" s="266" t="s">
        <v>485</v>
      </c>
      <c r="G378" s="264"/>
      <c r="H378" s="267">
        <v>105.675</v>
      </c>
      <c r="I378" s="268"/>
      <c r="J378" s="264"/>
      <c r="K378" s="264"/>
      <c r="L378" s="269"/>
      <c r="M378" s="270"/>
      <c r="N378" s="271"/>
      <c r="O378" s="271"/>
      <c r="P378" s="271"/>
      <c r="Q378" s="271"/>
      <c r="R378" s="271"/>
      <c r="S378" s="271"/>
      <c r="T378" s="272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73" t="s">
        <v>440</v>
      </c>
      <c r="AU378" s="273" t="s">
        <v>91</v>
      </c>
      <c r="AV378" s="14" t="s">
        <v>341</v>
      </c>
      <c r="AW378" s="14" t="s">
        <v>36</v>
      </c>
      <c r="AX378" s="14" t="s">
        <v>89</v>
      </c>
      <c r="AY378" s="273" t="s">
        <v>320</v>
      </c>
    </row>
    <row r="379" s="2" customFormat="1" ht="24.15" customHeight="1">
      <c r="A379" s="39"/>
      <c r="B379" s="40"/>
      <c r="C379" s="274" t="s">
        <v>918</v>
      </c>
      <c r="D379" s="274" t="s">
        <v>503</v>
      </c>
      <c r="E379" s="275" t="s">
        <v>1365</v>
      </c>
      <c r="F379" s="276" t="s">
        <v>1366</v>
      </c>
      <c r="G379" s="277" t="s">
        <v>437</v>
      </c>
      <c r="H379" s="278">
        <v>110.959</v>
      </c>
      <c r="I379" s="279"/>
      <c r="J379" s="280">
        <f>ROUND(I379*H379,2)</f>
        <v>0</v>
      </c>
      <c r="K379" s="276" t="s">
        <v>326</v>
      </c>
      <c r="L379" s="281"/>
      <c r="M379" s="282" t="s">
        <v>1</v>
      </c>
      <c r="N379" s="283" t="s">
        <v>46</v>
      </c>
      <c r="O379" s="92"/>
      <c r="P379" s="237">
        <f>O379*H379</f>
        <v>0</v>
      </c>
      <c r="Q379" s="237">
        <v>0.031</v>
      </c>
      <c r="R379" s="237">
        <f>Q379*H379</f>
        <v>3.4397290000000003</v>
      </c>
      <c r="S379" s="237">
        <v>0</v>
      </c>
      <c r="T379" s="238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9" t="s">
        <v>363</v>
      </c>
      <c r="AT379" s="239" t="s">
        <v>503</v>
      </c>
      <c r="AU379" s="239" t="s">
        <v>91</v>
      </c>
      <c r="AY379" s="18" t="s">
        <v>320</v>
      </c>
      <c r="BE379" s="240">
        <f>IF(N379="základní",J379,0)</f>
        <v>0</v>
      </c>
      <c r="BF379" s="240">
        <f>IF(N379="snížená",J379,0)</f>
        <v>0</v>
      </c>
      <c r="BG379" s="240">
        <f>IF(N379="zákl. přenesená",J379,0)</f>
        <v>0</v>
      </c>
      <c r="BH379" s="240">
        <f>IF(N379="sníž. přenesená",J379,0)</f>
        <v>0</v>
      </c>
      <c r="BI379" s="240">
        <f>IF(N379="nulová",J379,0)</f>
        <v>0</v>
      </c>
      <c r="BJ379" s="18" t="s">
        <v>89</v>
      </c>
      <c r="BK379" s="240">
        <f>ROUND(I379*H379,2)</f>
        <v>0</v>
      </c>
      <c r="BL379" s="18" t="s">
        <v>341</v>
      </c>
      <c r="BM379" s="239" t="s">
        <v>4633</v>
      </c>
    </row>
    <row r="380" s="13" customFormat="1">
      <c r="A380" s="13"/>
      <c r="B380" s="251"/>
      <c r="C380" s="252"/>
      <c r="D380" s="253" t="s">
        <v>440</v>
      </c>
      <c r="E380" s="254" t="s">
        <v>1</v>
      </c>
      <c r="F380" s="255" t="s">
        <v>4634</v>
      </c>
      <c r="G380" s="252"/>
      <c r="H380" s="256">
        <v>110.959</v>
      </c>
      <c r="I380" s="257"/>
      <c r="J380" s="252"/>
      <c r="K380" s="252"/>
      <c r="L380" s="258"/>
      <c r="M380" s="259"/>
      <c r="N380" s="260"/>
      <c r="O380" s="260"/>
      <c r="P380" s="260"/>
      <c r="Q380" s="260"/>
      <c r="R380" s="260"/>
      <c r="S380" s="260"/>
      <c r="T380" s="261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62" t="s">
        <v>440</v>
      </c>
      <c r="AU380" s="262" t="s">
        <v>91</v>
      </c>
      <c r="AV380" s="13" t="s">
        <v>91</v>
      </c>
      <c r="AW380" s="13" t="s">
        <v>36</v>
      </c>
      <c r="AX380" s="13" t="s">
        <v>89</v>
      </c>
      <c r="AY380" s="262" t="s">
        <v>320</v>
      </c>
    </row>
    <row r="381" s="2" customFormat="1" ht="24.15" customHeight="1">
      <c r="A381" s="39"/>
      <c r="B381" s="40"/>
      <c r="C381" s="228" t="s">
        <v>923</v>
      </c>
      <c r="D381" s="228" t="s">
        <v>323</v>
      </c>
      <c r="E381" s="229" t="s">
        <v>1389</v>
      </c>
      <c r="F381" s="230" t="s">
        <v>1390</v>
      </c>
      <c r="G381" s="231" t="s">
        <v>437</v>
      </c>
      <c r="H381" s="232">
        <v>26</v>
      </c>
      <c r="I381" s="233"/>
      <c r="J381" s="234">
        <f>ROUND(I381*H381,2)</f>
        <v>0</v>
      </c>
      <c r="K381" s="230" t="s">
        <v>326</v>
      </c>
      <c r="L381" s="45"/>
      <c r="M381" s="235" t="s">
        <v>1</v>
      </c>
      <c r="N381" s="236" t="s">
        <v>46</v>
      </c>
      <c r="O381" s="92"/>
      <c r="P381" s="237">
        <f>O381*H381</f>
        <v>0</v>
      </c>
      <c r="Q381" s="237">
        <v>0.023630000000000002</v>
      </c>
      <c r="R381" s="237">
        <f>Q381*H381</f>
        <v>0.61438000000000004</v>
      </c>
      <c r="S381" s="237">
        <v>0</v>
      </c>
      <c r="T381" s="238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39" t="s">
        <v>341</v>
      </c>
      <c r="AT381" s="239" t="s">
        <v>323</v>
      </c>
      <c r="AU381" s="239" t="s">
        <v>91</v>
      </c>
      <c r="AY381" s="18" t="s">
        <v>320</v>
      </c>
      <c r="BE381" s="240">
        <f>IF(N381="základní",J381,0)</f>
        <v>0</v>
      </c>
      <c r="BF381" s="240">
        <f>IF(N381="snížená",J381,0)</f>
        <v>0</v>
      </c>
      <c r="BG381" s="240">
        <f>IF(N381="zákl. přenesená",J381,0)</f>
        <v>0</v>
      </c>
      <c r="BH381" s="240">
        <f>IF(N381="sníž. přenesená",J381,0)</f>
        <v>0</v>
      </c>
      <c r="BI381" s="240">
        <f>IF(N381="nulová",J381,0)</f>
        <v>0</v>
      </c>
      <c r="BJ381" s="18" t="s">
        <v>89</v>
      </c>
      <c r="BK381" s="240">
        <f>ROUND(I381*H381,2)</f>
        <v>0</v>
      </c>
      <c r="BL381" s="18" t="s">
        <v>341</v>
      </c>
      <c r="BM381" s="239" t="s">
        <v>4635</v>
      </c>
    </row>
    <row r="382" s="2" customFormat="1">
      <c r="A382" s="39"/>
      <c r="B382" s="40"/>
      <c r="C382" s="41"/>
      <c r="D382" s="241" t="s">
        <v>329</v>
      </c>
      <c r="E382" s="41"/>
      <c r="F382" s="242" t="s">
        <v>1392</v>
      </c>
      <c r="G382" s="41"/>
      <c r="H382" s="41"/>
      <c r="I382" s="243"/>
      <c r="J382" s="41"/>
      <c r="K382" s="41"/>
      <c r="L382" s="45"/>
      <c r="M382" s="244"/>
      <c r="N382" s="245"/>
      <c r="O382" s="92"/>
      <c r="P382" s="92"/>
      <c r="Q382" s="92"/>
      <c r="R382" s="92"/>
      <c r="S382" s="92"/>
      <c r="T382" s="93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329</v>
      </c>
      <c r="AU382" s="18" t="s">
        <v>91</v>
      </c>
    </row>
    <row r="383" s="13" customFormat="1">
      <c r="A383" s="13"/>
      <c r="B383" s="251"/>
      <c r="C383" s="252"/>
      <c r="D383" s="253" t="s">
        <v>440</v>
      </c>
      <c r="E383" s="254" t="s">
        <v>1</v>
      </c>
      <c r="F383" s="255" t="s">
        <v>4636</v>
      </c>
      <c r="G383" s="252"/>
      <c r="H383" s="256">
        <v>26</v>
      </c>
      <c r="I383" s="257"/>
      <c r="J383" s="252"/>
      <c r="K383" s="252"/>
      <c r="L383" s="258"/>
      <c r="M383" s="259"/>
      <c r="N383" s="260"/>
      <c r="O383" s="260"/>
      <c r="P383" s="260"/>
      <c r="Q383" s="260"/>
      <c r="R383" s="260"/>
      <c r="S383" s="260"/>
      <c r="T383" s="261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62" t="s">
        <v>440</v>
      </c>
      <c r="AU383" s="262" t="s">
        <v>91</v>
      </c>
      <c r="AV383" s="13" t="s">
        <v>91</v>
      </c>
      <c r="AW383" s="13" t="s">
        <v>36</v>
      </c>
      <c r="AX383" s="13" t="s">
        <v>89</v>
      </c>
      <c r="AY383" s="262" t="s">
        <v>320</v>
      </c>
    </row>
    <row r="384" s="2" customFormat="1" ht="24.15" customHeight="1">
      <c r="A384" s="39"/>
      <c r="B384" s="40"/>
      <c r="C384" s="228" t="s">
        <v>928</v>
      </c>
      <c r="D384" s="228" t="s">
        <v>323</v>
      </c>
      <c r="E384" s="229" t="s">
        <v>1396</v>
      </c>
      <c r="F384" s="230" t="s">
        <v>1397</v>
      </c>
      <c r="G384" s="231" t="s">
        <v>437</v>
      </c>
      <c r="H384" s="232">
        <v>5.9500000000000002</v>
      </c>
      <c r="I384" s="233"/>
      <c r="J384" s="234">
        <f>ROUND(I384*H384,2)</f>
        <v>0</v>
      </c>
      <c r="K384" s="230" t="s">
        <v>1</v>
      </c>
      <c r="L384" s="45"/>
      <c r="M384" s="235" t="s">
        <v>1</v>
      </c>
      <c r="N384" s="236" t="s">
        <v>46</v>
      </c>
      <c r="O384" s="92"/>
      <c r="P384" s="237">
        <f>O384*H384</f>
        <v>0</v>
      </c>
      <c r="Q384" s="237">
        <v>0.0038</v>
      </c>
      <c r="R384" s="237">
        <f>Q384*H384</f>
        <v>0.022610000000000002</v>
      </c>
      <c r="S384" s="237">
        <v>0</v>
      </c>
      <c r="T384" s="238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9" t="s">
        <v>341</v>
      </c>
      <c r="AT384" s="239" t="s">
        <v>323</v>
      </c>
      <c r="AU384" s="239" t="s">
        <v>91</v>
      </c>
      <c r="AY384" s="18" t="s">
        <v>320</v>
      </c>
      <c r="BE384" s="240">
        <f>IF(N384="základní",J384,0)</f>
        <v>0</v>
      </c>
      <c r="BF384" s="240">
        <f>IF(N384="snížená",J384,0)</f>
        <v>0</v>
      </c>
      <c r="BG384" s="240">
        <f>IF(N384="zákl. přenesená",J384,0)</f>
        <v>0</v>
      </c>
      <c r="BH384" s="240">
        <f>IF(N384="sníž. přenesená",J384,0)</f>
        <v>0</v>
      </c>
      <c r="BI384" s="240">
        <f>IF(N384="nulová",J384,0)</f>
        <v>0</v>
      </c>
      <c r="BJ384" s="18" t="s">
        <v>89</v>
      </c>
      <c r="BK384" s="240">
        <f>ROUND(I384*H384,2)</f>
        <v>0</v>
      </c>
      <c r="BL384" s="18" t="s">
        <v>341</v>
      </c>
      <c r="BM384" s="239" t="s">
        <v>4637</v>
      </c>
    </row>
    <row r="385" s="16" customFormat="1">
      <c r="A385" s="16"/>
      <c r="B385" s="299"/>
      <c r="C385" s="300"/>
      <c r="D385" s="253" t="s">
        <v>440</v>
      </c>
      <c r="E385" s="301" t="s">
        <v>1</v>
      </c>
      <c r="F385" s="302" t="s">
        <v>1351</v>
      </c>
      <c r="G385" s="300"/>
      <c r="H385" s="301" t="s">
        <v>1</v>
      </c>
      <c r="I385" s="303"/>
      <c r="J385" s="300"/>
      <c r="K385" s="300"/>
      <c r="L385" s="304"/>
      <c r="M385" s="305"/>
      <c r="N385" s="306"/>
      <c r="O385" s="306"/>
      <c r="P385" s="306"/>
      <c r="Q385" s="306"/>
      <c r="R385" s="306"/>
      <c r="S385" s="306"/>
      <c r="T385" s="307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T385" s="308" t="s">
        <v>440</v>
      </c>
      <c r="AU385" s="308" t="s">
        <v>91</v>
      </c>
      <c r="AV385" s="16" t="s">
        <v>89</v>
      </c>
      <c r="AW385" s="16" t="s">
        <v>36</v>
      </c>
      <c r="AX385" s="16" t="s">
        <v>81</v>
      </c>
      <c r="AY385" s="308" t="s">
        <v>320</v>
      </c>
    </row>
    <row r="386" s="13" customFormat="1">
      <c r="A386" s="13"/>
      <c r="B386" s="251"/>
      <c r="C386" s="252"/>
      <c r="D386" s="253" t="s">
        <v>440</v>
      </c>
      <c r="E386" s="254" t="s">
        <v>1</v>
      </c>
      <c r="F386" s="255" t="s">
        <v>4620</v>
      </c>
      <c r="G386" s="252"/>
      <c r="H386" s="256">
        <v>5.9500000000000002</v>
      </c>
      <c r="I386" s="257"/>
      <c r="J386" s="252"/>
      <c r="K386" s="252"/>
      <c r="L386" s="258"/>
      <c r="M386" s="259"/>
      <c r="N386" s="260"/>
      <c r="O386" s="260"/>
      <c r="P386" s="260"/>
      <c r="Q386" s="260"/>
      <c r="R386" s="260"/>
      <c r="S386" s="260"/>
      <c r="T386" s="261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62" t="s">
        <v>440</v>
      </c>
      <c r="AU386" s="262" t="s">
        <v>91</v>
      </c>
      <c r="AV386" s="13" t="s">
        <v>91</v>
      </c>
      <c r="AW386" s="13" t="s">
        <v>36</v>
      </c>
      <c r="AX386" s="13" t="s">
        <v>89</v>
      </c>
      <c r="AY386" s="262" t="s">
        <v>320</v>
      </c>
    </row>
    <row r="387" s="2" customFormat="1" ht="24.15" customHeight="1">
      <c r="A387" s="39"/>
      <c r="B387" s="40"/>
      <c r="C387" s="228" t="s">
        <v>933</v>
      </c>
      <c r="D387" s="228" t="s">
        <v>323</v>
      </c>
      <c r="E387" s="229" t="s">
        <v>1402</v>
      </c>
      <c r="F387" s="230" t="s">
        <v>1403</v>
      </c>
      <c r="G387" s="231" t="s">
        <v>437</v>
      </c>
      <c r="H387" s="232">
        <v>576.81500000000005</v>
      </c>
      <c r="I387" s="233"/>
      <c r="J387" s="234">
        <f>ROUND(I387*H387,2)</f>
        <v>0</v>
      </c>
      <c r="K387" s="230" t="s">
        <v>326</v>
      </c>
      <c r="L387" s="45"/>
      <c r="M387" s="235" t="s">
        <v>1</v>
      </c>
      <c r="N387" s="236" t="s">
        <v>46</v>
      </c>
      <c r="O387" s="92"/>
      <c r="P387" s="237">
        <f>O387*H387</f>
        <v>0</v>
      </c>
      <c r="Q387" s="237">
        <v>0.0028500000000000001</v>
      </c>
      <c r="R387" s="237">
        <f>Q387*H387</f>
        <v>1.6439227500000002</v>
      </c>
      <c r="S387" s="237">
        <v>0</v>
      </c>
      <c r="T387" s="238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39" t="s">
        <v>341</v>
      </c>
      <c r="AT387" s="239" t="s">
        <v>323</v>
      </c>
      <c r="AU387" s="239" t="s">
        <v>91</v>
      </c>
      <c r="AY387" s="18" t="s">
        <v>320</v>
      </c>
      <c r="BE387" s="240">
        <f>IF(N387="základní",J387,0)</f>
        <v>0</v>
      </c>
      <c r="BF387" s="240">
        <f>IF(N387="snížená",J387,0)</f>
        <v>0</v>
      </c>
      <c r="BG387" s="240">
        <f>IF(N387="zákl. přenesená",J387,0)</f>
        <v>0</v>
      </c>
      <c r="BH387" s="240">
        <f>IF(N387="sníž. přenesená",J387,0)</f>
        <v>0</v>
      </c>
      <c r="BI387" s="240">
        <f>IF(N387="nulová",J387,0)</f>
        <v>0</v>
      </c>
      <c r="BJ387" s="18" t="s">
        <v>89</v>
      </c>
      <c r="BK387" s="240">
        <f>ROUND(I387*H387,2)</f>
        <v>0</v>
      </c>
      <c r="BL387" s="18" t="s">
        <v>341</v>
      </c>
      <c r="BM387" s="239" t="s">
        <v>4638</v>
      </c>
    </row>
    <row r="388" s="2" customFormat="1">
      <c r="A388" s="39"/>
      <c r="B388" s="40"/>
      <c r="C388" s="41"/>
      <c r="D388" s="241" t="s">
        <v>329</v>
      </c>
      <c r="E388" s="41"/>
      <c r="F388" s="242" t="s">
        <v>1405</v>
      </c>
      <c r="G388" s="41"/>
      <c r="H388" s="41"/>
      <c r="I388" s="243"/>
      <c r="J388" s="41"/>
      <c r="K388" s="41"/>
      <c r="L388" s="45"/>
      <c r="M388" s="244"/>
      <c r="N388" s="245"/>
      <c r="O388" s="92"/>
      <c r="P388" s="92"/>
      <c r="Q388" s="92"/>
      <c r="R388" s="92"/>
      <c r="S388" s="92"/>
      <c r="T388" s="93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329</v>
      </c>
      <c r="AU388" s="18" t="s">
        <v>91</v>
      </c>
    </row>
    <row r="389" s="16" customFormat="1">
      <c r="A389" s="16"/>
      <c r="B389" s="299"/>
      <c r="C389" s="300"/>
      <c r="D389" s="253" t="s">
        <v>440</v>
      </c>
      <c r="E389" s="301" t="s">
        <v>1</v>
      </c>
      <c r="F389" s="302" t="s">
        <v>1351</v>
      </c>
      <c r="G389" s="300"/>
      <c r="H389" s="301" t="s">
        <v>1</v>
      </c>
      <c r="I389" s="303"/>
      <c r="J389" s="300"/>
      <c r="K389" s="300"/>
      <c r="L389" s="304"/>
      <c r="M389" s="305"/>
      <c r="N389" s="306"/>
      <c r="O389" s="306"/>
      <c r="P389" s="306"/>
      <c r="Q389" s="306"/>
      <c r="R389" s="306"/>
      <c r="S389" s="306"/>
      <c r="T389" s="307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T389" s="308" t="s">
        <v>440</v>
      </c>
      <c r="AU389" s="308" t="s">
        <v>91</v>
      </c>
      <c r="AV389" s="16" t="s">
        <v>89</v>
      </c>
      <c r="AW389" s="16" t="s">
        <v>36</v>
      </c>
      <c r="AX389" s="16" t="s">
        <v>81</v>
      </c>
      <c r="AY389" s="308" t="s">
        <v>320</v>
      </c>
    </row>
    <row r="390" s="13" customFormat="1">
      <c r="A390" s="13"/>
      <c r="B390" s="251"/>
      <c r="C390" s="252"/>
      <c r="D390" s="253" t="s">
        <v>440</v>
      </c>
      <c r="E390" s="254" t="s">
        <v>1</v>
      </c>
      <c r="F390" s="255" t="s">
        <v>4639</v>
      </c>
      <c r="G390" s="252"/>
      <c r="H390" s="256">
        <v>105.675</v>
      </c>
      <c r="I390" s="257"/>
      <c r="J390" s="252"/>
      <c r="K390" s="252"/>
      <c r="L390" s="258"/>
      <c r="M390" s="259"/>
      <c r="N390" s="260"/>
      <c r="O390" s="260"/>
      <c r="P390" s="260"/>
      <c r="Q390" s="260"/>
      <c r="R390" s="260"/>
      <c r="S390" s="260"/>
      <c r="T390" s="261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62" t="s">
        <v>440</v>
      </c>
      <c r="AU390" s="262" t="s">
        <v>91</v>
      </c>
      <c r="AV390" s="13" t="s">
        <v>91</v>
      </c>
      <c r="AW390" s="13" t="s">
        <v>36</v>
      </c>
      <c r="AX390" s="13" t="s">
        <v>81</v>
      </c>
      <c r="AY390" s="262" t="s">
        <v>320</v>
      </c>
    </row>
    <row r="391" s="13" customFormat="1">
      <c r="A391" s="13"/>
      <c r="B391" s="251"/>
      <c r="C391" s="252"/>
      <c r="D391" s="253" t="s">
        <v>440</v>
      </c>
      <c r="E391" s="254" t="s">
        <v>1</v>
      </c>
      <c r="F391" s="255" t="s">
        <v>4640</v>
      </c>
      <c r="G391" s="252"/>
      <c r="H391" s="256">
        <v>9.8000000000000007</v>
      </c>
      <c r="I391" s="257"/>
      <c r="J391" s="252"/>
      <c r="K391" s="252"/>
      <c r="L391" s="258"/>
      <c r="M391" s="259"/>
      <c r="N391" s="260"/>
      <c r="O391" s="260"/>
      <c r="P391" s="260"/>
      <c r="Q391" s="260"/>
      <c r="R391" s="260"/>
      <c r="S391" s="260"/>
      <c r="T391" s="261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62" t="s">
        <v>440</v>
      </c>
      <c r="AU391" s="262" t="s">
        <v>91</v>
      </c>
      <c r="AV391" s="13" t="s">
        <v>91</v>
      </c>
      <c r="AW391" s="13" t="s">
        <v>36</v>
      </c>
      <c r="AX391" s="13" t="s">
        <v>81</v>
      </c>
      <c r="AY391" s="262" t="s">
        <v>320</v>
      </c>
    </row>
    <row r="392" s="13" customFormat="1">
      <c r="A392" s="13"/>
      <c r="B392" s="251"/>
      <c r="C392" s="252"/>
      <c r="D392" s="253" t="s">
        <v>440</v>
      </c>
      <c r="E392" s="254" t="s">
        <v>1</v>
      </c>
      <c r="F392" s="255" t="s">
        <v>4641</v>
      </c>
      <c r="G392" s="252"/>
      <c r="H392" s="256">
        <v>406.48000000000002</v>
      </c>
      <c r="I392" s="257"/>
      <c r="J392" s="252"/>
      <c r="K392" s="252"/>
      <c r="L392" s="258"/>
      <c r="M392" s="259"/>
      <c r="N392" s="260"/>
      <c r="O392" s="260"/>
      <c r="P392" s="260"/>
      <c r="Q392" s="260"/>
      <c r="R392" s="260"/>
      <c r="S392" s="260"/>
      <c r="T392" s="261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2" t="s">
        <v>440</v>
      </c>
      <c r="AU392" s="262" t="s">
        <v>91</v>
      </c>
      <c r="AV392" s="13" t="s">
        <v>91</v>
      </c>
      <c r="AW392" s="13" t="s">
        <v>36</v>
      </c>
      <c r="AX392" s="13" t="s">
        <v>81</v>
      </c>
      <c r="AY392" s="262" t="s">
        <v>320</v>
      </c>
    </row>
    <row r="393" s="13" customFormat="1">
      <c r="A393" s="13"/>
      <c r="B393" s="251"/>
      <c r="C393" s="252"/>
      <c r="D393" s="253" t="s">
        <v>440</v>
      </c>
      <c r="E393" s="254" t="s">
        <v>1</v>
      </c>
      <c r="F393" s="255" t="s">
        <v>4642</v>
      </c>
      <c r="G393" s="252"/>
      <c r="H393" s="256">
        <v>49.68</v>
      </c>
      <c r="I393" s="257"/>
      <c r="J393" s="252"/>
      <c r="K393" s="252"/>
      <c r="L393" s="258"/>
      <c r="M393" s="259"/>
      <c r="N393" s="260"/>
      <c r="O393" s="260"/>
      <c r="P393" s="260"/>
      <c r="Q393" s="260"/>
      <c r="R393" s="260"/>
      <c r="S393" s="260"/>
      <c r="T393" s="261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2" t="s">
        <v>440</v>
      </c>
      <c r="AU393" s="262" t="s">
        <v>91</v>
      </c>
      <c r="AV393" s="13" t="s">
        <v>91</v>
      </c>
      <c r="AW393" s="13" t="s">
        <v>36</v>
      </c>
      <c r="AX393" s="13" t="s">
        <v>81</v>
      </c>
      <c r="AY393" s="262" t="s">
        <v>320</v>
      </c>
    </row>
    <row r="394" s="13" customFormat="1">
      <c r="A394" s="13"/>
      <c r="B394" s="251"/>
      <c r="C394" s="252"/>
      <c r="D394" s="253" t="s">
        <v>440</v>
      </c>
      <c r="E394" s="254" t="s">
        <v>1</v>
      </c>
      <c r="F394" s="255" t="s">
        <v>4595</v>
      </c>
      <c r="G394" s="252"/>
      <c r="H394" s="256">
        <v>5.1799999999999997</v>
      </c>
      <c r="I394" s="257"/>
      <c r="J394" s="252"/>
      <c r="K394" s="252"/>
      <c r="L394" s="258"/>
      <c r="M394" s="259"/>
      <c r="N394" s="260"/>
      <c r="O394" s="260"/>
      <c r="P394" s="260"/>
      <c r="Q394" s="260"/>
      <c r="R394" s="260"/>
      <c r="S394" s="260"/>
      <c r="T394" s="261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62" t="s">
        <v>440</v>
      </c>
      <c r="AU394" s="262" t="s">
        <v>91</v>
      </c>
      <c r="AV394" s="13" t="s">
        <v>91</v>
      </c>
      <c r="AW394" s="13" t="s">
        <v>36</v>
      </c>
      <c r="AX394" s="13" t="s">
        <v>81</v>
      </c>
      <c r="AY394" s="262" t="s">
        <v>320</v>
      </c>
    </row>
    <row r="395" s="14" customFormat="1">
      <c r="A395" s="14"/>
      <c r="B395" s="263"/>
      <c r="C395" s="264"/>
      <c r="D395" s="253" t="s">
        <v>440</v>
      </c>
      <c r="E395" s="265" t="s">
        <v>1</v>
      </c>
      <c r="F395" s="266" t="s">
        <v>485</v>
      </c>
      <c r="G395" s="264"/>
      <c r="H395" s="267">
        <v>576.81500000000005</v>
      </c>
      <c r="I395" s="268"/>
      <c r="J395" s="264"/>
      <c r="K395" s="264"/>
      <c r="L395" s="269"/>
      <c r="M395" s="270"/>
      <c r="N395" s="271"/>
      <c r="O395" s="271"/>
      <c r="P395" s="271"/>
      <c r="Q395" s="271"/>
      <c r="R395" s="271"/>
      <c r="S395" s="271"/>
      <c r="T395" s="272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73" t="s">
        <v>440</v>
      </c>
      <c r="AU395" s="273" t="s">
        <v>91</v>
      </c>
      <c r="AV395" s="14" t="s">
        <v>341</v>
      </c>
      <c r="AW395" s="14" t="s">
        <v>36</v>
      </c>
      <c r="AX395" s="14" t="s">
        <v>89</v>
      </c>
      <c r="AY395" s="273" t="s">
        <v>320</v>
      </c>
    </row>
    <row r="396" s="2" customFormat="1" ht="24.15" customHeight="1">
      <c r="A396" s="39"/>
      <c r="B396" s="40"/>
      <c r="C396" s="228" t="s">
        <v>936</v>
      </c>
      <c r="D396" s="228" t="s">
        <v>323</v>
      </c>
      <c r="E396" s="229" t="s">
        <v>4643</v>
      </c>
      <c r="F396" s="230" t="s">
        <v>4644</v>
      </c>
      <c r="G396" s="231" t="s">
        <v>437</v>
      </c>
      <c r="H396" s="232">
        <v>92.674999999999997</v>
      </c>
      <c r="I396" s="233"/>
      <c r="J396" s="234">
        <f>ROUND(I396*H396,2)</f>
        <v>0</v>
      </c>
      <c r="K396" s="230" t="s">
        <v>1</v>
      </c>
      <c r="L396" s="45"/>
      <c r="M396" s="235" t="s">
        <v>1</v>
      </c>
      <c r="N396" s="236" t="s">
        <v>46</v>
      </c>
      <c r="O396" s="92"/>
      <c r="P396" s="237">
        <f>O396*H396</f>
        <v>0</v>
      </c>
      <c r="Q396" s="237">
        <v>0.0028500000000000001</v>
      </c>
      <c r="R396" s="237">
        <f>Q396*H396</f>
        <v>0.26412374999999999</v>
      </c>
      <c r="S396" s="237">
        <v>0</v>
      </c>
      <c r="T396" s="238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9" t="s">
        <v>341</v>
      </c>
      <c r="AT396" s="239" t="s">
        <v>323</v>
      </c>
      <c r="AU396" s="239" t="s">
        <v>91</v>
      </c>
      <c r="AY396" s="18" t="s">
        <v>320</v>
      </c>
      <c r="BE396" s="240">
        <f>IF(N396="základní",J396,0)</f>
        <v>0</v>
      </c>
      <c r="BF396" s="240">
        <f>IF(N396="snížená",J396,0)</f>
        <v>0</v>
      </c>
      <c r="BG396" s="240">
        <f>IF(N396="zákl. přenesená",J396,0)</f>
        <v>0</v>
      </c>
      <c r="BH396" s="240">
        <f>IF(N396="sníž. přenesená",J396,0)</f>
        <v>0</v>
      </c>
      <c r="BI396" s="240">
        <f>IF(N396="nulová",J396,0)</f>
        <v>0</v>
      </c>
      <c r="BJ396" s="18" t="s">
        <v>89</v>
      </c>
      <c r="BK396" s="240">
        <f>ROUND(I396*H396,2)</f>
        <v>0</v>
      </c>
      <c r="BL396" s="18" t="s">
        <v>341</v>
      </c>
      <c r="BM396" s="239" t="s">
        <v>4645</v>
      </c>
    </row>
    <row r="397" s="13" customFormat="1">
      <c r="A397" s="13"/>
      <c r="B397" s="251"/>
      <c r="C397" s="252"/>
      <c r="D397" s="253" t="s">
        <v>440</v>
      </c>
      <c r="E397" s="254" t="s">
        <v>1</v>
      </c>
      <c r="F397" s="255" t="s">
        <v>4646</v>
      </c>
      <c r="G397" s="252"/>
      <c r="H397" s="256">
        <v>92.674999999999997</v>
      </c>
      <c r="I397" s="257"/>
      <c r="J397" s="252"/>
      <c r="K397" s="252"/>
      <c r="L397" s="258"/>
      <c r="M397" s="259"/>
      <c r="N397" s="260"/>
      <c r="O397" s="260"/>
      <c r="P397" s="260"/>
      <c r="Q397" s="260"/>
      <c r="R397" s="260"/>
      <c r="S397" s="260"/>
      <c r="T397" s="261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62" t="s">
        <v>440</v>
      </c>
      <c r="AU397" s="262" t="s">
        <v>91</v>
      </c>
      <c r="AV397" s="13" t="s">
        <v>91</v>
      </c>
      <c r="AW397" s="13" t="s">
        <v>36</v>
      </c>
      <c r="AX397" s="13" t="s">
        <v>89</v>
      </c>
      <c r="AY397" s="262" t="s">
        <v>320</v>
      </c>
    </row>
    <row r="398" s="2" customFormat="1" ht="33" customHeight="1">
      <c r="A398" s="39"/>
      <c r="B398" s="40"/>
      <c r="C398" s="228" t="s">
        <v>942</v>
      </c>
      <c r="D398" s="228" t="s">
        <v>323</v>
      </c>
      <c r="E398" s="229" t="s">
        <v>4647</v>
      </c>
      <c r="F398" s="230" t="s">
        <v>4648</v>
      </c>
      <c r="G398" s="231" t="s">
        <v>437</v>
      </c>
      <c r="H398" s="232">
        <v>7.6799999999999997</v>
      </c>
      <c r="I398" s="233"/>
      <c r="J398" s="234">
        <f>ROUND(I398*H398,2)</f>
        <v>0</v>
      </c>
      <c r="K398" s="230" t="s">
        <v>326</v>
      </c>
      <c r="L398" s="45"/>
      <c r="M398" s="235" t="s">
        <v>1</v>
      </c>
      <c r="N398" s="236" t="s">
        <v>46</v>
      </c>
      <c r="O398" s="92"/>
      <c r="P398" s="237">
        <f>O398*H398</f>
        <v>0</v>
      </c>
      <c r="Q398" s="237">
        <v>0</v>
      </c>
      <c r="R398" s="237">
        <f>Q398*H398</f>
        <v>0</v>
      </c>
      <c r="S398" s="237">
        <v>0</v>
      </c>
      <c r="T398" s="238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39" t="s">
        <v>341</v>
      </c>
      <c r="AT398" s="239" t="s">
        <v>323</v>
      </c>
      <c r="AU398" s="239" t="s">
        <v>91</v>
      </c>
      <c r="AY398" s="18" t="s">
        <v>320</v>
      </c>
      <c r="BE398" s="240">
        <f>IF(N398="základní",J398,0)</f>
        <v>0</v>
      </c>
      <c r="BF398" s="240">
        <f>IF(N398="snížená",J398,0)</f>
        <v>0</v>
      </c>
      <c r="BG398" s="240">
        <f>IF(N398="zákl. přenesená",J398,0)</f>
        <v>0</v>
      </c>
      <c r="BH398" s="240">
        <f>IF(N398="sníž. přenesená",J398,0)</f>
        <v>0</v>
      </c>
      <c r="BI398" s="240">
        <f>IF(N398="nulová",J398,0)</f>
        <v>0</v>
      </c>
      <c r="BJ398" s="18" t="s">
        <v>89</v>
      </c>
      <c r="BK398" s="240">
        <f>ROUND(I398*H398,2)</f>
        <v>0</v>
      </c>
      <c r="BL398" s="18" t="s">
        <v>341</v>
      </c>
      <c r="BM398" s="239" t="s">
        <v>4649</v>
      </c>
    </row>
    <row r="399" s="2" customFormat="1">
      <c r="A399" s="39"/>
      <c r="B399" s="40"/>
      <c r="C399" s="41"/>
      <c r="D399" s="241" t="s">
        <v>329</v>
      </c>
      <c r="E399" s="41"/>
      <c r="F399" s="242" t="s">
        <v>4650</v>
      </c>
      <c r="G399" s="41"/>
      <c r="H399" s="41"/>
      <c r="I399" s="243"/>
      <c r="J399" s="41"/>
      <c r="K399" s="41"/>
      <c r="L399" s="45"/>
      <c r="M399" s="244"/>
      <c r="N399" s="245"/>
      <c r="O399" s="92"/>
      <c r="P399" s="92"/>
      <c r="Q399" s="92"/>
      <c r="R399" s="92"/>
      <c r="S399" s="92"/>
      <c r="T399" s="93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329</v>
      </c>
      <c r="AU399" s="18" t="s">
        <v>91</v>
      </c>
    </row>
    <row r="400" s="13" customFormat="1">
      <c r="A400" s="13"/>
      <c r="B400" s="251"/>
      <c r="C400" s="252"/>
      <c r="D400" s="253" t="s">
        <v>440</v>
      </c>
      <c r="E400" s="254" t="s">
        <v>1</v>
      </c>
      <c r="F400" s="255" t="s">
        <v>4651</v>
      </c>
      <c r="G400" s="252"/>
      <c r="H400" s="256">
        <v>7.6799999999999997</v>
      </c>
      <c r="I400" s="257"/>
      <c r="J400" s="252"/>
      <c r="K400" s="252"/>
      <c r="L400" s="258"/>
      <c r="M400" s="259"/>
      <c r="N400" s="260"/>
      <c r="O400" s="260"/>
      <c r="P400" s="260"/>
      <c r="Q400" s="260"/>
      <c r="R400" s="260"/>
      <c r="S400" s="260"/>
      <c r="T400" s="26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62" t="s">
        <v>440</v>
      </c>
      <c r="AU400" s="262" t="s">
        <v>91</v>
      </c>
      <c r="AV400" s="13" t="s">
        <v>91</v>
      </c>
      <c r="AW400" s="13" t="s">
        <v>36</v>
      </c>
      <c r="AX400" s="13" t="s">
        <v>89</v>
      </c>
      <c r="AY400" s="262" t="s">
        <v>320</v>
      </c>
    </row>
    <row r="401" s="2" customFormat="1" ht="24.15" customHeight="1">
      <c r="A401" s="39"/>
      <c r="B401" s="40"/>
      <c r="C401" s="228" t="s">
        <v>950</v>
      </c>
      <c r="D401" s="228" t="s">
        <v>323</v>
      </c>
      <c r="E401" s="229" t="s">
        <v>4652</v>
      </c>
      <c r="F401" s="230" t="s">
        <v>4653</v>
      </c>
      <c r="G401" s="231" t="s">
        <v>437</v>
      </c>
      <c r="H401" s="232">
        <v>15.974</v>
      </c>
      <c r="I401" s="233"/>
      <c r="J401" s="234">
        <f>ROUND(I401*H401,2)</f>
        <v>0</v>
      </c>
      <c r="K401" s="230" t="s">
        <v>1</v>
      </c>
      <c r="L401" s="45"/>
      <c r="M401" s="235" t="s">
        <v>1</v>
      </c>
      <c r="N401" s="236" t="s">
        <v>46</v>
      </c>
      <c r="O401" s="92"/>
      <c r="P401" s="237">
        <f>O401*H401</f>
        <v>0</v>
      </c>
      <c r="Q401" s="237">
        <v>0</v>
      </c>
      <c r="R401" s="237">
        <f>Q401*H401</f>
        <v>0</v>
      </c>
      <c r="S401" s="237">
        <v>0</v>
      </c>
      <c r="T401" s="238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9" t="s">
        <v>341</v>
      </c>
      <c r="AT401" s="239" t="s">
        <v>323</v>
      </c>
      <c r="AU401" s="239" t="s">
        <v>91</v>
      </c>
      <c r="AY401" s="18" t="s">
        <v>320</v>
      </c>
      <c r="BE401" s="240">
        <f>IF(N401="základní",J401,0)</f>
        <v>0</v>
      </c>
      <c r="BF401" s="240">
        <f>IF(N401="snížená",J401,0)</f>
        <v>0</v>
      </c>
      <c r="BG401" s="240">
        <f>IF(N401="zákl. přenesená",J401,0)</f>
        <v>0</v>
      </c>
      <c r="BH401" s="240">
        <f>IF(N401="sníž. přenesená",J401,0)</f>
        <v>0</v>
      </c>
      <c r="BI401" s="240">
        <f>IF(N401="nulová",J401,0)</f>
        <v>0</v>
      </c>
      <c r="BJ401" s="18" t="s">
        <v>89</v>
      </c>
      <c r="BK401" s="240">
        <f>ROUND(I401*H401,2)</f>
        <v>0</v>
      </c>
      <c r="BL401" s="18" t="s">
        <v>341</v>
      </c>
      <c r="BM401" s="239" t="s">
        <v>4654</v>
      </c>
    </row>
    <row r="402" s="13" customFormat="1">
      <c r="A402" s="13"/>
      <c r="B402" s="251"/>
      <c r="C402" s="252"/>
      <c r="D402" s="253" t="s">
        <v>440</v>
      </c>
      <c r="E402" s="254" t="s">
        <v>1</v>
      </c>
      <c r="F402" s="255" t="s">
        <v>4655</v>
      </c>
      <c r="G402" s="252"/>
      <c r="H402" s="256">
        <v>4.1159999999999997</v>
      </c>
      <c r="I402" s="257"/>
      <c r="J402" s="252"/>
      <c r="K402" s="252"/>
      <c r="L402" s="258"/>
      <c r="M402" s="259"/>
      <c r="N402" s="260"/>
      <c r="O402" s="260"/>
      <c r="P402" s="260"/>
      <c r="Q402" s="260"/>
      <c r="R402" s="260"/>
      <c r="S402" s="260"/>
      <c r="T402" s="26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2" t="s">
        <v>440</v>
      </c>
      <c r="AU402" s="262" t="s">
        <v>91</v>
      </c>
      <c r="AV402" s="13" t="s">
        <v>91</v>
      </c>
      <c r="AW402" s="13" t="s">
        <v>36</v>
      </c>
      <c r="AX402" s="13" t="s">
        <v>81</v>
      </c>
      <c r="AY402" s="262" t="s">
        <v>320</v>
      </c>
    </row>
    <row r="403" s="13" customFormat="1">
      <c r="A403" s="13"/>
      <c r="B403" s="251"/>
      <c r="C403" s="252"/>
      <c r="D403" s="253" t="s">
        <v>440</v>
      </c>
      <c r="E403" s="254" t="s">
        <v>1</v>
      </c>
      <c r="F403" s="255" t="s">
        <v>4656</v>
      </c>
      <c r="G403" s="252"/>
      <c r="H403" s="256">
        <v>11.858000000000001</v>
      </c>
      <c r="I403" s="257"/>
      <c r="J403" s="252"/>
      <c r="K403" s="252"/>
      <c r="L403" s="258"/>
      <c r="M403" s="259"/>
      <c r="N403" s="260"/>
      <c r="O403" s="260"/>
      <c r="P403" s="260"/>
      <c r="Q403" s="260"/>
      <c r="R403" s="260"/>
      <c r="S403" s="260"/>
      <c r="T403" s="261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62" t="s">
        <v>440</v>
      </c>
      <c r="AU403" s="262" t="s">
        <v>91</v>
      </c>
      <c r="AV403" s="13" t="s">
        <v>91</v>
      </c>
      <c r="AW403" s="13" t="s">
        <v>36</v>
      </c>
      <c r="AX403" s="13" t="s">
        <v>81</v>
      </c>
      <c r="AY403" s="262" t="s">
        <v>320</v>
      </c>
    </row>
    <row r="404" s="14" customFormat="1">
      <c r="A404" s="14"/>
      <c r="B404" s="263"/>
      <c r="C404" s="264"/>
      <c r="D404" s="253" t="s">
        <v>440</v>
      </c>
      <c r="E404" s="265" t="s">
        <v>1</v>
      </c>
      <c r="F404" s="266" t="s">
        <v>485</v>
      </c>
      <c r="G404" s="264"/>
      <c r="H404" s="267">
        <v>15.974</v>
      </c>
      <c r="I404" s="268"/>
      <c r="J404" s="264"/>
      <c r="K404" s="264"/>
      <c r="L404" s="269"/>
      <c r="M404" s="270"/>
      <c r="N404" s="271"/>
      <c r="O404" s="271"/>
      <c r="P404" s="271"/>
      <c r="Q404" s="271"/>
      <c r="R404" s="271"/>
      <c r="S404" s="271"/>
      <c r="T404" s="272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73" t="s">
        <v>440</v>
      </c>
      <c r="AU404" s="273" t="s">
        <v>91</v>
      </c>
      <c r="AV404" s="14" t="s">
        <v>341</v>
      </c>
      <c r="AW404" s="14" t="s">
        <v>36</v>
      </c>
      <c r="AX404" s="14" t="s">
        <v>89</v>
      </c>
      <c r="AY404" s="273" t="s">
        <v>320</v>
      </c>
    </row>
    <row r="405" s="2" customFormat="1" ht="24.15" customHeight="1">
      <c r="A405" s="39"/>
      <c r="B405" s="40"/>
      <c r="C405" s="228" t="s">
        <v>956</v>
      </c>
      <c r="D405" s="228" t="s">
        <v>323</v>
      </c>
      <c r="E405" s="229" t="s">
        <v>1411</v>
      </c>
      <c r="F405" s="230" t="s">
        <v>1412</v>
      </c>
      <c r="G405" s="231" t="s">
        <v>437</v>
      </c>
      <c r="H405" s="232">
        <v>199.28999999999999</v>
      </c>
      <c r="I405" s="233"/>
      <c r="J405" s="234">
        <f>ROUND(I405*H405,2)</f>
        <v>0</v>
      </c>
      <c r="K405" s="230" t="s">
        <v>326</v>
      </c>
      <c r="L405" s="45"/>
      <c r="M405" s="235" t="s">
        <v>1</v>
      </c>
      <c r="N405" s="236" t="s">
        <v>46</v>
      </c>
      <c r="O405" s="92"/>
      <c r="P405" s="237">
        <f>O405*H405</f>
        <v>0</v>
      </c>
      <c r="Q405" s="237">
        <v>0</v>
      </c>
      <c r="R405" s="237">
        <f>Q405*H405</f>
        <v>0</v>
      </c>
      <c r="S405" s="237">
        <v>0</v>
      </c>
      <c r="T405" s="238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39" t="s">
        <v>341</v>
      </c>
      <c r="AT405" s="239" t="s">
        <v>323</v>
      </c>
      <c r="AU405" s="239" t="s">
        <v>91</v>
      </c>
      <c r="AY405" s="18" t="s">
        <v>320</v>
      </c>
      <c r="BE405" s="240">
        <f>IF(N405="základní",J405,0)</f>
        <v>0</v>
      </c>
      <c r="BF405" s="240">
        <f>IF(N405="snížená",J405,0)</f>
        <v>0</v>
      </c>
      <c r="BG405" s="240">
        <f>IF(N405="zákl. přenesená",J405,0)</f>
        <v>0</v>
      </c>
      <c r="BH405" s="240">
        <f>IF(N405="sníž. přenesená",J405,0)</f>
        <v>0</v>
      </c>
      <c r="BI405" s="240">
        <f>IF(N405="nulová",J405,0)</f>
        <v>0</v>
      </c>
      <c r="BJ405" s="18" t="s">
        <v>89</v>
      </c>
      <c r="BK405" s="240">
        <f>ROUND(I405*H405,2)</f>
        <v>0</v>
      </c>
      <c r="BL405" s="18" t="s">
        <v>341</v>
      </c>
      <c r="BM405" s="239" t="s">
        <v>4657</v>
      </c>
    </row>
    <row r="406" s="2" customFormat="1">
      <c r="A406" s="39"/>
      <c r="B406" s="40"/>
      <c r="C406" s="41"/>
      <c r="D406" s="241" t="s">
        <v>329</v>
      </c>
      <c r="E406" s="41"/>
      <c r="F406" s="242" t="s">
        <v>1414</v>
      </c>
      <c r="G406" s="41"/>
      <c r="H406" s="41"/>
      <c r="I406" s="243"/>
      <c r="J406" s="41"/>
      <c r="K406" s="41"/>
      <c r="L406" s="45"/>
      <c r="M406" s="244"/>
      <c r="N406" s="245"/>
      <c r="O406" s="92"/>
      <c r="P406" s="92"/>
      <c r="Q406" s="92"/>
      <c r="R406" s="92"/>
      <c r="S406" s="92"/>
      <c r="T406" s="93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329</v>
      </c>
      <c r="AU406" s="18" t="s">
        <v>91</v>
      </c>
    </row>
    <row r="407" s="16" customFormat="1">
      <c r="A407" s="16"/>
      <c r="B407" s="299"/>
      <c r="C407" s="300"/>
      <c r="D407" s="253" t="s">
        <v>440</v>
      </c>
      <c r="E407" s="301" t="s">
        <v>1</v>
      </c>
      <c r="F407" s="302" t="s">
        <v>4601</v>
      </c>
      <c r="G407" s="300"/>
      <c r="H407" s="301" t="s">
        <v>1</v>
      </c>
      <c r="I407" s="303"/>
      <c r="J407" s="300"/>
      <c r="K407" s="300"/>
      <c r="L407" s="304"/>
      <c r="M407" s="305"/>
      <c r="N407" s="306"/>
      <c r="O407" s="306"/>
      <c r="P407" s="306"/>
      <c r="Q407" s="306"/>
      <c r="R407" s="306"/>
      <c r="S407" s="306"/>
      <c r="T407" s="307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T407" s="308" t="s">
        <v>440</v>
      </c>
      <c r="AU407" s="308" t="s">
        <v>91</v>
      </c>
      <c r="AV407" s="16" t="s">
        <v>89</v>
      </c>
      <c r="AW407" s="16" t="s">
        <v>36</v>
      </c>
      <c r="AX407" s="16" t="s">
        <v>81</v>
      </c>
      <c r="AY407" s="308" t="s">
        <v>320</v>
      </c>
    </row>
    <row r="408" s="13" customFormat="1">
      <c r="A408" s="13"/>
      <c r="B408" s="251"/>
      <c r="C408" s="252"/>
      <c r="D408" s="253" t="s">
        <v>440</v>
      </c>
      <c r="E408" s="254" t="s">
        <v>1</v>
      </c>
      <c r="F408" s="255" t="s">
        <v>4658</v>
      </c>
      <c r="G408" s="252"/>
      <c r="H408" s="256">
        <v>114.08</v>
      </c>
      <c r="I408" s="257"/>
      <c r="J408" s="252"/>
      <c r="K408" s="252"/>
      <c r="L408" s="258"/>
      <c r="M408" s="259"/>
      <c r="N408" s="260"/>
      <c r="O408" s="260"/>
      <c r="P408" s="260"/>
      <c r="Q408" s="260"/>
      <c r="R408" s="260"/>
      <c r="S408" s="260"/>
      <c r="T408" s="261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62" t="s">
        <v>440</v>
      </c>
      <c r="AU408" s="262" t="s">
        <v>91</v>
      </c>
      <c r="AV408" s="13" t="s">
        <v>91</v>
      </c>
      <c r="AW408" s="13" t="s">
        <v>36</v>
      </c>
      <c r="AX408" s="13" t="s">
        <v>81</v>
      </c>
      <c r="AY408" s="262" t="s">
        <v>320</v>
      </c>
    </row>
    <row r="409" s="13" customFormat="1">
      <c r="A409" s="13"/>
      <c r="B409" s="251"/>
      <c r="C409" s="252"/>
      <c r="D409" s="253" t="s">
        <v>440</v>
      </c>
      <c r="E409" s="254" t="s">
        <v>1</v>
      </c>
      <c r="F409" s="255" t="s">
        <v>4659</v>
      </c>
      <c r="G409" s="252"/>
      <c r="H409" s="256">
        <v>22.440000000000001</v>
      </c>
      <c r="I409" s="257"/>
      <c r="J409" s="252"/>
      <c r="K409" s="252"/>
      <c r="L409" s="258"/>
      <c r="M409" s="259"/>
      <c r="N409" s="260"/>
      <c r="O409" s="260"/>
      <c r="P409" s="260"/>
      <c r="Q409" s="260"/>
      <c r="R409" s="260"/>
      <c r="S409" s="260"/>
      <c r="T409" s="261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2" t="s">
        <v>440</v>
      </c>
      <c r="AU409" s="262" t="s">
        <v>91</v>
      </c>
      <c r="AV409" s="13" t="s">
        <v>91</v>
      </c>
      <c r="AW409" s="13" t="s">
        <v>36</v>
      </c>
      <c r="AX409" s="13" t="s">
        <v>81</v>
      </c>
      <c r="AY409" s="262" t="s">
        <v>320</v>
      </c>
    </row>
    <row r="410" s="13" customFormat="1">
      <c r="A410" s="13"/>
      <c r="B410" s="251"/>
      <c r="C410" s="252"/>
      <c r="D410" s="253" t="s">
        <v>440</v>
      </c>
      <c r="E410" s="254" t="s">
        <v>1</v>
      </c>
      <c r="F410" s="255" t="s">
        <v>4660</v>
      </c>
      <c r="G410" s="252"/>
      <c r="H410" s="256">
        <v>18</v>
      </c>
      <c r="I410" s="257"/>
      <c r="J410" s="252"/>
      <c r="K410" s="252"/>
      <c r="L410" s="258"/>
      <c r="M410" s="259"/>
      <c r="N410" s="260"/>
      <c r="O410" s="260"/>
      <c r="P410" s="260"/>
      <c r="Q410" s="260"/>
      <c r="R410" s="260"/>
      <c r="S410" s="260"/>
      <c r="T410" s="261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62" t="s">
        <v>440</v>
      </c>
      <c r="AU410" s="262" t="s">
        <v>91</v>
      </c>
      <c r="AV410" s="13" t="s">
        <v>91</v>
      </c>
      <c r="AW410" s="13" t="s">
        <v>36</v>
      </c>
      <c r="AX410" s="13" t="s">
        <v>81</v>
      </c>
      <c r="AY410" s="262" t="s">
        <v>320</v>
      </c>
    </row>
    <row r="411" s="16" customFormat="1">
      <c r="A411" s="16"/>
      <c r="B411" s="299"/>
      <c r="C411" s="300"/>
      <c r="D411" s="253" t="s">
        <v>440</v>
      </c>
      <c r="E411" s="301" t="s">
        <v>1</v>
      </c>
      <c r="F411" s="302" t="s">
        <v>4608</v>
      </c>
      <c r="G411" s="300"/>
      <c r="H411" s="301" t="s">
        <v>1</v>
      </c>
      <c r="I411" s="303"/>
      <c r="J411" s="300"/>
      <c r="K411" s="300"/>
      <c r="L411" s="304"/>
      <c r="M411" s="305"/>
      <c r="N411" s="306"/>
      <c r="O411" s="306"/>
      <c r="P411" s="306"/>
      <c r="Q411" s="306"/>
      <c r="R411" s="306"/>
      <c r="S411" s="306"/>
      <c r="T411" s="307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T411" s="308" t="s">
        <v>440</v>
      </c>
      <c r="AU411" s="308" t="s">
        <v>91</v>
      </c>
      <c r="AV411" s="16" t="s">
        <v>89</v>
      </c>
      <c r="AW411" s="16" t="s">
        <v>36</v>
      </c>
      <c r="AX411" s="16" t="s">
        <v>81</v>
      </c>
      <c r="AY411" s="308" t="s">
        <v>320</v>
      </c>
    </row>
    <row r="412" s="13" customFormat="1">
      <c r="A412" s="13"/>
      <c r="B412" s="251"/>
      <c r="C412" s="252"/>
      <c r="D412" s="253" t="s">
        <v>440</v>
      </c>
      <c r="E412" s="254" t="s">
        <v>1</v>
      </c>
      <c r="F412" s="255" t="s">
        <v>4661</v>
      </c>
      <c r="G412" s="252"/>
      <c r="H412" s="256">
        <v>4.4500000000000002</v>
      </c>
      <c r="I412" s="257"/>
      <c r="J412" s="252"/>
      <c r="K412" s="252"/>
      <c r="L412" s="258"/>
      <c r="M412" s="259"/>
      <c r="N412" s="260"/>
      <c r="O412" s="260"/>
      <c r="P412" s="260"/>
      <c r="Q412" s="260"/>
      <c r="R412" s="260"/>
      <c r="S412" s="260"/>
      <c r="T412" s="261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62" t="s">
        <v>440</v>
      </c>
      <c r="AU412" s="262" t="s">
        <v>91</v>
      </c>
      <c r="AV412" s="13" t="s">
        <v>91</v>
      </c>
      <c r="AW412" s="13" t="s">
        <v>36</v>
      </c>
      <c r="AX412" s="13" t="s">
        <v>81</v>
      </c>
      <c r="AY412" s="262" t="s">
        <v>320</v>
      </c>
    </row>
    <row r="413" s="13" customFormat="1">
      <c r="A413" s="13"/>
      <c r="B413" s="251"/>
      <c r="C413" s="252"/>
      <c r="D413" s="253" t="s">
        <v>440</v>
      </c>
      <c r="E413" s="254" t="s">
        <v>1</v>
      </c>
      <c r="F413" s="255" t="s">
        <v>4662</v>
      </c>
      <c r="G413" s="252"/>
      <c r="H413" s="256">
        <v>1.635</v>
      </c>
      <c r="I413" s="257"/>
      <c r="J413" s="252"/>
      <c r="K413" s="252"/>
      <c r="L413" s="258"/>
      <c r="M413" s="259"/>
      <c r="N413" s="260"/>
      <c r="O413" s="260"/>
      <c r="P413" s="260"/>
      <c r="Q413" s="260"/>
      <c r="R413" s="260"/>
      <c r="S413" s="260"/>
      <c r="T413" s="261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62" t="s">
        <v>440</v>
      </c>
      <c r="AU413" s="262" t="s">
        <v>91</v>
      </c>
      <c r="AV413" s="13" t="s">
        <v>91</v>
      </c>
      <c r="AW413" s="13" t="s">
        <v>36</v>
      </c>
      <c r="AX413" s="13" t="s">
        <v>81</v>
      </c>
      <c r="AY413" s="262" t="s">
        <v>320</v>
      </c>
    </row>
    <row r="414" s="13" customFormat="1">
      <c r="A414" s="13"/>
      <c r="B414" s="251"/>
      <c r="C414" s="252"/>
      <c r="D414" s="253" t="s">
        <v>440</v>
      </c>
      <c r="E414" s="254" t="s">
        <v>1</v>
      </c>
      <c r="F414" s="255" t="s">
        <v>4663</v>
      </c>
      <c r="G414" s="252"/>
      <c r="H414" s="256">
        <v>1.2</v>
      </c>
      <c r="I414" s="257"/>
      <c r="J414" s="252"/>
      <c r="K414" s="252"/>
      <c r="L414" s="258"/>
      <c r="M414" s="259"/>
      <c r="N414" s="260"/>
      <c r="O414" s="260"/>
      <c r="P414" s="260"/>
      <c r="Q414" s="260"/>
      <c r="R414" s="260"/>
      <c r="S414" s="260"/>
      <c r="T414" s="26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2" t="s">
        <v>440</v>
      </c>
      <c r="AU414" s="262" t="s">
        <v>91</v>
      </c>
      <c r="AV414" s="13" t="s">
        <v>91</v>
      </c>
      <c r="AW414" s="13" t="s">
        <v>36</v>
      </c>
      <c r="AX414" s="13" t="s">
        <v>81</v>
      </c>
      <c r="AY414" s="262" t="s">
        <v>320</v>
      </c>
    </row>
    <row r="415" s="16" customFormat="1">
      <c r="A415" s="16"/>
      <c r="B415" s="299"/>
      <c r="C415" s="300"/>
      <c r="D415" s="253" t="s">
        <v>440</v>
      </c>
      <c r="E415" s="301" t="s">
        <v>1</v>
      </c>
      <c r="F415" s="302" t="s">
        <v>1351</v>
      </c>
      <c r="G415" s="300"/>
      <c r="H415" s="301" t="s">
        <v>1</v>
      </c>
      <c r="I415" s="303"/>
      <c r="J415" s="300"/>
      <c r="K415" s="300"/>
      <c r="L415" s="304"/>
      <c r="M415" s="305"/>
      <c r="N415" s="306"/>
      <c r="O415" s="306"/>
      <c r="P415" s="306"/>
      <c r="Q415" s="306"/>
      <c r="R415" s="306"/>
      <c r="S415" s="306"/>
      <c r="T415" s="307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T415" s="308" t="s">
        <v>440</v>
      </c>
      <c r="AU415" s="308" t="s">
        <v>91</v>
      </c>
      <c r="AV415" s="16" t="s">
        <v>89</v>
      </c>
      <c r="AW415" s="16" t="s">
        <v>36</v>
      </c>
      <c r="AX415" s="16" t="s">
        <v>81</v>
      </c>
      <c r="AY415" s="308" t="s">
        <v>320</v>
      </c>
    </row>
    <row r="416" s="13" customFormat="1">
      <c r="A416" s="13"/>
      <c r="B416" s="251"/>
      <c r="C416" s="252"/>
      <c r="D416" s="253" t="s">
        <v>440</v>
      </c>
      <c r="E416" s="254" t="s">
        <v>1</v>
      </c>
      <c r="F416" s="255" t="s">
        <v>4664</v>
      </c>
      <c r="G416" s="252"/>
      <c r="H416" s="256">
        <v>37.484999999999999</v>
      </c>
      <c r="I416" s="257"/>
      <c r="J416" s="252"/>
      <c r="K416" s="252"/>
      <c r="L416" s="258"/>
      <c r="M416" s="259"/>
      <c r="N416" s="260"/>
      <c r="O416" s="260"/>
      <c r="P416" s="260"/>
      <c r="Q416" s="260"/>
      <c r="R416" s="260"/>
      <c r="S416" s="260"/>
      <c r="T416" s="261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62" t="s">
        <v>440</v>
      </c>
      <c r="AU416" s="262" t="s">
        <v>91</v>
      </c>
      <c r="AV416" s="13" t="s">
        <v>91</v>
      </c>
      <c r="AW416" s="13" t="s">
        <v>36</v>
      </c>
      <c r="AX416" s="13" t="s">
        <v>81</v>
      </c>
      <c r="AY416" s="262" t="s">
        <v>320</v>
      </c>
    </row>
    <row r="417" s="14" customFormat="1">
      <c r="A417" s="14"/>
      <c r="B417" s="263"/>
      <c r="C417" s="264"/>
      <c r="D417" s="253" t="s">
        <v>440</v>
      </c>
      <c r="E417" s="265" t="s">
        <v>1</v>
      </c>
      <c r="F417" s="266" t="s">
        <v>485</v>
      </c>
      <c r="G417" s="264"/>
      <c r="H417" s="267">
        <v>199.28999999999999</v>
      </c>
      <c r="I417" s="268"/>
      <c r="J417" s="264"/>
      <c r="K417" s="264"/>
      <c r="L417" s="269"/>
      <c r="M417" s="270"/>
      <c r="N417" s="271"/>
      <c r="O417" s="271"/>
      <c r="P417" s="271"/>
      <c r="Q417" s="271"/>
      <c r="R417" s="271"/>
      <c r="S417" s="271"/>
      <c r="T417" s="272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73" t="s">
        <v>440</v>
      </c>
      <c r="AU417" s="273" t="s">
        <v>91</v>
      </c>
      <c r="AV417" s="14" t="s">
        <v>341</v>
      </c>
      <c r="AW417" s="14" t="s">
        <v>36</v>
      </c>
      <c r="AX417" s="14" t="s">
        <v>89</v>
      </c>
      <c r="AY417" s="273" t="s">
        <v>320</v>
      </c>
    </row>
    <row r="418" s="2" customFormat="1" ht="24.15" customHeight="1">
      <c r="A418" s="39"/>
      <c r="B418" s="40"/>
      <c r="C418" s="228" t="s">
        <v>962</v>
      </c>
      <c r="D418" s="228" t="s">
        <v>323</v>
      </c>
      <c r="E418" s="229" t="s">
        <v>1481</v>
      </c>
      <c r="F418" s="230" t="s">
        <v>1482</v>
      </c>
      <c r="G418" s="231" t="s">
        <v>437</v>
      </c>
      <c r="H418" s="232">
        <v>926.35000000000002</v>
      </c>
      <c r="I418" s="233"/>
      <c r="J418" s="234">
        <f>ROUND(I418*H418,2)</f>
        <v>0</v>
      </c>
      <c r="K418" s="230" t="s">
        <v>1</v>
      </c>
      <c r="L418" s="45"/>
      <c r="M418" s="235" t="s">
        <v>1</v>
      </c>
      <c r="N418" s="236" t="s">
        <v>46</v>
      </c>
      <c r="O418" s="92"/>
      <c r="P418" s="237">
        <f>O418*H418</f>
        <v>0</v>
      </c>
      <c r="Q418" s="237">
        <v>0.076999999999999999</v>
      </c>
      <c r="R418" s="237">
        <f>Q418*H418</f>
        <v>71.328950000000006</v>
      </c>
      <c r="S418" s="237">
        <v>0</v>
      </c>
      <c r="T418" s="238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9" t="s">
        <v>341</v>
      </c>
      <c r="AT418" s="239" t="s">
        <v>323</v>
      </c>
      <c r="AU418" s="239" t="s">
        <v>91</v>
      </c>
      <c r="AY418" s="18" t="s">
        <v>320</v>
      </c>
      <c r="BE418" s="240">
        <f>IF(N418="základní",J418,0)</f>
        <v>0</v>
      </c>
      <c r="BF418" s="240">
        <f>IF(N418="snížená",J418,0)</f>
        <v>0</v>
      </c>
      <c r="BG418" s="240">
        <f>IF(N418="zákl. přenesená",J418,0)</f>
        <v>0</v>
      </c>
      <c r="BH418" s="240">
        <f>IF(N418="sníž. přenesená",J418,0)</f>
        <v>0</v>
      </c>
      <c r="BI418" s="240">
        <f>IF(N418="nulová",J418,0)</f>
        <v>0</v>
      </c>
      <c r="BJ418" s="18" t="s">
        <v>89</v>
      </c>
      <c r="BK418" s="240">
        <f>ROUND(I418*H418,2)</f>
        <v>0</v>
      </c>
      <c r="BL418" s="18" t="s">
        <v>341</v>
      </c>
      <c r="BM418" s="239" t="s">
        <v>4665</v>
      </c>
    </row>
    <row r="419" s="13" customFormat="1">
      <c r="A419" s="13"/>
      <c r="B419" s="251"/>
      <c r="C419" s="252"/>
      <c r="D419" s="253" t="s">
        <v>440</v>
      </c>
      <c r="E419" s="254" t="s">
        <v>1</v>
      </c>
      <c r="F419" s="255" t="s">
        <v>4666</v>
      </c>
      <c r="G419" s="252"/>
      <c r="H419" s="256">
        <v>923.35000000000002</v>
      </c>
      <c r="I419" s="257"/>
      <c r="J419" s="252"/>
      <c r="K419" s="252"/>
      <c r="L419" s="258"/>
      <c r="M419" s="259"/>
      <c r="N419" s="260"/>
      <c r="O419" s="260"/>
      <c r="P419" s="260"/>
      <c r="Q419" s="260"/>
      <c r="R419" s="260"/>
      <c r="S419" s="260"/>
      <c r="T419" s="261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2" t="s">
        <v>440</v>
      </c>
      <c r="AU419" s="262" t="s">
        <v>91</v>
      </c>
      <c r="AV419" s="13" t="s">
        <v>91</v>
      </c>
      <c r="AW419" s="13" t="s">
        <v>36</v>
      </c>
      <c r="AX419" s="13" t="s">
        <v>81</v>
      </c>
      <c r="AY419" s="262" t="s">
        <v>320</v>
      </c>
    </row>
    <row r="420" s="13" customFormat="1">
      <c r="A420" s="13"/>
      <c r="B420" s="251"/>
      <c r="C420" s="252"/>
      <c r="D420" s="253" t="s">
        <v>440</v>
      </c>
      <c r="E420" s="254" t="s">
        <v>1</v>
      </c>
      <c r="F420" s="255" t="s">
        <v>4667</v>
      </c>
      <c r="G420" s="252"/>
      <c r="H420" s="256">
        <v>3</v>
      </c>
      <c r="I420" s="257"/>
      <c r="J420" s="252"/>
      <c r="K420" s="252"/>
      <c r="L420" s="258"/>
      <c r="M420" s="259"/>
      <c r="N420" s="260"/>
      <c r="O420" s="260"/>
      <c r="P420" s="260"/>
      <c r="Q420" s="260"/>
      <c r="R420" s="260"/>
      <c r="S420" s="260"/>
      <c r="T420" s="261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2" t="s">
        <v>440</v>
      </c>
      <c r="AU420" s="262" t="s">
        <v>91</v>
      </c>
      <c r="AV420" s="13" t="s">
        <v>91</v>
      </c>
      <c r="AW420" s="13" t="s">
        <v>36</v>
      </c>
      <c r="AX420" s="13" t="s">
        <v>81</v>
      </c>
      <c r="AY420" s="262" t="s">
        <v>320</v>
      </c>
    </row>
    <row r="421" s="14" customFormat="1">
      <c r="A421" s="14"/>
      <c r="B421" s="263"/>
      <c r="C421" s="264"/>
      <c r="D421" s="253" t="s">
        <v>440</v>
      </c>
      <c r="E421" s="265" t="s">
        <v>1</v>
      </c>
      <c r="F421" s="266" t="s">
        <v>485</v>
      </c>
      <c r="G421" s="264"/>
      <c r="H421" s="267">
        <v>926.35000000000002</v>
      </c>
      <c r="I421" s="268"/>
      <c r="J421" s="264"/>
      <c r="K421" s="264"/>
      <c r="L421" s="269"/>
      <c r="M421" s="270"/>
      <c r="N421" s="271"/>
      <c r="O421" s="271"/>
      <c r="P421" s="271"/>
      <c r="Q421" s="271"/>
      <c r="R421" s="271"/>
      <c r="S421" s="271"/>
      <c r="T421" s="272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73" t="s">
        <v>440</v>
      </c>
      <c r="AU421" s="273" t="s">
        <v>91</v>
      </c>
      <c r="AV421" s="14" t="s">
        <v>341</v>
      </c>
      <c r="AW421" s="14" t="s">
        <v>36</v>
      </c>
      <c r="AX421" s="14" t="s">
        <v>89</v>
      </c>
      <c r="AY421" s="273" t="s">
        <v>320</v>
      </c>
    </row>
    <row r="422" s="2" customFormat="1" ht="24.15" customHeight="1">
      <c r="A422" s="39"/>
      <c r="B422" s="40"/>
      <c r="C422" s="228" t="s">
        <v>968</v>
      </c>
      <c r="D422" s="228" t="s">
        <v>323</v>
      </c>
      <c r="E422" s="229" t="s">
        <v>1491</v>
      </c>
      <c r="F422" s="230" t="s">
        <v>4668</v>
      </c>
      <c r="G422" s="231" t="s">
        <v>437</v>
      </c>
      <c r="H422" s="232">
        <v>527.78999999999996</v>
      </c>
      <c r="I422" s="233"/>
      <c r="J422" s="234">
        <f>ROUND(I422*H422,2)</f>
        <v>0</v>
      </c>
      <c r="K422" s="230" t="s">
        <v>1</v>
      </c>
      <c r="L422" s="45"/>
      <c r="M422" s="235" t="s">
        <v>1</v>
      </c>
      <c r="N422" s="236" t="s">
        <v>46</v>
      </c>
      <c r="O422" s="92"/>
      <c r="P422" s="237">
        <f>O422*H422</f>
        <v>0</v>
      </c>
      <c r="Q422" s="237">
        <v>0.076999999999999999</v>
      </c>
      <c r="R422" s="237">
        <f>Q422*H422</f>
        <v>40.639829999999996</v>
      </c>
      <c r="S422" s="237">
        <v>0</v>
      </c>
      <c r="T422" s="238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39" t="s">
        <v>341</v>
      </c>
      <c r="AT422" s="239" t="s">
        <v>323</v>
      </c>
      <c r="AU422" s="239" t="s">
        <v>91</v>
      </c>
      <c r="AY422" s="18" t="s">
        <v>320</v>
      </c>
      <c r="BE422" s="240">
        <f>IF(N422="základní",J422,0)</f>
        <v>0</v>
      </c>
      <c r="BF422" s="240">
        <f>IF(N422="snížená",J422,0)</f>
        <v>0</v>
      </c>
      <c r="BG422" s="240">
        <f>IF(N422="zákl. přenesená",J422,0)</f>
        <v>0</v>
      </c>
      <c r="BH422" s="240">
        <f>IF(N422="sníž. přenesená",J422,0)</f>
        <v>0</v>
      </c>
      <c r="BI422" s="240">
        <f>IF(N422="nulová",J422,0)</f>
        <v>0</v>
      </c>
      <c r="BJ422" s="18" t="s">
        <v>89</v>
      </c>
      <c r="BK422" s="240">
        <f>ROUND(I422*H422,2)</f>
        <v>0</v>
      </c>
      <c r="BL422" s="18" t="s">
        <v>341</v>
      </c>
      <c r="BM422" s="239" t="s">
        <v>4669</v>
      </c>
    </row>
    <row r="423" s="16" customFormat="1">
      <c r="A423" s="16"/>
      <c r="B423" s="299"/>
      <c r="C423" s="300"/>
      <c r="D423" s="253" t="s">
        <v>440</v>
      </c>
      <c r="E423" s="301" t="s">
        <v>1</v>
      </c>
      <c r="F423" s="302" t="s">
        <v>4670</v>
      </c>
      <c r="G423" s="300"/>
      <c r="H423" s="301" t="s">
        <v>1</v>
      </c>
      <c r="I423" s="303"/>
      <c r="J423" s="300"/>
      <c r="K423" s="300"/>
      <c r="L423" s="304"/>
      <c r="M423" s="305"/>
      <c r="N423" s="306"/>
      <c r="O423" s="306"/>
      <c r="P423" s="306"/>
      <c r="Q423" s="306"/>
      <c r="R423" s="306"/>
      <c r="S423" s="306"/>
      <c r="T423" s="307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T423" s="308" t="s">
        <v>440</v>
      </c>
      <c r="AU423" s="308" t="s">
        <v>91</v>
      </c>
      <c r="AV423" s="16" t="s">
        <v>89</v>
      </c>
      <c r="AW423" s="16" t="s">
        <v>36</v>
      </c>
      <c r="AX423" s="16" t="s">
        <v>81</v>
      </c>
      <c r="AY423" s="308" t="s">
        <v>320</v>
      </c>
    </row>
    <row r="424" s="13" customFormat="1">
      <c r="A424" s="13"/>
      <c r="B424" s="251"/>
      <c r="C424" s="252"/>
      <c r="D424" s="253" t="s">
        <v>440</v>
      </c>
      <c r="E424" s="254" t="s">
        <v>1</v>
      </c>
      <c r="F424" s="255" t="s">
        <v>4671</v>
      </c>
      <c r="G424" s="252"/>
      <c r="H424" s="256">
        <v>527.78999999999996</v>
      </c>
      <c r="I424" s="257"/>
      <c r="J424" s="252"/>
      <c r="K424" s="252"/>
      <c r="L424" s="258"/>
      <c r="M424" s="259"/>
      <c r="N424" s="260"/>
      <c r="O424" s="260"/>
      <c r="P424" s="260"/>
      <c r="Q424" s="260"/>
      <c r="R424" s="260"/>
      <c r="S424" s="260"/>
      <c r="T424" s="261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62" t="s">
        <v>440</v>
      </c>
      <c r="AU424" s="262" t="s">
        <v>91</v>
      </c>
      <c r="AV424" s="13" t="s">
        <v>91</v>
      </c>
      <c r="AW424" s="13" t="s">
        <v>36</v>
      </c>
      <c r="AX424" s="13" t="s">
        <v>89</v>
      </c>
      <c r="AY424" s="262" t="s">
        <v>320</v>
      </c>
    </row>
    <row r="425" s="2" customFormat="1" ht="21.75" customHeight="1">
      <c r="A425" s="39"/>
      <c r="B425" s="40"/>
      <c r="C425" s="228" t="s">
        <v>977</v>
      </c>
      <c r="D425" s="228" t="s">
        <v>323</v>
      </c>
      <c r="E425" s="229" t="s">
        <v>1521</v>
      </c>
      <c r="F425" s="230" t="s">
        <v>1522</v>
      </c>
      <c r="G425" s="231" t="s">
        <v>437</v>
      </c>
      <c r="H425" s="232">
        <v>16.039999999999999</v>
      </c>
      <c r="I425" s="233"/>
      <c r="J425" s="234">
        <f>ROUND(I425*H425,2)</f>
        <v>0</v>
      </c>
      <c r="K425" s="230" t="s">
        <v>326</v>
      </c>
      <c r="L425" s="45"/>
      <c r="M425" s="235" t="s">
        <v>1</v>
      </c>
      <c r="N425" s="236" t="s">
        <v>46</v>
      </c>
      <c r="O425" s="92"/>
      <c r="P425" s="237">
        <f>O425*H425</f>
        <v>0</v>
      </c>
      <c r="Q425" s="237">
        <v>0.27560000000000001</v>
      </c>
      <c r="R425" s="237">
        <f>Q425*H425</f>
        <v>4.4206240000000001</v>
      </c>
      <c r="S425" s="237">
        <v>0</v>
      </c>
      <c r="T425" s="238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9" t="s">
        <v>341</v>
      </c>
      <c r="AT425" s="239" t="s">
        <v>323</v>
      </c>
      <c r="AU425" s="239" t="s">
        <v>91</v>
      </c>
      <c r="AY425" s="18" t="s">
        <v>320</v>
      </c>
      <c r="BE425" s="240">
        <f>IF(N425="základní",J425,0)</f>
        <v>0</v>
      </c>
      <c r="BF425" s="240">
        <f>IF(N425="snížená",J425,0)</f>
        <v>0</v>
      </c>
      <c r="BG425" s="240">
        <f>IF(N425="zákl. přenesená",J425,0)</f>
        <v>0</v>
      </c>
      <c r="BH425" s="240">
        <f>IF(N425="sníž. přenesená",J425,0)</f>
        <v>0</v>
      </c>
      <c r="BI425" s="240">
        <f>IF(N425="nulová",J425,0)</f>
        <v>0</v>
      </c>
      <c r="BJ425" s="18" t="s">
        <v>89</v>
      </c>
      <c r="BK425" s="240">
        <f>ROUND(I425*H425,2)</f>
        <v>0</v>
      </c>
      <c r="BL425" s="18" t="s">
        <v>341</v>
      </c>
      <c r="BM425" s="239" t="s">
        <v>4672</v>
      </c>
    </row>
    <row r="426" s="2" customFormat="1">
      <c r="A426" s="39"/>
      <c r="B426" s="40"/>
      <c r="C426" s="41"/>
      <c r="D426" s="241" t="s">
        <v>329</v>
      </c>
      <c r="E426" s="41"/>
      <c r="F426" s="242" t="s">
        <v>1524</v>
      </c>
      <c r="G426" s="41"/>
      <c r="H426" s="41"/>
      <c r="I426" s="243"/>
      <c r="J426" s="41"/>
      <c r="K426" s="41"/>
      <c r="L426" s="45"/>
      <c r="M426" s="244"/>
      <c r="N426" s="245"/>
      <c r="O426" s="92"/>
      <c r="P426" s="92"/>
      <c r="Q426" s="92"/>
      <c r="R426" s="92"/>
      <c r="S426" s="92"/>
      <c r="T426" s="93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329</v>
      </c>
      <c r="AU426" s="18" t="s">
        <v>91</v>
      </c>
    </row>
    <row r="427" s="13" customFormat="1">
      <c r="A427" s="13"/>
      <c r="B427" s="251"/>
      <c r="C427" s="252"/>
      <c r="D427" s="253" t="s">
        <v>440</v>
      </c>
      <c r="E427" s="254" t="s">
        <v>1</v>
      </c>
      <c r="F427" s="255" t="s">
        <v>4673</v>
      </c>
      <c r="G427" s="252"/>
      <c r="H427" s="256">
        <v>16.039999999999999</v>
      </c>
      <c r="I427" s="257"/>
      <c r="J427" s="252"/>
      <c r="K427" s="252"/>
      <c r="L427" s="258"/>
      <c r="M427" s="259"/>
      <c r="N427" s="260"/>
      <c r="O427" s="260"/>
      <c r="P427" s="260"/>
      <c r="Q427" s="260"/>
      <c r="R427" s="260"/>
      <c r="S427" s="260"/>
      <c r="T427" s="261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2" t="s">
        <v>440</v>
      </c>
      <c r="AU427" s="262" t="s">
        <v>91</v>
      </c>
      <c r="AV427" s="13" t="s">
        <v>91</v>
      </c>
      <c r="AW427" s="13" t="s">
        <v>36</v>
      </c>
      <c r="AX427" s="13" t="s">
        <v>89</v>
      </c>
      <c r="AY427" s="262" t="s">
        <v>320</v>
      </c>
    </row>
    <row r="428" s="2" customFormat="1" ht="24.15" customHeight="1">
      <c r="A428" s="39"/>
      <c r="B428" s="40"/>
      <c r="C428" s="228" t="s">
        <v>986</v>
      </c>
      <c r="D428" s="228" t="s">
        <v>323</v>
      </c>
      <c r="E428" s="229" t="s">
        <v>4674</v>
      </c>
      <c r="F428" s="230" t="s">
        <v>4675</v>
      </c>
      <c r="G428" s="231" t="s">
        <v>437</v>
      </c>
      <c r="H428" s="232">
        <v>16.039999999999999</v>
      </c>
      <c r="I428" s="233"/>
      <c r="J428" s="234">
        <f>ROUND(I428*H428,2)</f>
        <v>0</v>
      </c>
      <c r="K428" s="230" t="s">
        <v>326</v>
      </c>
      <c r="L428" s="45"/>
      <c r="M428" s="235" t="s">
        <v>1</v>
      </c>
      <c r="N428" s="236" t="s">
        <v>46</v>
      </c>
      <c r="O428" s="92"/>
      <c r="P428" s="237">
        <f>O428*H428</f>
        <v>0</v>
      </c>
      <c r="Q428" s="237">
        <v>0.27145000000000002</v>
      </c>
      <c r="R428" s="237">
        <f>Q428*H428</f>
        <v>4.3540580000000002</v>
      </c>
      <c r="S428" s="237">
        <v>0</v>
      </c>
      <c r="T428" s="238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39" t="s">
        <v>341</v>
      </c>
      <c r="AT428" s="239" t="s">
        <v>323</v>
      </c>
      <c r="AU428" s="239" t="s">
        <v>91</v>
      </c>
      <c r="AY428" s="18" t="s">
        <v>320</v>
      </c>
      <c r="BE428" s="240">
        <f>IF(N428="základní",J428,0)</f>
        <v>0</v>
      </c>
      <c r="BF428" s="240">
        <f>IF(N428="snížená",J428,0)</f>
        <v>0</v>
      </c>
      <c r="BG428" s="240">
        <f>IF(N428="zákl. přenesená",J428,0)</f>
        <v>0</v>
      </c>
      <c r="BH428" s="240">
        <f>IF(N428="sníž. přenesená",J428,0)</f>
        <v>0</v>
      </c>
      <c r="BI428" s="240">
        <f>IF(N428="nulová",J428,0)</f>
        <v>0</v>
      </c>
      <c r="BJ428" s="18" t="s">
        <v>89</v>
      </c>
      <c r="BK428" s="240">
        <f>ROUND(I428*H428,2)</f>
        <v>0</v>
      </c>
      <c r="BL428" s="18" t="s">
        <v>341</v>
      </c>
      <c r="BM428" s="239" t="s">
        <v>4676</v>
      </c>
    </row>
    <row r="429" s="2" customFormat="1">
      <c r="A429" s="39"/>
      <c r="B429" s="40"/>
      <c r="C429" s="41"/>
      <c r="D429" s="241" t="s">
        <v>329</v>
      </c>
      <c r="E429" s="41"/>
      <c r="F429" s="242" t="s">
        <v>4677</v>
      </c>
      <c r="G429" s="41"/>
      <c r="H429" s="41"/>
      <c r="I429" s="243"/>
      <c r="J429" s="41"/>
      <c r="K429" s="41"/>
      <c r="L429" s="45"/>
      <c r="M429" s="244"/>
      <c r="N429" s="245"/>
      <c r="O429" s="92"/>
      <c r="P429" s="92"/>
      <c r="Q429" s="92"/>
      <c r="R429" s="92"/>
      <c r="S429" s="92"/>
      <c r="T429" s="93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329</v>
      </c>
      <c r="AU429" s="18" t="s">
        <v>91</v>
      </c>
    </row>
    <row r="430" s="2" customFormat="1" ht="24.15" customHeight="1">
      <c r="A430" s="39"/>
      <c r="B430" s="40"/>
      <c r="C430" s="228" t="s">
        <v>991</v>
      </c>
      <c r="D430" s="228" t="s">
        <v>323</v>
      </c>
      <c r="E430" s="229" t="s">
        <v>4678</v>
      </c>
      <c r="F430" s="230" t="s">
        <v>4679</v>
      </c>
      <c r="G430" s="231" t="s">
        <v>515</v>
      </c>
      <c r="H430" s="232">
        <v>40.899999999999999</v>
      </c>
      <c r="I430" s="233"/>
      <c r="J430" s="234">
        <f>ROUND(I430*H430,2)</f>
        <v>0</v>
      </c>
      <c r="K430" s="230" t="s">
        <v>326</v>
      </c>
      <c r="L430" s="45"/>
      <c r="M430" s="235" t="s">
        <v>1</v>
      </c>
      <c r="N430" s="236" t="s">
        <v>46</v>
      </c>
      <c r="O430" s="92"/>
      <c r="P430" s="237">
        <f>O430*H430</f>
        <v>0</v>
      </c>
      <c r="Q430" s="237">
        <v>0.19663</v>
      </c>
      <c r="R430" s="237">
        <f>Q430*H430</f>
        <v>8.0421669999999992</v>
      </c>
      <c r="S430" s="237">
        <v>0</v>
      </c>
      <c r="T430" s="238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39" t="s">
        <v>341</v>
      </c>
      <c r="AT430" s="239" t="s">
        <v>323</v>
      </c>
      <c r="AU430" s="239" t="s">
        <v>91</v>
      </c>
      <c r="AY430" s="18" t="s">
        <v>320</v>
      </c>
      <c r="BE430" s="240">
        <f>IF(N430="základní",J430,0)</f>
        <v>0</v>
      </c>
      <c r="BF430" s="240">
        <f>IF(N430="snížená",J430,0)</f>
        <v>0</v>
      </c>
      <c r="BG430" s="240">
        <f>IF(N430="zákl. přenesená",J430,0)</f>
        <v>0</v>
      </c>
      <c r="BH430" s="240">
        <f>IF(N430="sníž. přenesená",J430,0)</f>
        <v>0</v>
      </c>
      <c r="BI430" s="240">
        <f>IF(N430="nulová",J430,0)</f>
        <v>0</v>
      </c>
      <c r="BJ430" s="18" t="s">
        <v>89</v>
      </c>
      <c r="BK430" s="240">
        <f>ROUND(I430*H430,2)</f>
        <v>0</v>
      </c>
      <c r="BL430" s="18" t="s">
        <v>341</v>
      </c>
      <c r="BM430" s="239" t="s">
        <v>4680</v>
      </c>
    </row>
    <row r="431" s="2" customFormat="1">
      <c r="A431" s="39"/>
      <c r="B431" s="40"/>
      <c r="C431" s="41"/>
      <c r="D431" s="241" t="s">
        <v>329</v>
      </c>
      <c r="E431" s="41"/>
      <c r="F431" s="242" t="s">
        <v>4681</v>
      </c>
      <c r="G431" s="41"/>
      <c r="H431" s="41"/>
      <c r="I431" s="243"/>
      <c r="J431" s="41"/>
      <c r="K431" s="41"/>
      <c r="L431" s="45"/>
      <c r="M431" s="244"/>
      <c r="N431" s="245"/>
      <c r="O431" s="92"/>
      <c r="P431" s="92"/>
      <c r="Q431" s="92"/>
      <c r="R431" s="92"/>
      <c r="S431" s="92"/>
      <c r="T431" s="93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329</v>
      </c>
      <c r="AU431" s="18" t="s">
        <v>91</v>
      </c>
    </row>
    <row r="432" s="13" customFormat="1">
      <c r="A432" s="13"/>
      <c r="B432" s="251"/>
      <c r="C432" s="252"/>
      <c r="D432" s="253" t="s">
        <v>440</v>
      </c>
      <c r="E432" s="254" t="s">
        <v>1</v>
      </c>
      <c r="F432" s="255" t="s">
        <v>4682</v>
      </c>
      <c r="G432" s="252"/>
      <c r="H432" s="256">
        <v>40.899999999999999</v>
      </c>
      <c r="I432" s="257"/>
      <c r="J432" s="252"/>
      <c r="K432" s="252"/>
      <c r="L432" s="258"/>
      <c r="M432" s="259"/>
      <c r="N432" s="260"/>
      <c r="O432" s="260"/>
      <c r="P432" s="260"/>
      <c r="Q432" s="260"/>
      <c r="R432" s="260"/>
      <c r="S432" s="260"/>
      <c r="T432" s="261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62" t="s">
        <v>440</v>
      </c>
      <c r="AU432" s="262" t="s">
        <v>91</v>
      </c>
      <c r="AV432" s="13" t="s">
        <v>91</v>
      </c>
      <c r="AW432" s="13" t="s">
        <v>36</v>
      </c>
      <c r="AX432" s="13" t="s">
        <v>89</v>
      </c>
      <c r="AY432" s="262" t="s">
        <v>320</v>
      </c>
    </row>
    <row r="433" s="2" customFormat="1" ht="24.15" customHeight="1">
      <c r="A433" s="39"/>
      <c r="B433" s="40"/>
      <c r="C433" s="228" t="s">
        <v>997</v>
      </c>
      <c r="D433" s="228" t="s">
        <v>323</v>
      </c>
      <c r="E433" s="229" t="s">
        <v>1553</v>
      </c>
      <c r="F433" s="230" t="s">
        <v>1554</v>
      </c>
      <c r="G433" s="231" t="s">
        <v>544</v>
      </c>
      <c r="H433" s="232">
        <v>28</v>
      </c>
      <c r="I433" s="233"/>
      <c r="J433" s="234">
        <f>ROUND(I433*H433,2)</f>
        <v>0</v>
      </c>
      <c r="K433" s="230" t="s">
        <v>326</v>
      </c>
      <c r="L433" s="45"/>
      <c r="M433" s="235" t="s">
        <v>1</v>
      </c>
      <c r="N433" s="236" t="s">
        <v>46</v>
      </c>
      <c r="O433" s="92"/>
      <c r="P433" s="237">
        <f>O433*H433</f>
        <v>0</v>
      </c>
      <c r="Q433" s="237">
        <v>0.44169999999999998</v>
      </c>
      <c r="R433" s="237">
        <f>Q433*H433</f>
        <v>12.3676</v>
      </c>
      <c r="S433" s="237">
        <v>0</v>
      </c>
      <c r="T433" s="238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39" t="s">
        <v>341</v>
      </c>
      <c r="AT433" s="239" t="s">
        <v>323</v>
      </c>
      <c r="AU433" s="239" t="s">
        <v>91</v>
      </c>
      <c r="AY433" s="18" t="s">
        <v>320</v>
      </c>
      <c r="BE433" s="240">
        <f>IF(N433="základní",J433,0)</f>
        <v>0</v>
      </c>
      <c r="BF433" s="240">
        <f>IF(N433="snížená",J433,0)</f>
        <v>0</v>
      </c>
      <c r="BG433" s="240">
        <f>IF(N433="zákl. přenesená",J433,0)</f>
        <v>0</v>
      </c>
      <c r="BH433" s="240">
        <f>IF(N433="sníž. přenesená",J433,0)</f>
        <v>0</v>
      </c>
      <c r="BI433" s="240">
        <f>IF(N433="nulová",J433,0)</f>
        <v>0</v>
      </c>
      <c r="BJ433" s="18" t="s">
        <v>89</v>
      </c>
      <c r="BK433" s="240">
        <f>ROUND(I433*H433,2)</f>
        <v>0</v>
      </c>
      <c r="BL433" s="18" t="s">
        <v>341</v>
      </c>
      <c r="BM433" s="239" t="s">
        <v>4683</v>
      </c>
    </row>
    <row r="434" s="2" customFormat="1">
      <c r="A434" s="39"/>
      <c r="B434" s="40"/>
      <c r="C434" s="41"/>
      <c r="D434" s="241" t="s">
        <v>329</v>
      </c>
      <c r="E434" s="41"/>
      <c r="F434" s="242" t="s">
        <v>1556</v>
      </c>
      <c r="G434" s="41"/>
      <c r="H434" s="41"/>
      <c r="I434" s="243"/>
      <c r="J434" s="41"/>
      <c r="K434" s="41"/>
      <c r="L434" s="45"/>
      <c r="M434" s="244"/>
      <c r="N434" s="245"/>
      <c r="O434" s="92"/>
      <c r="P434" s="92"/>
      <c r="Q434" s="92"/>
      <c r="R434" s="92"/>
      <c r="S434" s="92"/>
      <c r="T434" s="93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329</v>
      </c>
      <c r="AU434" s="18" t="s">
        <v>91</v>
      </c>
    </row>
    <row r="435" s="2" customFormat="1" ht="24.15" customHeight="1">
      <c r="A435" s="39"/>
      <c r="B435" s="40"/>
      <c r="C435" s="274" t="s">
        <v>1010</v>
      </c>
      <c r="D435" s="274" t="s">
        <v>503</v>
      </c>
      <c r="E435" s="275" t="s">
        <v>1566</v>
      </c>
      <c r="F435" s="276" t="s">
        <v>1567</v>
      </c>
      <c r="G435" s="277" t="s">
        <v>544</v>
      </c>
      <c r="H435" s="278">
        <v>4</v>
      </c>
      <c r="I435" s="279"/>
      <c r="J435" s="280">
        <f>ROUND(I435*H435,2)</f>
        <v>0</v>
      </c>
      <c r="K435" s="276" t="s">
        <v>1</v>
      </c>
      <c r="L435" s="281"/>
      <c r="M435" s="282" t="s">
        <v>1</v>
      </c>
      <c r="N435" s="283" t="s">
        <v>46</v>
      </c>
      <c r="O435" s="92"/>
      <c r="P435" s="237">
        <f>O435*H435</f>
        <v>0</v>
      </c>
      <c r="Q435" s="237">
        <v>0.01553</v>
      </c>
      <c r="R435" s="237">
        <f>Q435*H435</f>
        <v>0.062120000000000002</v>
      </c>
      <c r="S435" s="237">
        <v>0</v>
      </c>
      <c r="T435" s="238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39" t="s">
        <v>363</v>
      </c>
      <c r="AT435" s="239" t="s">
        <v>503</v>
      </c>
      <c r="AU435" s="239" t="s">
        <v>91</v>
      </c>
      <c r="AY435" s="18" t="s">
        <v>320</v>
      </c>
      <c r="BE435" s="240">
        <f>IF(N435="základní",J435,0)</f>
        <v>0</v>
      </c>
      <c r="BF435" s="240">
        <f>IF(N435="snížená",J435,0)</f>
        <v>0</v>
      </c>
      <c r="BG435" s="240">
        <f>IF(N435="zákl. přenesená",J435,0)</f>
        <v>0</v>
      </c>
      <c r="BH435" s="240">
        <f>IF(N435="sníž. přenesená",J435,0)</f>
        <v>0</v>
      </c>
      <c r="BI435" s="240">
        <f>IF(N435="nulová",J435,0)</f>
        <v>0</v>
      </c>
      <c r="BJ435" s="18" t="s">
        <v>89</v>
      </c>
      <c r="BK435" s="240">
        <f>ROUND(I435*H435,2)</f>
        <v>0</v>
      </c>
      <c r="BL435" s="18" t="s">
        <v>341</v>
      </c>
      <c r="BM435" s="239" t="s">
        <v>4684</v>
      </c>
    </row>
    <row r="436" s="2" customFormat="1" ht="24.15" customHeight="1">
      <c r="A436" s="39"/>
      <c r="B436" s="40"/>
      <c r="C436" s="274" t="s">
        <v>1018</v>
      </c>
      <c r="D436" s="274" t="s">
        <v>503</v>
      </c>
      <c r="E436" s="275" t="s">
        <v>4685</v>
      </c>
      <c r="F436" s="276" t="s">
        <v>4686</v>
      </c>
      <c r="G436" s="277" t="s">
        <v>544</v>
      </c>
      <c r="H436" s="278">
        <v>3</v>
      </c>
      <c r="I436" s="279"/>
      <c r="J436" s="280">
        <f>ROUND(I436*H436,2)</f>
        <v>0</v>
      </c>
      <c r="K436" s="276" t="s">
        <v>1</v>
      </c>
      <c r="L436" s="281"/>
      <c r="M436" s="282" t="s">
        <v>1</v>
      </c>
      <c r="N436" s="283" t="s">
        <v>46</v>
      </c>
      <c r="O436" s="92"/>
      <c r="P436" s="237">
        <f>O436*H436</f>
        <v>0</v>
      </c>
      <c r="Q436" s="237">
        <v>0.01553</v>
      </c>
      <c r="R436" s="237">
        <f>Q436*H436</f>
        <v>0.046589999999999999</v>
      </c>
      <c r="S436" s="237">
        <v>0</v>
      </c>
      <c r="T436" s="238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39" t="s">
        <v>363</v>
      </c>
      <c r="AT436" s="239" t="s">
        <v>503</v>
      </c>
      <c r="AU436" s="239" t="s">
        <v>91</v>
      </c>
      <c r="AY436" s="18" t="s">
        <v>320</v>
      </c>
      <c r="BE436" s="240">
        <f>IF(N436="základní",J436,0)</f>
        <v>0</v>
      </c>
      <c r="BF436" s="240">
        <f>IF(N436="snížená",J436,0)</f>
        <v>0</v>
      </c>
      <c r="BG436" s="240">
        <f>IF(N436="zákl. přenesená",J436,0)</f>
        <v>0</v>
      </c>
      <c r="BH436" s="240">
        <f>IF(N436="sníž. přenesená",J436,0)</f>
        <v>0</v>
      </c>
      <c r="BI436" s="240">
        <f>IF(N436="nulová",J436,0)</f>
        <v>0</v>
      </c>
      <c r="BJ436" s="18" t="s">
        <v>89</v>
      </c>
      <c r="BK436" s="240">
        <f>ROUND(I436*H436,2)</f>
        <v>0</v>
      </c>
      <c r="BL436" s="18" t="s">
        <v>341</v>
      </c>
      <c r="BM436" s="239" t="s">
        <v>4687</v>
      </c>
    </row>
    <row r="437" s="2" customFormat="1" ht="24.15" customHeight="1">
      <c r="A437" s="39"/>
      <c r="B437" s="40"/>
      <c r="C437" s="274" t="s">
        <v>1023</v>
      </c>
      <c r="D437" s="274" t="s">
        <v>503</v>
      </c>
      <c r="E437" s="275" t="s">
        <v>4688</v>
      </c>
      <c r="F437" s="276" t="s">
        <v>4689</v>
      </c>
      <c r="G437" s="277" t="s">
        <v>544</v>
      </c>
      <c r="H437" s="278">
        <v>10</v>
      </c>
      <c r="I437" s="279"/>
      <c r="J437" s="280">
        <f>ROUND(I437*H437,2)</f>
        <v>0</v>
      </c>
      <c r="K437" s="276" t="s">
        <v>1</v>
      </c>
      <c r="L437" s="281"/>
      <c r="M437" s="282" t="s">
        <v>1</v>
      </c>
      <c r="N437" s="283" t="s">
        <v>46</v>
      </c>
      <c r="O437" s="92"/>
      <c r="P437" s="237">
        <f>O437*H437</f>
        <v>0</v>
      </c>
      <c r="Q437" s="237">
        <v>0.01553</v>
      </c>
      <c r="R437" s="237">
        <f>Q437*H437</f>
        <v>0.15529999999999999</v>
      </c>
      <c r="S437" s="237">
        <v>0</v>
      </c>
      <c r="T437" s="238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39" t="s">
        <v>363</v>
      </c>
      <c r="AT437" s="239" t="s">
        <v>503</v>
      </c>
      <c r="AU437" s="239" t="s">
        <v>91</v>
      </c>
      <c r="AY437" s="18" t="s">
        <v>320</v>
      </c>
      <c r="BE437" s="240">
        <f>IF(N437="základní",J437,0)</f>
        <v>0</v>
      </c>
      <c r="BF437" s="240">
        <f>IF(N437="snížená",J437,0)</f>
        <v>0</v>
      </c>
      <c r="BG437" s="240">
        <f>IF(N437="zákl. přenesená",J437,0)</f>
        <v>0</v>
      </c>
      <c r="BH437" s="240">
        <f>IF(N437="sníž. přenesená",J437,0)</f>
        <v>0</v>
      </c>
      <c r="BI437" s="240">
        <f>IF(N437="nulová",J437,0)</f>
        <v>0</v>
      </c>
      <c r="BJ437" s="18" t="s">
        <v>89</v>
      </c>
      <c r="BK437" s="240">
        <f>ROUND(I437*H437,2)</f>
        <v>0</v>
      </c>
      <c r="BL437" s="18" t="s">
        <v>341</v>
      </c>
      <c r="BM437" s="239" t="s">
        <v>4690</v>
      </c>
    </row>
    <row r="438" s="2" customFormat="1" ht="24.15" customHeight="1">
      <c r="A438" s="39"/>
      <c r="B438" s="40"/>
      <c r="C438" s="274" t="s">
        <v>1028</v>
      </c>
      <c r="D438" s="274" t="s">
        <v>503</v>
      </c>
      <c r="E438" s="275" t="s">
        <v>4691</v>
      </c>
      <c r="F438" s="276" t="s">
        <v>4692</v>
      </c>
      <c r="G438" s="277" t="s">
        <v>544</v>
      </c>
      <c r="H438" s="278">
        <v>1</v>
      </c>
      <c r="I438" s="279"/>
      <c r="J438" s="280">
        <f>ROUND(I438*H438,2)</f>
        <v>0</v>
      </c>
      <c r="K438" s="276" t="s">
        <v>1</v>
      </c>
      <c r="L438" s="281"/>
      <c r="M438" s="282" t="s">
        <v>1</v>
      </c>
      <c r="N438" s="283" t="s">
        <v>46</v>
      </c>
      <c r="O438" s="92"/>
      <c r="P438" s="237">
        <f>O438*H438</f>
        <v>0</v>
      </c>
      <c r="Q438" s="237">
        <v>0.01553</v>
      </c>
      <c r="R438" s="237">
        <f>Q438*H438</f>
        <v>0.01553</v>
      </c>
      <c r="S438" s="237">
        <v>0</v>
      </c>
      <c r="T438" s="238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39" t="s">
        <v>363</v>
      </c>
      <c r="AT438" s="239" t="s">
        <v>503</v>
      </c>
      <c r="AU438" s="239" t="s">
        <v>91</v>
      </c>
      <c r="AY438" s="18" t="s">
        <v>320</v>
      </c>
      <c r="BE438" s="240">
        <f>IF(N438="základní",J438,0)</f>
        <v>0</v>
      </c>
      <c r="BF438" s="240">
        <f>IF(N438="snížená",J438,0)</f>
        <v>0</v>
      </c>
      <c r="BG438" s="240">
        <f>IF(N438="zákl. přenesená",J438,0)</f>
        <v>0</v>
      </c>
      <c r="BH438" s="240">
        <f>IF(N438="sníž. přenesená",J438,0)</f>
        <v>0</v>
      </c>
      <c r="BI438" s="240">
        <f>IF(N438="nulová",J438,0)</f>
        <v>0</v>
      </c>
      <c r="BJ438" s="18" t="s">
        <v>89</v>
      </c>
      <c r="BK438" s="240">
        <f>ROUND(I438*H438,2)</f>
        <v>0</v>
      </c>
      <c r="BL438" s="18" t="s">
        <v>341</v>
      </c>
      <c r="BM438" s="239" t="s">
        <v>4693</v>
      </c>
    </row>
    <row r="439" s="2" customFormat="1" ht="33" customHeight="1">
      <c r="A439" s="39"/>
      <c r="B439" s="40"/>
      <c r="C439" s="274" t="s">
        <v>1032</v>
      </c>
      <c r="D439" s="274" t="s">
        <v>503</v>
      </c>
      <c r="E439" s="275" t="s">
        <v>4694</v>
      </c>
      <c r="F439" s="276" t="s">
        <v>4695</v>
      </c>
      <c r="G439" s="277" t="s">
        <v>544</v>
      </c>
      <c r="H439" s="278">
        <v>9</v>
      </c>
      <c r="I439" s="279"/>
      <c r="J439" s="280">
        <f>ROUND(I439*H439,2)</f>
        <v>0</v>
      </c>
      <c r="K439" s="276" t="s">
        <v>1</v>
      </c>
      <c r="L439" s="281"/>
      <c r="M439" s="282" t="s">
        <v>1</v>
      </c>
      <c r="N439" s="283" t="s">
        <v>46</v>
      </c>
      <c r="O439" s="92"/>
      <c r="P439" s="237">
        <f>O439*H439</f>
        <v>0</v>
      </c>
      <c r="Q439" s="237">
        <v>0.01553</v>
      </c>
      <c r="R439" s="237">
        <f>Q439*H439</f>
        <v>0.13977000000000001</v>
      </c>
      <c r="S439" s="237">
        <v>0</v>
      </c>
      <c r="T439" s="238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39" t="s">
        <v>363</v>
      </c>
      <c r="AT439" s="239" t="s">
        <v>503</v>
      </c>
      <c r="AU439" s="239" t="s">
        <v>91</v>
      </c>
      <c r="AY439" s="18" t="s">
        <v>320</v>
      </c>
      <c r="BE439" s="240">
        <f>IF(N439="základní",J439,0)</f>
        <v>0</v>
      </c>
      <c r="BF439" s="240">
        <f>IF(N439="snížená",J439,0)</f>
        <v>0</v>
      </c>
      <c r="BG439" s="240">
        <f>IF(N439="zákl. přenesená",J439,0)</f>
        <v>0</v>
      </c>
      <c r="BH439" s="240">
        <f>IF(N439="sníž. přenesená",J439,0)</f>
        <v>0</v>
      </c>
      <c r="BI439" s="240">
        <f>IF(N439="nulová",J439,0)</f>
        <v>0</v>
      </c>
      <c r="BJ439" s="18" t="s">
        <v>89</v>
      </c>
      <c r="BK439" s="240">
        <f>ROUND(I439*H439,2)</f>
        <v>0</v>
      </c>
      <c r="BL439" s="18" t="s">
        <v>341</v>
      </c>
      <c r="BM439" s="239" t="s">
        <v>4696</v>
      </c>
    </row>
    <row r="440" s="2" customFormat="1" ht="33" customHeight="1">
      <c r="A440" s="39"/>
      <c r="B440" s="40"/>
      <c r="C440" s="274" t="s">
        <v>1036</v>
      </c>
      <c r="D440" s="274" t="s">
        <v>503</v>
      </c>
      <c r="E440" s="275" t="s">
        <v>4697</v>
      </c>
      <c r="F440" s="276" t="s">
        <v>4698</v>
      </c>
      <c r="G440" s="277" t="s">
        <v>544</v>
      </c>
      <c r="H440" s="278">
        <v>1</v>
      </c>
      <c r="I440" s="279"/>
      <c r="J440" s="280">
        <f>ROUND(I440*H440,2)</f>
        <v>0</v>
      </c>
      <c r="K440" s="276" t="s">
        <v>1</v>
      </c>
      <c r="L440" s="281"/>
      <c r="M440" s="282" t="s">
        <v>1</v>
      </c>
      <c r="N440" s="283" t="s">
        <v>46</v>
      </c>
      <c r="O440" s="92"/>
      <c r="P440" s="237">
        <f>O440*H440</f>
        <v>0</v>
      </c>
      <c r="Q440" s="237">
        <v>0.01553</v>
      </c>
      <c r="R440" s="237">
        <f>Q440*H440</f>
        <v>0.01553</v>
      </c>
      <c r="S440" s="237">
        <v>0</v>
      </c>
      <c r="T440" s="238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39" t="s">
        <v>363</v>
      </c>
      <c r="AT440" s="239" t="s">
        <v>503</v>
      </c>
      <c r="AU440" s="239" t="s">
        <v>91</v>
      </c>
      <c r="AY440" s="18" t="s">
        <v>320</v>
      </c>
      <c r="BE440" s="240">
        <f>IF(N440="základní",J440,0)</f>
        <v>0</v>
      </c>
      <c r="BF440" s="240">
        <f>IF(N440="snížená",J440,0)</f>
        <v>0</v>
      </c>
      <c r="BG440" s="240">
        <f>IF(N440="zákl. přenesená",J440,0)</f>
        <v>0</v>
      </c>
      <c r="BH440" s="240">
        <f>IF(N440="sníž. přenesená",J440,0)</f>
        <v>0</v>
      </c>
      <c r="BI440" s="240">
        <f>IF(N440="nulová",J440,0)</f>
        <v>0</v>
      </c>
      <c r="BJ440" s="18" t="s">
        <v>89</v>
      </c>
      <c r="BK440" s="240">
        <f>ROUND(I440*H440,2)</f>
        <v>0</v>
      </c>
      <c r="BL440" s="18" t="s">
        <v>341</v>
      </c>
      <c r="BM440" s="239" t="s">
        <v>4699</v>
      </c>
    </row>
    <row r="441" s="12" customFormat="1" ht="22.8" customHeight="1">
      <c r="A441" s="12"/>
      <c r="B441" s="212"/>
      <c r="C441" s="213"/>
      <c r="D441" s="214" t="s">
        <v>80</v>
      </c>
      <c r="E441" s="226" t="s">
        <v>368</v>
      </c>
      <c r="F441" s="226" t="s">
        <v>1569</v>
      </c>
      <c r="G441" s="213"/>
      <c r="H441" s="213"/>
      <c r="I441" s="216"/>
      <c r="J441" s="227">
        <f>BK441</f>
        <v>0</v>
      </c>
      <c r="K441" s="213"/>
      <c r="L441" s="218"/>
      <c r="M441" s="219"/>
      <c r="N441" s="220"/>
      <c r="O441" s="220"/>
      <c r="P441" s="221">
        <f>SUM(P442:P467)</f>
        <v>0</v>
      </c>
      <c r="Q441" s="220"/>
      <c r="R441" s="221">
        <f>SUM(R442:R467)</f>
        <v>0.21129000000000001</v>
      </c>
      <c r="S441" s="220"/>
      <c r="T441" s="222">
        <f>SUM(T442:T467)</f>
        <v>0</v>
      </c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R441" s="223" t="s">
        <v>89</v>
      </c>
      <c r="AT441" s="224" t="s">
        <v>80</v>
      </c>
      <c r="AU441" s="224" t="s">
        <v>89</v>
      </c>
      <c r="AY441" s="223" t="s">
        <v>320</v>
      </c>
      <c r="BK441" s="225">
        <f>SUM(BK442:BK467)</f>
        <v>0</v>
      </c>
    </row>
    <row r="442" s="2" customFormat="1" ht="37.8" customHeight="1">
      <c r="A442" s="39"/>
      <c r="B442" s="40"/>
      <c r="C442" s="228" t="s">
        <v>1040</v>
      </c>
      <c r="D442" s="228" t="s">
        <v>323</v>
      </c>
      <c r="E442" s="229" t="s">
        <v>1571</v>
      </c>
      <c r="F442" s="230" t="s">
        <v>1572</v>
      </c>
      <c r="G442" s="231" t="s">
        <v>437</v>
      </c>
      <c r="H442" s="232">
        <v>845.25</v>
      </c>
      <c r="I442" s="233"/>
      <c r="J442" s="234">
        <f>ROUND(I442*H442,2)</f>
        <v>0</v>
      </c>
      <c r="K442" s="230" t="s">
        <v>326</v>
      </c>
      <c r="L442" s="45"/>
      <c r="M442" s="235" t="s">
        <v>1</v>
      </c>
      <c r="N442" s="236" t="s">
        <v>46</v>
      </c>
      <c r="O442" s="92"/>
      <c r="P442" s="237">
        <f>O442*H442</f>
        <v>0</v>
      </c>
      <c r="Q442" s="237">
        <v>0</v>
      </c>
      <c r="R442" s="237">
        <f>Q442*H442</f>
        <v>0</v>
      </c>
      <c r="S442" s="237">
        <v>0</v>
      </c>
      <c r="T442" s="238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39" t="s">
        <v>341</v>
      </c>
      <c r="AT442" s="239" t="s">
        <v>323</v>
      </c>
      <c r="AU442" s="239" t="s">
        <v>91</v>
      </c>
      <c r="AY442" s="18" t="s">
        <v>320</v>
      </c>
      <c r="BE442" s="240">
        <f>IF(N442="základní",J442,0)</f>
        <v>0</v>
      </c>
      <c r="BF442" s="240">
        <f>IF(N442="snížená",J442,0)</f>
        <v>0</v>
      </c>
      <c r="BG442" s="240">
        <f>IF(N442="zákl. přenesená",J442,0)</f>
        <v>0</v>
      </c>
      <c r="BH442" s="240">
        <f>IF(N442="sníž. přenesená",J442,0)</f>
        <v>0</v>
      </c>
      <c r="BI442" s="240">
        <f>IF(N442="nulová",J442,0)</f>
        <v>0</v>
      </c>
      <c r="BJ442" s="18" t="s">
        <v>89</v>
      </c>
      <c r="BK442" s="240">
        <f>ROUND(I442*H442,2)</f>
        <v>0</v>
      </c>
      <c r="BL442" s="18" t="s">
        <v>341</v>
      </c>
      <c r="BM442" s="239" t="s">
        <v>4700</v>
      </c>
    </row>
    <row r="443" s="2" customFormat="1">
      <c r="A443" s="39"/>
      <c r="B443" s="40"/>
      <c r="C443" s="41"/>
      <c r="D443" s="241" t="s">
        <v>329</v>
      </c>
      <c r="E443" s="41"/>
      <c r="F443" s="242" t="s">
        <v>1574</v>
      </c>
      <c r="G443" s="41"/>
      <c r="H443" s="41"/>
      <c r="I443" s="243"/>
      <c r="J443" s="41"/>
      <c r="K443" s="41"/>
      <c r="L443" s="45"/>
      <c r="M443" s="244"/>
      <c r="N443" s="245"/>
      <c r="O443" s="92"/>
      <c r="P443" s="92"/>
      <c r="Q443" s="92"/>
      <c r="R443" s="92"/>
      <c r="S443" s="92"/>
      <c r="T443" s="93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329</v>
      </c>
      <c r="AU443" s="18" t="s">
        <v>91</v>
      </c>
    </row>
    <row r="444" s="13" customFormat="1">
      <c r="A444" s="13"/>
      <c r="B444" s="251"/>
      <c r="C444" s="252"/>
      <c r="D444" s="253" t="s">
        <v>440</v>
      </c>
      <c r="E444" s="254" t="s">
        <v>1</v>
      </c>
      <c r="F444" s="255" t="s">
        <v>4701</v>
      </c>
      <c r="G444" s="252"/>
      <c r="H444" s="256">
        <v>361.25</v>
      </c>
      <c r="I444" s="257"/>
      <c r="J444" s="252"/>
      <c r="K444" s="252"/>
      <c r="L444" s="258"/>
      <c r="M444" s="259"/>
      <c r="N444" s="260"/>
      <c r="O444" s="260"/>
      <c r="P444" s="260"/>
      <c r="Q444" s="260"/>
      <c r="R444" s="260"/>
      <c r="S444" s="260"/>
      <c r="T444" s="261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62" t="s">
        <v>440</v>
      </c>
      <c r="AU444" s="262" t="s">
        <v>91</v>
      </c>
      <c r="AV444" s="13" t="s">
        <v>91</v>
      </c>
      <c r="AW444" s="13" t="s">
        <v>36</v>
      </c>
      <c r="AX444" s="13" t="s">
        <v>81</v>
      </c>
      <c r="AY444" s="262" t="s">
        <v>320</v>
      </c>
    </row>
    <row r="445" s="13" customFormat="1">
      <c r="A445" s="13"/>
      <c r="B445" s="251"/>
      <c r="C445" s="252"/>
      <c r="D445" s="253" t="s">
        <v>440</v>
      </c>
      <c r="E445" s="254" t="s">
        <v>1</v>
      </c>
      <c r="F445" s="255" t="s">
        <v>4702</v>
      </c>
      <c r="G445" s="252"/>
      <c r="H445" s="256">
        <v>156</v>
      </c>
      <c r="I445" s="257"/>
      <c r="J445" s="252"/>
      <c r="K445" s="252"/>
      <c r="L445" s="258"/>
      <c r="M445" s="259"/>
      <c r="N445" s="260"/>
      <c r="O445" s="260"/>
      <c r="P445" s="260"/>
      <c r="Q445" s="260"/>
      <c r="R445" s="260"/>
      <c r="S445" s="260"/>
      <c r="T445" s="261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62" t="s">
        <v>440</v>
      </c>
      <c r="AU445" s="262" t="s">
        <v>91</v>
      </c>
      <c r="AV445" s="13" t="s">
        <v>91</v>
      </c>
      <c r="AW445" s="13" t="s">
        <v>36</v>
      </c>
      <c r="AX445" s="13" t="s">
        <v>81</v>
      </c>
      <c r="AY445" s="262" t="s">
        <v>320</v>
      </c>
    </row>
    <row r="446" s="13" customFormat="1">
      <c r="A446" s="13"/>
      <c r="B446" s="251"/>
      <c r="C446" s="252"/>
      <c r="D446" s="253" t="s">
        <v>440</v>
      </c>
      <c r="E446" s="254" t="s">
        <v>1</v>
      </c>
      <c r="F446" s="255" t="s">
        <v>4703</v>
      </c>
      <c r="G446" s="252"/>
      <c r="H446" s="256">
        <v>156</v>
      </c>
      <c r="I446" s="257"/>
      <c r="J446" s="252"/>
      <c r="K446" s="252"/>
      <c r="L446" s="258"/>
      <c r="M446" s="259"/>
      <c r="N446" s="260"/>
      <c r="O446" s="260"/>
      <c r="P446" s="260"/>
      <c r="Q446" s="260"/>
      <c r="R446" s="260"/>
      <c r="S446" s="260"/>
      <c r="T446" s="261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2" t="s">
        <v>440</v>
      </c>
      <c r="AU446" s="262" t="s">
        <v>91</v>
      </c>
      <c r="AV446" s="13" t="s">
        <v>91</v>
      </c>
      <c r="AW446" s="13" t="s">
        <v>36</v>
      </c>
      <c r="AX446" s="13" t="s">
        <v>81</v>
      </c>
      <c r="AY446" s="262" t="s">
        <v>320</v>
      </c>
    </row>
    <row r="447" s="13" customFormat="1">
      <c r="A447" s="13"/>
      <c r="B447" s="251"/>
      <c r="C447" s="252"/>
      <c r="D447" s="253" t="s">
        <v>440</v>
      </c>
      <c r="E447" s="254" t="s">
        <v>1</v>
      </c>
      <c r="F447" s="255" t="s">
        <v>4704</v>
      </c>
      <c r="G447" s="252"/>
      <c r="H447" s="256">
        <v>172</v>
      </c>
      <c r="I447" s="257"/>
      <c r="J447" s="252"/>
      <c r="K447" s="252"/>
      <c r="L447" s="258"/>
      <c r="M447" s="259"/>
      <c r="N447" s="260"/>
      <c r="O447" s="260"/>
      <c r="P447" s="260"/>
      <c r="Q447" s="260"/>
      <c r="R447" s="260"/>
      <c r="S447" s="260"/>
      <c r="T447" s="261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2" t="s">
        <v>440</v>
      </c>
      <c r="AU447" s="262" t="s">
        <v>91</v>
      </c>
      <c r="AV447" s="13" t="s">
        <v>91</v>
      </c>
      <c r="AW447" s="13" t="s">
        <v>36</v>
      </c>
      <c r="AX447" s="13" t="s">
        <v>81</v>
      </c>
      <c r="AY447" s="262" t="s">
        <v>320</v>
      </c>
    </row>
    <row r="448" s="14" customFormat="1">
      <c r="A448" s="14"/>
      <c r="B448" s="263"/>
      <c r="C448" s="264"/>
      <c r="D448" s="253" t="s">
        <v>440</v>
      </c>
      <c r="E448" s="265" t="s">
        <v>1</v>
      </c>
      <c r="F448" s="266" t="s">
        <v>485</v>
      </c>
      <c r="G448" s="264"/>
      <c r="H448" s="267">
        <v>845.25</v>
      </c>
      <c r="I448" s="268"/>
      <c r="J448" s="264"/>
      <c r="K448" s="264"/>
      <c r="L448" s="269"/>
      <c r="M448" s="270"/>
      <c r="N448" s="271"/>
      <c r="O448" s="271"/>
      <c r="P448" s="271"/>
      <c r="Q448" s="271"/>
      <c r="R448" s="271"/>
      <c r="S448" s="271"/>
      <c r="T448" s="272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73" t="s">
        <v>440</v>
      </c>
      <c r="AU448" s="273" t="s">
        <v>91</v>
      </c>
      <c r="AV448" s="14" t="s">
        <v>341</v>
      </c>
      <c r="AW448" s="14" t="s">
        <v>36</v>
      </c>
      <c r="AX448" s="14" t="s">
        <v>89</v>
      </c>
      <c r="AY448" s="273" t="s">
        <v>320</v>
      </c>
    </row>
    <row r="449" s="2" customFormat="1" ht="33" customHeight="1">
      <c r="A449" s="39"/>
      <c r="B449" s="40"/>
      <c r="C449" s="228" t="s">
        <v>1044</v>
      </c>
      <c r="D449" s="228" t="s">
        <v>323</v>
      </c>
      <c r="E449" s="229" t="s">
        <v>1580</v>
      </c>
      <c r="F449" s="230" t="s">
        <v>1581</v>
      </c>
      <c r="G449" s="231" t="s">
        <v>437</v>
      </c>
      <c r="H449" s="232">
        <v>308516.25</v>
      </c>
      <c r="I449" s="233"/>
      <c r="J449" s="234">
        <f>ROUND(I449*H449,2)</f>
        <v>0</v>
      </c>
      <c r="K449" s="230" t="s">
        <v>326</v>
      </c>
      <c r="L449" s="45"/>
      <c r="M449" s="235" t="s">
        <v>1</v>
      </c>
      <c r="N449" s="236" t="s">
        <v>46</v>
      </c>
      <c r="O449" s="92"/>
      <c r="P449" s="237">
        <f>O449*H449</f>
        <v>0</v>
      </c>
      <c r="Q449" s="237">
        <v>0</v>
      </c>
      <c r="R449" s="237">
        <f>Q449*H449</f>
        <v>0</v>
      </c>
      <c r="S449" s="237">
        <v>0</v>
      </c>
      <c r="T449" s="238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39" t="s">
        <v>341</v>
      </c>
      <c r="AT449" s="239" t="s">
        <v>323</v>
      </c>
      <c r="AU449" s="239" t="s">
        <v>91</v>
      </c>
      <c r="AY449" s="18" t="s">
        <v>320</v>
      </c>
      <c r="BE449" s="240">
        <f>IF(N449="základní",J449,0)</f>
        <v>0</v>
      </c>
      <c r="BF449" s="240">
        <f>IF(N449="snížená",J449,0)</f>
        <v>0</v>
      </c>
      <c r="BG449" s="240">
        <f>IF(N449="zákl. přenesená",J449,0)</f>
        <v>0</v>
      </c>
      <c r="BH449" s="240">
        <f>IF(N449="sníž. přenesená",J449,0)</f>
        <v>0</v>
      </c>
      <c r="BI449" s="240">
        <f>IF(N449="nulová",J449,0)</f>
        <v>0</v>
      </c>
      <c r="BJ449" s="18" t="s">
        <v>89</v>
      </c>
      <c r="BK449" s="240">
        <f>ROUND(I449*H449,2)</f>
        <v>0</v>
      </c>
      <c r="BL449" s="18" t="s">
        <v>341</v>
      </c>
      <c r="BM449" s="239" t="s">
        <v>4705</v>
      </c>
    </row>
    <row r="450" s="2" customFormat="1">
      <c r="A450" s="39"/>
      <c r="B450" s="40"/>
      <c r="C450" s="41"/>
      <c r="D450" s="241" t="s">
        <v>329</v>
      </c>
      <c r="E450" s="41"/>
      <c r="F450" s="242" t="s">
        <v>1583</v>
      </c>
      <c r="G450" s="41"/>
      <c r="H450" s="41"/>
      <c r="I450" s="243"/>
      <c r="J450" s="41"/>
      <c r="K450" s="41"/>
      <c r="L450" s="45"/>
      <c r="M450" s="244"/>
      <c r="N450" s="245"/>
      <c r="O450" s="92"/>
      <c r="P450" s="92"/>
      <c r="Q450" s="92"/>
      <c r="R450" s="92"/>
      <c r="S450" s="92"/>
      <c r="T450" s="93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329</v>
      </c>
      <c r="AU450" s="18" t="s">
        <v>91</v>
      </c>
    </row>
    <row r="451" s="13" customFormat="1">
      <c r="A451" s="13"/>
      <c r="B451" s="251"/>
      <c r="C451" s="252"/>
      <c r="D451" s="253" t="s">
        <v>440</v>
      </c>
      <c r="E451" s="254" t="s">
        <v>1</v>
      </c>
      <c r="F451" s="255" t="s">
        <v>4706</v>
      </c>
      <c r="G451" s="252"/>
      <c r="H451" s="256">
        <v>308516.25</v>
      </c>
      <c r="I451" s="257"/>
      <c r="J451" s="252"/>
      <c r="K451" s="252"/>
      <c r="L451" s="258"/>
      <c r="M451" s="259"/>
      <c r="N451" s="260"/>
      <c r="O451" s="260"/>
      <c r="P451" s="260"/>
      <c r="Q451" s="260"/>
      <c r="R451" s="260"/>
      <c r="S451" s="260"/>
      <c r="T451" s="261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62" t="s">
        <v>440</v>
      </c>
      <c r="AU451" s="262" t="s">
        <v>91</v>
      </c>
      <c r="AV451" s="13" t="s">
        <v>91</v>
      </c>
      <c r="AW451" s="13" t="s">
        <v>36</v>
      </c>
      <c r="AX451" s="13" t="s">
        <v>89</v>
      </c>
      <c r="AY451" s="262" t="s">
        <v>320</v>
      </c>
    </row>
    <row r="452" s="2" customFormat="1" ht="37.8" customHeight="1">
      <c r="A452" s="39"/>
      <c r="B452" s="40"/>
      <c r="C452" s="228" t="s">
        <v>1048</v>
      </c>
      <c r="D452" s="228" t="s">
        <v>323</v>
      </c>
      <c r="E452" s="229" t="s">
        <v>1586</v>
      </c>
      <c r="F452" s="230" t="s">
        <v>1587</v>
      </c>
      <c r="G452" s="231" t="s">
        <v>437</v>
      </c>
      <c r="H452" s="232">
        <v>845.25</v>
      </c>
      <c r="I452" s="233"/>
      <c r="J452" s="234">
        <f>ROUND(I452*H452,2)</f>
        <v>0</v>
      </c>
      <c r="K452" s="230" t="s">
        <v>326</v>
      </c>
      <c r="L452" s="45"/>
      <c r="M452" s="235" t="s">
        <v>1</v>
      </c>
      <c r="N452" s="236" t="s">
        <v>46</v>
      </c>
      <c r="O452" s="92"/>
      <c r="P452" s="237">
        <f>O452*H452</f>
        <v>0</v>
      </c>
      <c r="Q452" s="237">
        <v>0</v>
      </c>
      <c r="R452" s="237">
        <f>Q452*H452</f>
        <v>0</v>
      </c>
      <c r="S452" s="237">
        <v>0</v>
      </c>
      <c r="T452" s="238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39" t="s">
        <v>341</v>
      </c>
      <c r="AT452" s="239" t="s">
        <v>323</v>
      </c>
      <c r="AU452" s="239" t="s">
        <v>91</v>
      </c>
      <c r="AY452" s="18" t="s">
        <v>320</v>
      </c>
      <c r="BE452" s="240">
        <f>IF(N452="základní",J452,0)</f>
        <v>0</v>
      </c>
      <c r="BF452" s="240">
        <f>IF(N452="snížená",J452,0)</f>
        <v>0</v>
      </c>
      <c r="BG452" s="240">
        <f>IF(N452="zákl. přenesená",J452,0)</f>
        <v>0</v>
      </c>
      <c r="BH452" s="240">
        <f>IF(N452="sníž. přenesená",J452,0)</f>
        <v>0</v>
      </c>
      <c r="BI452" s="240">
        <f>IF(N452="nulová",J452,0)</f>
        <v>0</v>
      </c>
      <c r="BJ452" s="18" t="s">
        <v>89</v>
      </c>
      <c r="BK452" s="240">
        <f>ROUND(I452*H452,2)</f>
        <v>0</v>
      </c>
      <c r="BL452" s="18" t="s">
        <v>341</v>
      </c>
      <c r="BM452" s="239" t="s">
        <v>4707</v>
      </c>
    </row>
    <row r="453" s="2" customFormat="1">
      <c r="A453" s="39"/>
      <c r="B453" s="40"/>
      <c r="C453" s="41"/>
      <c r="D453" s="241" t="s">
        <v>329</v>
      </c>
      <c r="E453" s="41"/>
      <c r="F453" s="242" t="s">
        <v>1589</v>
      </c>
      <c r="G453" s="41"/>
      <c r="H453" s="41"/>
      <c r="I453" s="243"/>
      <c r="J453" s="41"/>
      <c r="K453" s="41"/>
      <c r="L453" s="45"/>
      <c r="M453" s="244"/>
      <c r="N453" s="245"/>
      <c r="O453" s="92"/>
      <c r="P453" s="92"/>
      <c r="Q453" s="92"/>
      <c r="R453" s="92"/>
      <c r="S453" s="92"/>
      <c r="T453" s="93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329</v>
      </c>
      <c r="AU453" s="18" t="s">
        <v>91</v>
      </c>
    </row>
    <row r="454" s="2" customFormat="1" ht="16.5" customHeight="1">
      <c r="A454" s="39"/>
      <c r="B454" s="40"/>
      <c r="C454" s="228" t="s">
        <v>1052</v>
      </c>
      <c r="D454" s="228" t="s">
        <v>323</v>
      </c>
      <c r="E454" s="229" t="s">
        <v>1591</v>
      </c>
      <c r="F454" s="230" t="s">
        <v>1592</v>
      </c>
      <c r="G454" s="231" t="s">
        <v>437</v>
      </c>
      <c r="H454" s="232">
        <v>845.25</v>
      </c>
      <c r="I454" s="233"/>
      <c r="J454" s="234">
        <f>ROUND(I454*H454,2)</f>
        <v>0</v>
      </c>
      <c r="K454" s="230" t="s">
        <v>326</v>
      </c>
      <c r="L454" s="45"/>
      <c r="M454" s="235" t="s">
        <v>1</v>
      </c>
      <c r="N454" s="236" t="s">
        <v>46</v>
      </c>
      <c r="O454" s="92"/>
      <c r="P454" s="237">
        <f>O454*H454</f>
        <v>0</v>
      </c>
      <c r="Q454" s="237">
        <v>0</v>
      </c>
      <c r="R454" s="237">
        <f>Q454*H454</f>
        <v>0</v>
      </c>
      <c r="S454" s="237">
        <v>0</v>
      </c>
      <c r="T454" s="238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39" t="s">
        <v>341</v>
      </c>
      <c r="AT454" s="239" t="s">
        <v>323</v>
      </c>
      <c r="AU454" s="239" t="s">
        <v>91</v>
      </c>
      <c r="AY454" s="18" t="s">
        <v>320</v>
      </c>
      <c r="BE454" s="240">
        <f>IF(N454="základní",J454,0)</f>
        <v>0</v>
      </c>
      <c r="BF454" s="240">
        <f>IF(N454="snížená",J454,0)</f>
        <v>0</v>
      </c>
      <c r="BG454" s="240">
        <f>IF(N454="zákl. přenesená",J454,0)</f>
        <v>0</v>
      </c>
      <c r="BH454" s="240">
        <f>IF(N454="sníž. přenesená",J454,0)</f>
        <v>0</v>
      </c>
      <c r="BI454" s="240">
        <f>IF(N454="nulová",J454,0)</f>
        <v>0</v>
      </c>
      <c r="BJ454" s="18" t="s">
        <v>89</v>
      </c>
      <c r="BK454" s="240">
        <f>ROUND(I454*H454,2)</f>
        <v>0</v>
      </c>
      <c r="BL454" s="18" t="s">
        <v>341</v>
      </c>
      <c r="BM454" s="239" t="s">
        <v>4708</v>
      </c>
    </row>
    <row r="455" s="2" customFormat="1">
      <c r="A455" s="39"/>
      <c r="B455" s="40"/>
      <c r="C455" s="41"/>
      <c r="D455" s="241" t="s">
        <v>329</v>
      </c>
      <c r="E455" s="41"/>
      <c r="F455" s="242" t="s">
        <v>1594</v>
      </c>
      <c r="G455" s="41"/>
      <c r="H455" s="41"/>
      <c r="I455" s="243"/>
      <c r="J455" s="41"/>
      <c r="K455" s="41"/>
      <c r="L455" s="45"/>
      <c r="M455" s="244"/>
      <c r="N455" s="245"/>
      <c r="O455" s="92"/>
      <c r="P455" s="92"/>
      <c r="Q455" s="92"/>
      <c r="R455" s="92"/>
      <c r="S455" s="92"/>
      <c r="T455" s="93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329</v>
      </c>
      <c r="AU455" s="18" t="s">
        <v>91</v>
      </c>
    </row>
    <row r="456" s="2" customFormat="1" ht="21.75" customHeight="1">
      <c r="A456" s="39"/>
      <c r="B456" s="40"/>
      <c r="C456" s="228" t="s">
        <v>1056</v>
      </c>
      <c r="D456" s="228" t="s">
        <v>323</v>
      </c>
      <c r="E456" s="229" t="s">
        <v>1596</v>
      </c>
      <c r="F456" s="230" t="s">
        <v>1597</v>
      </c>
      <c r="G456" s="231" t="s">
        <v>437</v>
      </c>
      <c r="H456" s="232">
        <v>308516.25</v>
      </c>
      <c r="I456" s="233"/>
      <c r="J456" s="234">
        <f>ROUND(I456*H456,2)</f>
        <v>0</v>
      </c>
      <c r="K456" s="230" t="s">
        <v>326</v>
      </c>
      <c r="L456" s="45"/>
      <c r="M456" s="235" t="s">
        <v>1</v>
      </c>
      <c r="N456" s="236" t="s">
        <v>46</v>
      </c>
      <c r="O456" s="92"/>
      <c r="P456" s="237">
        <f>O456*H456</f>
        <v>0</v>
      </c>
      <c r="Q456" s="237">
        <v>0</v>
      </c>
      <c r="R456" s="237">
        <f>Q456*H456</f>
        <v>0</v>
      </c>
      <c r="S456" s="237">
        <v>0</v>
      </c>
      <c r="T456" s="238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39" t="s">
        <v>341</v>
      </c>
      <c r="AT456" s="239" t="s">
        <v>323</v>
      </c>
      <c r="AU456" s="239" t="s">
        <v>91</v>
      </c>
      <c r="AY456" s="18" t="s">
        <v>320</v>
      </c>
      <c r="BE456" s="240">
        <f>IF(N456="základní",J456,0)</f>
        <v>0</v>
      </c>
      <c r="BF456" s="240">
        <f>IF(N456="snížená",J456,0)</f>
        <v>0</v>
      </c>
      <c r="BG456" s="240">
        <f>IF(N456="zákl. přenesená",J456,0)</f>
        <v>0</v>
      </c>
      <c r="BH456" s="240">
        <f>IF(N456="sníž. přenesená",J456,0)</f>
        <v>0</v>
      </c>
      <c r="BI456" s="240">
        <f>IF(N456="nulová",J456,0)</f>
        <v>0</v>
      </c>
      <c r="BJ456" s="18" t="s">
        <v>89</v>
      </c>
      <c r="BK456" s="240">
        <f>ROUND(I456*H456,2)</f>
        <v>0</v>
      </c>
      <c r="BL456" s="18" t="s">
        <v>341</v>
      </c>
      <c r="BM456" s="239" t="s">
        <v>4709</v>
      </c>
    </row>
    <row r="457" s="2" customFormat="1">
      <c r="A457" s="39"/>
      <c r="B457" s="40"/>
      <c r="C457" s="41"/>
      <c r="D457" s="241" t="s">
        <v>329</v>
      </c>
      <c r="E457" s="41"/>
      <c r="F457" s="242" t="s">
        <v>1599</v>
      </c>
      <c r="G457" s="41"/>
      <c r="H457" s="41"/>
      <c r="I457" s="243"/>
      <c r="J457" s="41"/>
      <c r="K457" s="41"/>
      <c r="L457" s="45"/>
      <c r="M457" s="244"/>
      <c r="N457" s="245"/>
      <c r="O457" s="92"/>
      <c r="P457" s="92"/>
      <c r="Q457" s="92"/>
      <c r="R457" s="92"/>
      <c r="S457" s="92"/>
      <c r="T457" s="93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329</v>
      </c>
      <c r="AU457" s="18" t="s">
        <v>91</v>
      </c>
    </row>
    <row r="458" s="2" customFormat="1" ht="21.75" customHeight="1">
      <c r="A458" s="39"/>
      <c r="B458" s="40"/>
      <c r="C458" s="228" t="s">
        <v>1060</v>
      </c>
      <c r="D458" s="228" t="s">
        <v>323</v>
      </c>
      <c r="E458" s="229" t="s">
        <v>1601</v>
      </c>
      <c r="F458" s="230" t="s">
        <v>1602</v>
      </c>
      <c r="G458" s="231" t="s">
        <v>437</v>
      </c>
      <c r="H458" s="232">
        <v>845.25</v>
      </c>
      <c r="I458" s="233"/>
      <c r="J458" s="234">
        <f>ROUND(I458*H458,2)</f>
        <v>0</v>
      </c>
      <c r="K458" s="230" t="s">
        <v>326</v>
      </c>
      <c r="L458" s="45"/>
      <c r="M458" s="235" t="s">
        <v>1</v>
      </c>
      <c r="N458" s="236" t="s">
        <v>46</v>
      </c>
      <c r="O458" s="92"/>
      <c r="P458" s="237">
        <f>O458*H458</f>
        <v>0</v>
      </c>
      <c r="Q458" s="237">
        <v>0</v>
      </c>
      <c r="R458" s="237">
        <f>Q458*H458</f>
        <v>0</v>
      </c>
      <c r="S458" s="237">
        <v>0</v>
      </c>
      <c r="T458" s="238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39" t="s">
        <v>341</v>
      </c>
      <c r="AT458" s="239" t="s">
        <v>323</v>
      </c>
      <c r="AU458" s="239" t="s">
        <v>91</v>
      </c>
      <c r="AY458" s="18" t="s">
        <v>320</v>
      </c>
      <c r="BE458" s="240">
        <f>IF(N458="základní",J458,0)</f>
        <v>0</v>
      </c>
      <c r="BF458" s="240">
        <f>IF(N458="snížená",J458,0)</f>
        <v>0</v>
      </c>
      <c r="BG458" s="240">
        <f>IF(N458="zákl. přenesená",J458,0)</f>
        <v>0</v>
      </c>
      <c r="BH458" s="240">
        <f>IF(N458="sníž. přenesená",J458,0)</f>
        <v>0</v>
      </c>
      <c r="BI458" s="240">
        <f>IF(N458="nulová",J458,0)</f>
        <v>0</v>
      </c>
      <c r="BJ458" s="18" t="s">
        <v>89</v>
      </c>
      <c r="BK458" s="240">
        <f>ROUND(I458*H458,2)</f>
        <v>0</v>
      </c>
      <c r="BL458" s="18" t="s">
        <v>341</v>
      </c>
      <c r="BM458" s="239" t="s">
        <v>4710</v>
      </c>
    </row>
    <row r="459" s="2" customFormat="1">
      <c r="A459" s="39"/>
      <c r="B459" s="40"/>
      <c r="C459" s="41"/>
      <c r="D459" s="241" t="s">
        <v>329</v>
      </c>
      <c r="E459" s="41"/>
      <c r="F459" s="242" t="s">
        <v>1604</v>
      </c>
      <c r="G459" s="41"/>
      <c r="H459" s="41"/>
      <c r="I459" s="243"/>
      <c r="J459" s="41"/>
      <c r="K459" s="41"/>
      <c r="L459" s="45"/>
      <c r="M459" s="244"/>
      <c r="N459" s="245"/>
      <c r="O459" s="92"/>
      <c r="P459" s="92"/>
      <c r="Q459" s="92"/>
      <c r="R459" s="92"/>
      <c r="S459" s="92"/>
      <c r="T459" s="93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329</v>
      </c>
      <c r="AU459" s="18" t="s">
        <v>91</v>
      </c>
    </row>
    <row r="460" s="2" customFormat="1" ht="33" customHeight="1">
      <c r="A460" s="39"/>
      <c r="B460" s="40"/>
      <c r="C460" s="228" t="s">
        <v>1065</v>
      </c>
      <c r="D460" s="228" t="s">
        <v>323</v>
      </c>
      <c r="E460" s="229" t="s">
        <v>1606</v>
      </c>
      <c r="F460" s="230" t="s">
        <v>1607</v>
      </c>
      <c r="G460" s="231" t="s">
        <v>437</v>
      </c>
      <c r="H460" s="232">
        <v>1200</v>
      </c>
      <c r="I460" s="233"/>
      <c r="J460" s="234">
        <f>ROUND(I460*H460,2)</f>
        <v>0</v>
      </c>
      <c r="K460" s="230" t="s">
        <v>326</v>
      </c>
      <c r="L460" s="45"/>
      <c r="M460" s="235" t="s">
        <v>1</v>
      </c>
      <c r="N460" s="236" t="s">
        <v>46</v>
      </c>
      <c r="O460" s="92"/>
      <c r="P460" s="237">
        <f>O460*H460</f>
        <v>0</v>
      </c>
      <c r="Q460" s="237">
        <v>0.00012999999999999999</v>
      </c>
      <c r="R460" s="237">
        <f>Q460*H460</f>
        <v>0.156</v>
      </c>
      <c r="S460" s="237">
        <v>0</v>
      </c>
      <c r="T460" s="238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39" t="s">
        <v>341</v>
      </c>
      <c r="AT460" s="239" t="s">
        <v>323</v>
      </c>
      <c r="AU460" s="239" t="s">
        <v>91</v>
      </c>
      <c r="AY460" s="18" t="s">
        <v>320</v>
      </c>
      <c r="BE460" s="240">
        <f>IF(N460="základní",J460,0)</f>
        <v>0</v>
      </c>
      <c r="BF460" s="240">
        <f>IF(N460="snížená",J460,0)</f>
        <v>0</v>
      </c>
      <c r="BG460" s="240">
        <f>IF(N460="zákl. přenesená",J460,0)</f>
        <v>0</v>
      </c>
      <c r="BH460" s="240">
        <f>IF(N460="sníž. přenesená",J460,0)</f>
        <v>0</v>
      </c>
      <c r="BI460" s="240">
        <f>IF(N460="nulová",J460,0)</f>
        <v>0</v>
      </c>
      <c r="BJ460" s="18" t="s">
        <v>89</v>
      </c>
      <c r="BK460" s="240">
        <f>ROUND(I460*H460,2)</f>
        <v>0</v>
      </c>
      <c r="BL460" s="18" t="s">
        <v>341</v>
      </c>
      <c r="BM460" s="239" t="s">
        <v>4711</v>
      </c>
    </row>
    <row r="461" s="2" customFormat="1">
      <c r="A461" s="39"/>
      <c r="B461" s="40"/>
      <c r="C461" s="41"/>
      <c r="D461" s="241" t="s">
        <v>329</v>
      </c>
      <c r="E461" s="41"/>
      <c r="F461" s="242" t="s">
        <v>1609</v>
      </c>
      <c r="G461" s="41"/>
      <c r="H461" s="41"/>
      <c r="I461" s="243"/>
      <c r="J461" s="41"/>
      <c r="K461" s="41"/>
      <c r="L461" s="45"/>
      <c r="M461" s="244"/>
      <c r="N461" s="245"/>
      <c r="O461" s="92"/>
      <c r="P461" s="92"/>
      <c r="Q461" s="92"/>
      <c r="R461" s="92"/>
      <c r="S461" s="92"/>
      <c r="T461" s="93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T461" s="18" t="s">
        <v>329</v>
      </c>
      <c r="AU461" s="18" t="s">
        <v>91</v>
      </c>
    </row>
    <row r="462" s="2" customFormat="1" ht="24.15" customHeight="1">
      <c r="A462" s="39"/>
      <c r="B462" s="40"/>
      <c r="C462" s="228" t="s">
        <v>1078</v>
      </c>
      <c r="D462" s="228" t="s">
        <v>323</v>
      </c>
      <c r="E462" s="229" t="s">
        <v>1611</v>
      </c>
      <c r="F462" s="230" t="s">
        <v>1612</v>
      </c>
      <c r="G462" s="231" t="s">
        <v>437</v>
      </c>
      <c r="H462" s="232">
        <v>1382.25</v>
      </c>
      <c r="I462" s="233"/>
      <c r="J462" s="234">
        <f>ROUND(I462*H462,2)</f>
        <v>0</v>
      </c>
      <c r="K462" s="230" t="s">
        <v>326</v>
      </c>
      <c r="L462" s="45"/>
      <c r="M462" s="235" t="s">
        <v>1</v>
      </c>
      <c r="N462" s="236" t="s">
        <v>46</v>
      </c>
      <c r="O462" s="92"/>
      <c r="P462" s="237">
        <f>O462*H462</f>
        <v>0</v>
      </c>
      <c r="Q462" s="237">
        <v>4.0000000000000003E-05</v>
      </c>
      <c r="R462" s="237">
        <f>Q462*H462</f>
        <v>0.055290000000000006</v>
      </c>
      <c r="S462" s="237">
        <v>0</v>
      </c>
      <c r="T462" s="238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39" t="s">
        <v>341</v>
      </c>
      <c r="AT462" s="239" t="s">
        <v>323</v>
      </c>
      <c r="AU462" s="239" t="s">
        <v>91</v>
      </c>
      <c r="AY462" s="18" t="s">
        <v>320</v>
      </c>
      <c r="BE462" s="240">
        <f>IF(N462="základní",J462,0)</f>
        <v>0</v>
      </c>
      <c r="BF462" s="240">
        <f>IF(N462="snížená",J462,0)</f>
        <v>0</v>
      </c>
      <c r="BG462" s="240">
        <f>IF(N462="zákl. přenesená",J462,0)</f>
        <v>0</v>
      </c>
      <c r="BH462" s="240">
        <f>IF(N462="sníž. přenesená",J462,0)</f>
        <v>0</v>
      </c>
      <c r="BI462" s="240">
        <f>IF(N462="nulová",J462,0)</f>
        <v>0</v>
      </c>
      <c r="BJ462" s="18" t="s">
        <v>89</v>
      </c>
      <c r="BK462" s="240">
        <f>ROUND(I462*H462,2)</f>
        <v>0</v>
      </c>
      <c r="BL462" s="18" t="s">
        <v>341</v>
      </c>
      <c r="BM462" s="239" t="s">
        <v>4712</v>
      </c>
    </row>
    <row r="463" s="2" customFormat="1">
      <c r="A463" s="39"/>
      <c r="B463" s="40"/>
      <c r="C463" s="41"/>
      <c r="D463" s="241" t="s">
        <v>329</v>
      </c>
      <c r="E463" s="41"/>
      <c r="F463" s="242" t="s">
        <v>1614</v>
      </c>
      <c r="G463" s="41"/>
      <c r="H463" s="41"/>
      <c r="I463" s="243"/>
      <c r="J463" s="41"/>
      <c r="K463" s="41"/>
      <c r="L463" s="45"/>
      <c r="M463" s="244"/>
      <c r="N463" s="245"/>
      <c r="O463" s="92"/>
      <c r="P463" s="92"/>
      <c r="Q463" s="92"/>
      <c r="R463" s="92"/>
      <c r="S463" s="92"/>
      <c r="T463" s="93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T463" s="18" t="s">
        <v>329</v>
      </c>
      <c r="AU463" s="18" t="s">
        <v>91</v>
      </c>
    </row>
    <row r="464" s="13" customFormat="1">
      <c r="A464" s="13"/>
      <c r="B464" s="251"/>
      <c r="C464" s="252"/>
      <c r="D464" s="253" t="s">
        <v>440</v>
      </c>
      <c r="E464" s="254" t="s">
        <v>1</v>
      </c>
      <c r="F464" s="255" t="s">
        <v>4713</v>
      </c>
      <c r="G464" s="252"/>
      <c r="H464" s="256">
        <v>245.25</v>
      </c>
      <c r="I464" s="257"/>
      <c r="J464" s="252"/>
      <c r="K464" s="252"/>
      <c r="L464" s="258"/>
      <c r="M464" s="259"/>
      <c r="N464" s="260"/>
      <c r="O464" s="260"/>
      <c r="P464" s="260"/>
      <c r="Q464" s="260"/>
      <c r="R464" s="260"/>
      <c r="S464" s="260"/>
      <c r="T464" s="261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62" t="s">
        <v>440</v>
      </c>
      <c r="AU464" s="262" t="s">
        <v>91</v>
      </c>
      <c r="AV464" s="13" t="s">
        <v>91</v>
      </c>
      <c r="AW464" s="13" t="s">
        <v>36</v>
      </c>
      <c r="AX464" s="13" t="s">
        <v>81</v>
      </c>
      <c r="AY464" s="262" t="s">
        <v>320</v>
      </c>
    </row>
    <row r="465" s="13" customFormat="1">
      <c r="A465" s="13"/>
      <c r="B465" s="251"/>
      <c r="C465" s="252"/>
      <c r="D465" s="253" t="s">
        <v>440</v>
      </c>
      <c r="E465" s="254" t="s">
        <v>1</v>
      </c>
      <c r="F465" s="255" t="s">
        <v>4714</v>
      </c>
      <c r="G465" s="252"/>
      <c r="H465" s="256">
        <v>568.5</v>
      </c>
      <c r="I465" s="257"/>
      <c r="J465" s="252"/>
      <c r="K465" s="252"/>
      <c r="L465" s="258"/>
      <c r="M465" s="259"/>
      <c r="N465" s="260"/>
      <c r="O465" s="260"/>
      <c r="P465" s="260"/>
      <c r="Q465" s="260"/>
      <c r="R465" s="260"/>
      <c r="S465" s="260"/>
      <c r="T465" s="261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62" t="s">
        <v>440</v>
      </c>
      <c r="AU465" s="262" t="s">
        <v>91</v>
      </c>
      <c r="AV465" s="13" t="s">
        <v>91</v>
      </c>
      <c r="AW465" s="13" t="s">
        <v>36</v>
      </c>
      <c r="AX465" s="13" t="s">
        <v>81</v>
      </c>
      <c r="AY465" s="262" t="s">
        <v>320</v>
      </c>
    </row>
    <row r="466" s="13" customFormat="1">
      <c r="A466" s="13"/>
      <c r="B466" s="251"/>
      <c r="C466" s="252"/>
      <c r="D466" s="253" t="s">
        <v>440</v>
      </c>
      <c r="E466" s="254" t="s">
        <v>1</v>
      </c>
      <c r="F466" s="255" t="s">
        <v>4715</v>
      </c>
      <c r="G466" s="252"/>
      <c r="H466" s="256">
        <v>568.5</v>
      </c>
      <c r="I466" s="257"/>
      <c r="J466" s="252"/>
      <c r="K466" s="252"/>
      <c r="L466" s="258"/>
      <c r="M466" s="259"/>
      <c r="N466" s="260"/>
      <c r="O466" s="260"/>
      <c r="P466" s="260"/>
      <c r="Q466" s="260"/>
      <c r="R466" s="260"/>
      <c r="S466" s="260"/>
      <c r="T466" s="261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2" t="s">
        <v>440</v>
      </c>
      <c r="AU466" s="262" t="s">
        <v>91</v>
      </c>
      <c r="AV466" s="13" t="s">
        <v>91</v>
      </c>
      <c r="AW466" s="13" t="s">
        <v>36</v>
      </c>
      <c r="AX466" s="13" t="s">
        <v>81</v>
      </c>
      <c r="AY466" s="262" t="s">
        <v>320</v>
      </c>
    </row>
    <row r="467" s="14" customFormat="1">
      <c r="A467" s="14"/>
      <c r="B467" s="263"/>
      <c r="C467" s="264"/>
      <c r="D467" s="253" t="s">
        <v>440</v>
      </c>
      <c r="E467" s="265" t="s">
        <v>1</v>
      </c>
      <c r="F467" s="266" t="s">
        <v>485</v>
      </c>
      <c r="G467" s="264"/>
      <c r="H467" s="267">
        <v>1382.25</v>
      </c>
      <c r="I467" s="268"/>
      <c r="J467" s="264"/>
      <c r="K467" s="264"/>
      <c r="L467" s="269"/>
      <c r="M467" s="270"/>
      <c r="N467" s="271"/>
      <c r="O467" s="271"/>
      <c r="P467" s="271"/>
      <c r="Q467" s="271"/>
      <c r="R467" s="271"/>
      <c r="S467" s="271"/>
      <c r="T467" s="272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73" t="s">
        <v>440</v>
      </c>
      <c r="AU467" s="273" t="s">
        <v>91</v>
      </c>
      <c r="AV467" s="14" t="s">
        <v>341</v>
      </c>
      <c r="AW467" s="14" t="s">
        <v>36</v>
      </c>
      <c r="AX467" s="14" t="s">
        <v>89</v>
      </c>
      <c r="AY467" s="273" t="s">
        <v>320</v>
      </c>
    </row>
    <row r="468" s="12" customFormat="1" ht="22.8" customHeight="1">
      <c r="A468" s="12"/>
      <c r="B468" s="212"/>
      <c r="C468" s="213"/>
      <c r="D468" s="214" t="s">
        <v>80</v>
      </c>
      <c r="E468" s="226" t="s">
        <v>1638</v>
      </c>
      <c r="F468" s="226" t="s">
        <v>1639</v>
      </c>
      <c r="G468" s="213"/>
      <c r="H468" s="213"/>
      <c r="I468" s="216"/>
      <c r="J468" s="227">
        <f>BK468</f>
        <v>0</v>
      </c>
      <c r="K468" s="213"/>
      <c r="L468" s="218"/>
      <c r="M468" s="219"/>
      <c r="N468" s="220"/>
      <c r="O468" s="220"/>
      <c r="P468" s="221">
        <f>SUM(P469:P571)</f>
        <v>0</v>
      </c>
      <c r="Q468" s="220"/>
      <c r="R468" s="221">
        <f>SUM(R469:R571)</f>
        <v>0</v>
      </c>
      <c r="S468" s="220"/>
      <c r="T468" s="222">
        <f>SUM(T469:T571)</f>
        <v>303.36040199999997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23" t="s">
        <v>89</v>
      </c>
      <c r="AT468" s="224" t="s">
        <v>80</v>
      </c>
      <c r="AU468" s="224" t="s">
        <v>89</v>
      </c>
      <c r="AY468" s="223" t="s">
        <v>320</v>
      </c>
      <c r="BK468" s="225">
        <f>SUM(BK469:BK571)</f>
        <v>0</v>
      </c>
    </row>
    <row r="469" s="2" customFormat="1" ht="21.75" customHeight="1">
      <c r="A469" s="39"/>
      <c r="B469" s="40"/>
      <c r="C469" s="228" t="s">
        <v>1092</v>
      </c>
      <c r="D469" s="228" t="s">
        <v>323</v>
      </c>
      <c r="E469" s="229" t="s">
        <v>4716</v>
      </c>
      <c r="F469" s="230" t="s">
        <v>4717</v>
      </c>
      <c r="G469" s="231" t="s">
        <v>437</v>
      </c>
      <c r="H469" s="232">
        <v>32.399999999999999</v>
      </c>
      <c r="I469" s="233"/>
      <c r="J469" s="234">
        <f>ROUND(I469*H469,2)</f>
        <v>0</v>
      </c>
      <c r="K469" s="230" t="s">
        <v>326</v>
      </c>
      <c r="L469" s="45"/>
      <c r="M469" s="235" t="s">
        <v>1</v>
      </c>
      <c r="N469" s="236" t="s">
        <v>46</v>
      </c>
      <c r="O469" s="92"/>
      <c r="P469" s="237">
        <f>O469*H469</f>
        <v>0</v>
      </c>
      <c r="Q469" s="237">
        <v>0</v>
      </c>
      <c r="R469" s="237">
        <f>Q469*H469</f>
        <v>0</v>
      </c>
      <c r="S469" s="237">
        <v>0.26100000000000001</v>
      </c>
      <c r="T469" s="238">
        <f>S469*H469</f>
        <v>8.4564000000000004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39" t="s">
        <v>341</v>
      </c>
      <c r="AT469" s="239" t="s">
        <v>323</v>
      </c>
      <c r="AU469" s="239" t="s">
        <v>91</v>
      </c>
      <c r="AY469" s="18" t="s">
        <v>320</v>
      </c>
      <c r="BE469" s="240">
        <f>IF(N469="základní",J469,0)</f>
        <v>0</v>
      </c>
      <c r="BF469" s="240">
        <f>IF(N469="snížená",J469,0)</f>
        <v>0</v>
      </c>
      <c r="BG469" s="240">
        <f>IF(N469="zákl. přenesená",J469,0)</f>
        <v>0</v>
      </c>
      <c r="BH469" s="240">
        <f>IF(N469="sníž. přenesená",J469,0)</f>
        <v>0</v>
      </c>
      <c r="BI469" s="240">
        <f>IF(N469="nulová",J469,0)</f>
        <v>0</v>
      </c>
      <c r="BJ469" s="18" t="s">
        <v>89</v>
      </c>
      <c r="BK469" s="240">
        <f>ROUND(I469*H469,2)</f>
        <v>0</v>
      </c>
      <c r="BL469" s="18" t="s">
        <v>341</v>
      </c>
      <c r="BM469" s="239" t="s">
        <v>4718</v>
      </c>
    </row>
    <row r="470" s="2" customFormat="1">
      <c r="A470" s="39"/>
      <c r="B470" s="40"/>
      <c r="C470" s="41"/>
      <c r="D470" s="241" t="s">
        <v>329</v>
      </c>
      <c r="E470" s="41"/>
      <c r="F470" s="242" t="s">
        <v>4719</v>
      </c>
      <c r="G470" s="41"/>
      <c r="H470" s="41"/>
      <c r="I470" s="243"/>
      <c r="J470" s="41"/>
      <c r="K470" s="41"/>
      <c r="L470" s="45"/>
      <c r="M470" s="244"/>
      <c r="N470" s="245"/>
      <c r="O470" s="92"/>
      <c r="P470" s="92"/>
      <c r="Q470" s="92"/>
      <c r="R470" s="92"/>
      <c r="S470" s="92"/>
      <c r="T470" s="93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T470" s="18" t="s">
        <v>329</v>
      </c>
      <c r="AU470" s="18" t="s">
        <v>91</v>
      </c>
    </row>
    <row r="471" s="16" customFormat="1">
      <c r="A471" s="16"/>
      <c r="B471" s="299"/>
      <c r="C471" s="300"/>
      <c r="D471" s="253" t="s">
        <v>440</v>
      </c>
      <c r="E471" s="301" t="s">
        <v>1</v>
      </c>
      <c r="F471" s="302" t="s">
        <v>900</v>
      </c>
      <c r="G471" s="300"/>
      <c r="H471" s="301" t="s">
        <v>1</v>
      </c>
      <c r="I471" s="303"/>
      <c r="J471" s="300"/>
      <c r="K471" s="300"/>
      <c r="L471" s="304"/>
      <c r="M471" s="305"/>
      <c r="N471" s="306"/>
      <c r="O471" s="306"/>
      <c r="P471" s="306"/>
      <c r="Q471" s="306"/>
      <c r="R471" s="306"/>
      <c r="S471" s="306"/>
      <c r="T471" s="307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T471" s="308" t="s">
        <v>440</v>
      </c>
      <c r="AU471" s="308" t="s">
        <v>91</v>
      </c>
      <c r="AV471" s="16" t="s">
        <v>89</v>
      </c>
      <c r="AW471" s="16" t="s">
        <v>36</v>
      </c>
      <c r="AX471" s="16" t="s">
        <v>81</v>
      </c>
      <c r="AY471" s="308" t="s">
        <v>320</v>
      </c>
    </row>
    <row r="472" s="13" customFormat="1">
      <c r="A472" s="13"/>
      <c r="B472" s="251"/>
      <c r="C472" s="252"/>
      <c r="D472" s="253" t="s">
        <v>440</v>
      </c>
      <c r="E472" s="254" t="s">
        <v>1</v>
      </c>
      <c r="F472" s="255" t="s">
        <v>4720</v>
      </c>
      <c r="G472" s="252"/>
      <c r="H472" s="256">
        <v>7.5</v>
      </c>
      <c r="I472" s="257"/>
      <c r="J472" s="252"/>
      <c r="K472" s="252"/>
      <c r="L472" s="258"/>
      <c r="M472" s="259"/>
      <c r="N472" s="260"/>
      <c r="O472" s="260"/>
      <c r="P472" s="260"/>
      <c r="Q472" s="260"/>
      <c r="R472" s="260"/>
      <c r="S472" s="260"/>
      <c r="T472" s="261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2" t="s">
        <v>440</v>
      </c>
      <c r="AU472" s="262" t="s">
        <v>91</v>
      </c>
      <c r="AV472" s="13" t="s">
        <v>91</v>
      </c>
      <c r="AW472" s="13" t="s">
        <v>36</v>
      </c>
      <c r="AX472" s="13" t="s">
        <v>81</v>
      </c>
      <c r="AY472" s="262" t="s">
        <v>320</v>
      </c>
    </row>
    <row r="473" s="13" customFormat="1">
      <c r="A473" s="13"/>
      <c r="B473" s="251"/>
      <c r="C473" s="252"/>
      <c r="D473" s="253" t="s">
        <v>440</v>
      </c>
      <c r="E473" s="254" t="s">
        <v>1</v>
      </c>
      <c r="F473" s="255" t="s">
        <v>4721</v>
      </c>
      <c r="G473" s="252"/>
      <c r="H473" s="256">
        <v>7.7999999999999998</v>
      </c>
      <c r="I473" s="257"/>
      <c r="J473" s="252"/>
      <c r="K473" s="252"/>
      <c r="L473" s="258"/>
      <c r="M473" s="259"/>
      <c r="N473" s="260"/>
      <c r="O473" s="260"/>
      <c r="P473" s="260"/>
      <c r="Q473" s="260"/>
      <c r="R473" s="260"/>
      <c r="S473" s="260"/>
      <c r="T473" s="261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62" t="s">
        <v>440</v>
      </c>
      <c r="AU473" s="262" t="s">
        <v>91</v>
      </c>
      <c r="AV473" s="13" t="s">
        <v>91</v>
      </c>
      <c r="AW473" s="13" t="s">
        <v>36</v>
      </c>
      <c r="AX473" s="13" t="s">
        <v>81</v>
      </c>
      <c r="AY473" s="262" t="s">
        <v>320</v>
      </c>
    </row>
    <row r="474" s="15" customFormat="1">
      <c r="A474" s="15"/>
      <c r="B474" s="288"/>
      <c r="C474" s="289"/>
      <c r="D474" s="253" t="s">
        <v>440</v>
      </c>
      <c r="E474" s="290" t="s">
        <v>1</v>
      </c>
      <c r="F474" s="291" t="s">
        <v>633</v>
      </c>
      <c r="G474" s="289"/>
      <c r="H474" s="292">
        <v>15.300000000000001</v>
      </c>
      <c r="I474" s="293"/>
      <c r="J474" s="289"/>
      <c r="K474" s="289"/>
      <c r="L474" s="294"/>
      <c r="M474" s="295"/>
      <c r="N474" s="296"/>
      <c r="O474" s="296"/>
      <c r="P474" s="296"/>
      <c r="Q474" s="296"/>
      <c r="R474" s="296"/>
      <c r="S474" s="296"/>
      <c r="T474" s="297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298" t="s">
        <v>440</v>
      </c>
      <c r="AU474" s="298" t="s">
        <v>91</v>
      </c>
      <c r="AV474" s="15" t="s">
        <v>111</v>
      </c>
      <c r="AW474" s="15" t="s">
        <v>36</v>
      </c>
      <c r="AX474" s="15" t="s">
        <v>81</v>
      </c>
      <c r="AY474" s="298" t="s">
        <v>320</v>
      </c>
    </row>
    <row r="475" s="16" customFormat="1">
      <c r="A475" s="16"/>
      <c r="B475" s="299"/>
      <c r="C475" s="300"/>
      <c r="D475" s="253" t="s">
        <v>440</v>
      </c>
      <c r="E475" s="301" t="s">
        <v>1</v>
      </c>
      <c r="F475" s="302" t="s">
        <v>4722</v>
      </c>
      <c r="G475" s="300"/>
      <c r="H475" s="301" t="s">
        <v>1</v>
      </c>
      <c r="I475" s="303"/>
      <c r="J475" s="300"/>
      <c r="K475" s="300"/>
      <c r="L475" s="304"/>
      <c r="M475" s="305"/>
      <c r="N475" s="306"/>
      <c r="O475" s="306"/>
      <c r="P475" s="306"/>
      <c r="Q475" s="306"/>
      <c r="R475" s="306"/>
      <c r="S475" s="306"/>
      <c r="T475" s="307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T475" s="308" t="s">
        <v>440</v>
      </c>
      <c r="AU475" s="308" t="s">
        <v>91</v>
      </c>
      <c r="AV475" s="16" t="s">
        <v>89</v>
      </c>
      <c r="AW475" s="16" t="s">
        <v>36</v>
      </c>
      <c r="AX475" s="16" t="s">
        <v>81</v>
      </c>
      <c r="AY475" s="308" t="s">
        <v>320</v>
      </c>
    </row>
    <row r="476" s="16" customFormat="1">
      <c r="A476" s="16"/>
      <c r="B476" s="299"/>
      <c r="C476" s="300"/>
      <c r="D476" s="253" t="s">
        <v>440</v>
      </c>
      <c r="E476" s="301" t="s">
        <v>1</v>
      </c>
      <c r="F476" s="302" t="s">
        <v>900</v>
      </c>
      <c r="G476" s="300"/>
      <c r="H476" s="301" t="s">
        <v>1</v>
      </c>
      <c r="I476" s="303"/>
      <c r="J476" s="300"/>
      <c r="K476" s="300"/>
      <c r="L476" s="304"/>
      <c r="M476" s="305"/>
      <c r="N476" s="306"/>
      <c r="O476" s="306"/>
      <c r="P476" s="306"/>
      <c r="Q476" s="306"/>
      <c r="R476" s="306"/>
      <c r="S476" s="306"/>
      <c r="T476" s="307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T476" s="308" t="s">
        <v>440</v>
      </c>
      <c r="AU476" s="308" t="s">
        <v>91</v>
      </c>
      <c r="AV476" s="16" t="s">
        <v>89</v>
      </c>
      <c r="AW476" s="16" t="s">
        <v>36</v>
      </c>
      <c r="AX476" s="16" t="s">
        <v>81</v>
      </c>
      <c r="AY476" s="308" t="s">
        <v>320</v>
      </c>
    </row>
    <row r="477" s="13" customFormat="1">
      <c r="A477" s="13"/>
      <c r="B477" s="251"/>
      <c r="C477" s="252"/>
      <c r="D477" s="253" t="s">
        <v>440</v>
      </c>
      <c r="E477" s="254" t="s">
        <v>1</v>
      </c>
      <c r="F477" s="255" t="s">
        <v>4723</v>
      </c>
      <c r="G477" s="252"/>
      <c r="H477" s="256">
        <v>17.100000000000001</v>
      </c>
      <c r="I477" s="257"/>
      <c r="J477" s="252"/>
      <c r="K477" s="252"/>
      <c r="L477" s="258"/>
      <c r="M477" s="259"/>
      <c r="N477" s="260"/>
      <c r="O477" s="260"/>
      <c r="P477" s="260"/>
      <c r="Q477" s="260"/>
      <c r="R477" s="260"/>
      <c r="S477" s="260"/>
      <c r="T477" s="261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2" t="s">
        <v>440</v>
      </c>
      <c r="AU477" s="262" t="s">
        <v>91</v>
      </c>
      <c r="AV477" s="13" t="s">
        <v>91</v>
      </c>
      <c r="AW477" s="13" t="s">
        <v>36</v>
      </c>
      <c r="AX477" s="13" t="s">
        <v>81</v>
      </c>
      <c r="AY477" s="262" t="s">
        <v>320</v>
      </c>
    </row>
    <row r="478" s="15" customFormat="1">
      <c r="A478" s="15"/>
      <c r="B478" s="288"/>
      <c r="C478" s="289"/>
      <c r="D478" s="253" t="s">
        <v>440</v>
      </c>
      <c r="E478" s="290" t="s">
        <v>1</v>
      </c>
      <c r="F478" s="291" t="s">
        <v>633</v>
      </c>
      <c r="G478" s="289"/>
      <c r="H478" s="292">
        <v>17.100000000000001</v>
      </c>
      <c r="I478" s="293"/>
      <c r="J478" s="289"/>
      <c r="K478" s="289"/>
      <c r="L478" s="294"/>
      <c r="M478" s="295"/>
      <c r="N478" s="296"/>
      <c r="O478" s="296"/>
      <c r="P478" s="296"/>
      <c r="Q478" s="296"/>
      <c r="R478" s="296"/>
      <c r="S478" s="296"/>
      <c r="T478" s="297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98" t="s">
        <v>440</v>
      </c>
      <c r="AU478" s="298" t="s">
        <v>91</v>
      </c>
      <c r="AV478" s="15" t="s">
        <v>111</v>
      </c>
      <c r="AW478" s="15" t="s">
        <v>36</v>
      </c>
      <c r="AX478" s="15" t="s">
        <v>81</v>
      </c>
      <c r="AY478" s="298" t="s">
        <v>320</v>
      </c>
    </row>
    <row r="479" s="14" customFormat="1">
      <c r="A479" s="14"/>
      <c r="B479" s="263"/>
      <c r="C479" s="264"/>
      <c r="D479" s="253" t="s">
        <v>440</v>
      </c>
      <c r="E479" s="265" t="s">
        <v>1</v>
      </c>
      <c r="F479" s="266" t="s">
        <v>485</v>
      </c>
      <c r="G479" s="264"/>
      <c r="H479" s="267">
        <v>32.399999999999999</v>
      </c>
      <c r="I479" s="268"/>
      <c r="J479" s="264"/>
      <c r="K479" s="264"/>
      <c r="L479" s="269"/>
      <c r="M479" s="270"/>
      <c r="N479" s="271"/>
      <c r="O479" s="271"/>
      <c r="P479" s="271"/>
      <c r="Q479" s="271"/>
      <c r="R479" s="271"/>
      <c r="S479" s="271"/>
      <c r="T479" s="272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73" t="s">
        <v>440</v>
      </c>
      <c r="AU479" s="273" t="s">
        <v>91</v>
      </c>
      <c r="AV479" s="14" t="s">
        <v>341</v>
      </c>
      <c r="AW479" s="14" t="s">
        <v>36</v>
      </c>
      <c r="AX479" s="14" t="s">
        <v>89</v>
      </c>
      <c r="AY479" s="273" t="s">
        <v>320</v>
      </c>
    </row>
    <row r="480" s="2" customFormat="1" ht="21.75" customHeight="1">
      <c r="A480" s="39"/>
      <c r="B480" s="40"/>
      <c r="C480" s="228" t="s">
        <v>1097</v>
      </c>
      <c r="D480" s="228" t="s">
        <v>323</v>
      </c>
      <c r="E480" s="229" t="s">
        <v>4724</v>
      </c>
      <c r="F480" s="230" t="s">
        <v>4725</v>
      </c>
      <c r="G480" s="231" t="s">
        <v>437</v>
      </c>
      <c r="H480" s="232">
        <v>48.081000000000003</v>
      </c>
      <c r="I480" s="233"/>
      <c r="J480" s="234">
        <f>ROUND(I480*H480,2)</f>
        <v>0</v>
      </c>
      <c r="K480" s="230" t="s">
        <v>326</v>
      </c>
      <c r="L480" s="45"/>
      <c r="M480" s="235" t="s">
        <v>1</v>
      </c>
      <c r="N480" s="236" t="s">
        <v>46</v>
      </c>
      <c r="O480" s="92"/>
      <c r="P480" s="237">
        <f>O480*H480</f>
        <v>0</v>
      </c>
      <c r="Q480" s="237">
        <v>0</v>
      </c>
      <c r="R480" s="237">
        <f>Q480*H480</f>
        <v>0</v>
      </c>
      <c r="S480" s="237">
        <v>0.082000000000000003</v>
      </c>
      <c r="T480" s="238">
        <f>S480*H480</f>
        <v>3.9426420000000002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39" t="s">
        <v>341</v>
      </c>
      <c r="AT480" s="239" t="s">
        <v>323</v>
      </c>
      <c r="AU480" s="239" t="s">
        <v>91</v>
      </c>
      <c r="AY480" s="18" t="s">
        <v>320</v>
      </c>
      <c r="BE480" s="240">
        <f>IF(N480="základní",J480,0)</f>
        <v>0</v>
      </c>
      <c r="BF480" s="240">
        <f>IF(N480="snížená",J480,0)</f>
        <v>0</v>
      </c>
      <c r="BG480" s="240">
        <f>IF(N480="zákl. přenesená",J480,0)</f>
        <v>0</v>
      </c>
      <c r="BH480" s="240">
        <f>IF(N480="sníž. přenesená",J480,0)</f>
        <v>0</v>
      </c>
      <c r="BI480" s="240">
        <f>IF(N480="nulová",J480,0)</f>
        <v>0</v>
      </c>
      <c r="BJ480" s="18" t="s">
        <v>89</v>
      </c>
      <c r="BK480" s="240">
        <f>ROUND(I480*H480,2)</f>
        <v>0</v>
      </c>
      <c r="BL480" s="18" t="s">
        <v>341</v>
      </c>
      <c r="BM480" s="239" t="s">
        <v>4726</v>
      </c>
    </row>
    <row r="481" s="2" customFormat="1">
      <c r="A481" s="39"/>
      <c r="B481" s="40"/>
      <c r="C481" s="41"/>
      <c r="D481" s="241" t="s">
        <v>329</v>
      </c>
      <c r="E481" s="41"/>
      <c r="F481" s="242" t="s">
        <v>4727</v>
      </c>
      <c r="G481" s="41"/>
      <c r="H481" s="41"/>
      <c r="I481" s="243"/>
      <c r="J481" s="41"/>
      <c r="K481" s="41"/>
      <c r="L481" s="45"/>
      <c r="M481" s="244"/>
      <c r="N481" s="245"/>
      <c r="O481" s="92"/>
      <c r="P481" s="92"/>
      <c r="Q481" s="92"/>
      <c r="R481" s="92"/>
      <c r="S481" s="92"/>
      <c r="T481" s="93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329</v>
      </c>
      <c r="AU481" s="18" t="s">
        <v>91</v>
      </c>
    </row>
    <row r="482" s="16" customFormat="1">
      <c r="A482" s="16"/>
      <c r="B482" s="299"/>
      <c r="C482" s="300"/>
      <c r="D482" s="253" t="s">
        <v>440</v>
      </c>
      <c r="E482" s="301" t="s">
        <v>1</v>
      </c>
      <c r="F482" s="302" t="s">
        <v>900</v>
      </c>
      <c r="G482" s="300"/>
      <c r="H482" s="301" t="s">
        <v>1</v>
      </c>
      <c r="I482" s="303"/>
      <c r="J482" s="300"/>
      <c r="K482" s="300"/>
      <c r="L482" s="304"/>
      <c r="M482" s="305"/>
      <c r="N482" s="306"/>
      <c r="O482" s="306"/>
      <c r="P482" s="306"/>
      <c r="Q482" s="306"/>
      <c r="R482" s="306"/>
      <c r="S482" s="306"/>
      <c r="T482" s="307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T482" s="308" t="s">
        <v>440</v>
      </c>
      <c r="AU482" s="308" t="s">
        <v>91</v>
      </c>
      <c r="AV482" s="16" t="s">
        <v>89</v>
      </c>
      <c r="AW482" s="16" t="s">
        <v>36</v>
      </c>
      <c r="AX482" s="16" t="s">
        <v>81</v>
      </c>
      <c r="AY482" s="308" t="s">
        <v>320</v>
      </c>
    </row>
    <row r="483" s="13" customFormat="1">
      <c r="A483" s="13"/>
      <c r="B483" s="251"/>
      <c r="C483" s="252"/>
      <c r="D483" s="253" t="s">
        <v>440</v>
      </c>
      <c r="E483" s="254" t="s">
        <v>1</v>
      </c>
      <c r="F483" s="255" t="s">
        <v>4728</v>
      </c>
      <c r="G483" s="252"/>
      <c r="H483" s="256">
        <v>13.851000000000001</v>
      </c>
      <c r="I483" s="257"/>
      <c r="J483" s="252"/>
      <c r="K483" s="252"/>
      <c r="L483" s="258"/>
      <c r="M483" s="259"/>
      <c r="N483" s="260"/>
      <c r="O483" s="260"/>
      <c r="P483" s="260"/>
      <c r="Q483" s="260"/>
      <c r="R483" s="260"/>
      <c r="S483" s="260"/>
      <c r="T483" s="261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2" t="s">
        <v>440</v>
      </c>
      <c r="AU483" s="262" t="s">
        <v>91</v>
      </c>
      <c r="AV483" s="13" t="s">
        <v>91</v>
      </c>
      <c r="AW483" s="13" t="s">
        <v>36</v>
      </c>
      <c r="AX483" s="13" t="s">
        <v>81</v>
      </c>
      <c r="AY483" s="262" t="s">
        <v>320</v>
      </c>
    </row>
    <row r="484" s="13" customFormat="1">
      <c r="A484" s="13"/>
      <c r="B484" s="251"/>
      <c r="C484" s="252"/>
      <c r="D484" s="253" t="s">
        <v>440</v>
      </c>
      <c r="E484" s="254" t="s">
        <v>1</v>
      </c>
      <c r="F484" s="255" t="s">
        <v>4729</v>
      </c>
      <c r="G484" s="252"/>
      <c r="H484" s="256">
        <v>13.109999999999999</v>
      </c>
      <c r="I484" s="257"/>
      <c r="J484" s="252"/>
      <c r="K484" s="252"/>
      <c r="L484" s="258"/>
      <c r="M484" s="259"/>
      <c r="N484" s="260"/>
      <c r="O484" s="260"/>
      <c r="P484" s="260"/>
      <c r="Q484" s="260"/>
      <c r="R484" s="260"/>
      <c r="S484" s="260"/>
      <c r="T484" s="261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62" t="s">
        <v>440</v>
      </c>
      <c r="AU484" s="262" t="s">
        <v>91</v>
      </c>
      <c r="AV484" s="13" t="s">
        <v>91</v>
      </c>
      <c r="AW484" s="13" t="s">
        <v>36</v>
      </c>
      <c r="AX484" s="13" t="s">
        <v>81</v>
      </c>
      <c r="AY484" s="262" t="s">
        <v>320</v>
      </c>
    </row>
    <row r="485" s="16" customFormat="1">
      <c r="A485" s="16"/>
      <c r="B485" s="299"/>
      <c r="C485" s="300"/>
      <c r="D485" s="253" t="s">
        <v>440</v>
      </c>
      <c r="E485" s="301" t="s">
        <v>1</v>
      </c>
      <c r="F485" s="302" t="s">
        <v>879</v>
      </c>
      <c r="G485" s="300"/>
      <c r="H485" s="301" t="s">
        <v>1</v>
      </c>
      <c r="I485" s="303"/>
      <c r="J485" s="300"/>
      <c r="K485" s="300"/>
      <c r="L485" s="304"/>
      <c r="M485" s="305"/>
      <c r="N485" s="306"/>
      <c r="O485" s="306"/>
      <c r="P485" s="306"/>
      <c r="Q485" s="306"/>
      <c r="R485" s="306"/>
      <c r="S485" s="306"/>
      <c r="T485" s="307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T485" s="308" t="s">
        <v>440</v>
      </c>
      <c r="AU485" s="308" t="s">
        <v>91</v>
      </c>
      <c r="AV485" s="16" t="s">
        <v>89</v>
      </c>
      <c r="AW485" s="16" t="s">
        <v>36</v>
      </c>
      <c r="AX485" s="16" t="s">
        <v>81</v>
      </c>
      <c r="AY485" s="308" t="s">
        <v>320</v>
      </c>
    </row>
    <row r="486" s="13" customFormat="1">
      <c r="A486" s="13"/>
      <c r="B486" s="251"/>
      <c r="C486" s="252"/>
      <c r="D486" s="253" t="s">
        <v>440</v>
      </c>
      <c r="E486" s="254" t="s">
        <v>1</v>
      </c>
      <c r="F486" s="255" t="s">
        <v>4730</v>
      </c>
      <c r="G486" s="252"/>
      <c r="H486" s="256">
        <v>21.120000000000001</v>
      </c>
      <c r="I486" s="257"/>
      <c r="J486" s="252"/>
      <c r="K486" s="252"/>
      <c r="L486" s="258"/>
      <c r="M486" s="259"/>
      <c r="N486" s="260"/>
      <c r="O486" s="260"/>
      <c r="P486" s="260"/>
      <c r="Q486" s="260"/>
      <c r="R486" s="260"/>
      <c r="S486" s="260"/>
      <c r="T486" s="261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2" t="s">
        <v>440</v>
      </c>
      <c r="AU486" s="262" t="s">
        <v>91</v>
      </c>
      <c r="AV486" s="13" t="s">
        <v>91</v>
      </c>
      <c r="AW486" s="13" t="s">
        <v>36</v>
      </c>
      <c r="AX486" s="13" t="s">
        <v>81</v>
      </c>
      <c r="AY486" s="262" t="s">
        <v>320</v>
      </c>
    </row>
    <row r="487" s="14" customFormat="1">
      <c r="A487" s="14"/>
      <c r="B487" s="263"/>
      <c r="C487" s="264"/>
      <c r="D487" s="253" t="s">
        <v>440</v>
      </c>
      <c r="E487" s="265" t="s">
        <v>1</v>
      </c>
      <c r="F487" s="266" t="s">
        <v>485</v>
      </c>
      <c r="G487" s="264"/>
      <c r="H487" s="267">
        <v>48.081000000000003</v>
      </c>
      <c r="I487" s="268"/>
      <c r="J487" s="264"/>
      <c r="K487" s="264"/>
      <c r="L487" s="269"/>
      <c r="M487" s="270"/>
      <c r="N487" s="271"/>
      <c r="O487" s="271"/>
      <c r="P487" s="271"/>
      <c r="Q487" s="271"/>
      <c r="R487" s="271"/>
      <c r="S487" s="271"/>
      <c r="T487" s="272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73" t="s">
        <v>440</v>
      </c>
      <c r="AU487" s="273" t="s">
        <v>91</v>
      </c>
      <c r="AV487" s="14" t="s">
        <v>341</v>
      </c>
      <c r="AW487" s="14" t="s">
        <v>36</v>
      </c>
      <c r="AX487" s="14" t="s">
        <v>89</v>
      </c>
      <c r="AY487" s="273" t="s">
        <v>320</v>
      </c>
    </row>
    <row r="488" s="2" customFormat="1" ht="24.15" customHeight="1">
      <c r="A488" s="39"/>
      <c r="B488" s="40"/>
      <c r="C488" s="228" t="s">
        <v>1106</v>
      </c>
      <c r="D488" s="228" t="s">
        <v>323</v>
      </c>
      <c r="E488" s="229" t="s">
        <v>4731</v>
      </c>
      <c r="F488" s="230" t="s">
        <v>4732</v>
      </c>
      <c r="G488" s="231" t="s">
        <v>515</v>
      </c>
      <c r="H488" s="232">
        <v>5.5</v>
      </c>
      <c r="I488" s="233"/>
      <c r="J488" s="234">
        <f>ROUND(I488*H488,2)</f>
        <v>0</v>
      </c>
      <c r="K488" s="230" t="s">
        <v>326</v>
      </c>
      <c r="L488" s="45"/>
      <c r="M488" s="235" t="s">
        <v>1</v>
      </c>
      <c r="N488" s="236" t="s">
        <v>46</v>
      </c>
      <c r="O488" s="92"/>
      <c r="P488" s="237">
        <f>O488*H488</f>
        <v>0</v>
      </c>
      <c r="Q488" s="237">
        <v>0</v>
      </c>
      <c r="R488" s="237">
        <f>Q488*H488</f>
        <v>0</v>
      </c>
      <c r="S488" s="237">
        <v>0.070000000000000007</v>
      </c>
      <c r="T488" s="238">
        <f>S488*H488</f>
        <v>0.38500000000000001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239" t="s">
        <v>341</v>
      </c>
      <c r="AT488" s="239" t="s">
        <v>323</v>
      </c>
      <c r="AU488" s="239" t="s">
        <v>91</v>
      </c>
      <c r="AY488" s="18" t="s">
        <v>320</v>
      </c>
      <c r="BE488" s="240">
        <f>IF(N488="základní",J488,0)</f>
        <v>0</v>
      </c>
      <c r="BF488" s="240">
        <f>IF(N488="snížená",J488,0)</f>
        <v>0</v>
      </c>
      <c r="BG488" s="240">
        <f>IF(N488="zákl. přenesená",J488,0)</f>
        <v>0</v>
      </c>
      <c r="BH488" s="240">
        <f>IF(N488="sníž. přenesená",J488,0)</f>
        <v>0</v>
      </c>
      <c r="BI488" s="240">
        <f>IF(N488="nulová",J488,0)</f>
        <v>0</v>
      </c>
      <c r="BJ488" s="18" t="s">
        <v>89</v>
      </c>
      <c r="BK488" s="240">
        <f>ROUND(I488*H488,2)</f>
        <v>0</v>
      </c>
      <c r="BL488" s="18" t="s">
        <v>341</v>
      </c>
      <c r="BM488" s="239" t="s">
        <v>4733</v>
      </c>
    </row>
    <row r="489" s="2" customFormat="1">
      <c r="A489" s="39"/>
      <c r="B489" s="40"/>
      <c r="C489" s="41"/>
      <c r="D489" s="241" t="s">
        <v>329</v>
      </c>
      <c r="E489" s="41"/>
      <c r="F489" s="242" t="s">
        <v>4734</v>
      </c>
      <c r="G489" s="41"/>
      <c r="H489" s="41"/>
      <c r="I489" s="243"/>
      <c r="J489" s="41"/>
      <c r="K489" s="41"/>
      <c r="L489" s="45"/>
      <c r="M489" s="244"/>
      <c r="N489" s="245"/>
      <c r="O489" s="92"/>
      <c r="P489" s="92"/>
      <c r="Q489" s="92"/>
      <c r="R489" s="92"/>
      <c r="S489" s="92"/>
      <c r="T489" s="93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T489" s="18" t="s">
        <v>329</v>
      </c>
      <c r="AU489" s="18" t="s">
        <v>91</v>
      </c>
    </row>
    <row r="490" s="13" customFormat="1">
      <c r="A490" s="13"/>
      <c r="B490" s="251"/>
      <c r="C490" s="252"/>
      <c r="D490" s="253" t="s">
        <v>440</v>
      </c>
      <c r="E490" s="254" t="s">
        <v>1</v>
      </c>
      <c r="F490" s="255" t="s">
        <v>4735</v>
      </c>
      <c r="G490" s="252"/>
      <c r="H490" s="256">
        <v>5.5</v>
      </c>
      <c r="I490" s="257"/>
      <c r="J490" s="252"/>
      <c r="K490" s="252"/>
      <c r="L490" s="258"/>
      <c r="M490" s="259"/>
      <c r="N490" s="260"/>
      <c r="O490" s="260"/>
      <c r="P490" s="260"/>
      <c r="Q490" s="260"/>
      <c r="R490" s="260"/>
      <c r="S490" s="260"/>
      <c r="T490" s="261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2" t="s">
        <v>440</v>
      </c>
      <c r="AU490" s="262" t="s">
        <v>91</v>
      </c>
      <c r="AV490" s="13" t="s">
        <v>91</v>
      </c>
      <c r="AW490" s="13" t="s">
        <v>36</v>
      </c>
      <c r="AX490" s="13" t="s">
        <v>89</v>
      </c>
      <c r="AY490" s="262" t="s">
        <v>320</v>
      </c>
    </row>
    <row r="491" s="2" customFormat="1" ht="24.15" customHeight="1">
      <c r="A491" s="39"/>
      <c r="B491" s="40"/>
      <c r="C491" s="228" t="s">
        <v>1111</v>
      </c>
      <c r="D491" s="228" t="s">
        <v>323</v>
      </c>
      <c r="E491" s="229" t="s">
        <v>4736</v>
      </c>
      <c r="F491" s="230" t="s">
        <v>4737</v>
      </c>
      <c r="G491" s="231" t="s">
        <v>437</v>
      </c>
      <c r="H491" s="232">
        <v>19.199999999999999</v>
      </c>
      <c r="I491" s="233"/>
      <c r="J491" s="234">
        <f>ROUND(I491*H491,2)</f>
        <v>0</v>
      </c>
      <c r="K491" s="230" t="s">
        <v>326</v>
      </c>
      <c r="L491" s="45"/>
      <c r="M491" s="235" t="s">
        <v>1</v>
      </c>
      <c r="N491" s="236" t="s">
        <v>46</v>
      </c>
      <c r="O491" s="92"/>
      <c r="P491" s="237">
        <f>O491*H491</f>
        <v>0</v>
      </c>
      <c r="Q491" s="237">
        <v>0</v>
      </c>
      <c r="R491" s="237">
        <f>Q491*H491</f>
        <v>0</v>
      </c>
      <c r="S491" s="237">
        <v>0.072999999999999995</v>
      </c>
      <c r="T491" s="238">
        <f>S491*H491</f>
        <v>1.4016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39" t="s">
        <v>341</v>
      </c>
      <c r="AT491" s="239" t="s">
        <v>323</v>
      </c>
      <c r="AU491" s="239" t="s">
        <v>91</v>
      </c>
      <c r="AY491" s="18" t="s">
        <v>320</v>
      </c>
      <c r="BE491" s="240">
        <f>IF(N491="základní",J491,0)</f>
        <v>0</v>
      </c>
      <c r="BF491" s="240">
        <f>IF(N491="snížená",J491,0)</f>
        <v>0</v>
      </c>
      <c r="BG491" s="240">
        <f>IF(N491="zákl. přenesená",J491,0)</f>
        <v>0</v>
      </c>
      <c r="BH491" s="240">
        <f>IF(N491="sníž. přenesená",J491,0)</f>
        <v>0</v>
      </c>
      <c r="BI491" s="240">
        <f>IF(N491="nulová",J491,0)</f>
        <v>0</v>
      </c>
      <c r="BJ491" s="18" t="s">
        <v>89</v>
      </c>
      <c r="BK491" s="240">
        <f>ROUND(I491*H491,2)</f>
        <v>0</v>
      </c>
      <c r="BL491" s="18" t="s">
        <v>341</v>
      </c>
      <c r="BM491" s="239" t="s">
        <v>4738</v>
      </c>
    </row>
    <row r="492" s="2" customFormat="1">
      <c r="A492" s="39"/>
      <c r="B492" s="40"/>
      <c r="C492" s="41"/>
      <c r="D492" s="241" t="s">
        <v>329</v>
      </c>
      <c r="E492" s="41"/>
      <c r="F492" s="242" t="s">
        <v>4739</v>
      </c>
      <c r="G492" s="41"/>
      <c r="H492" s="41"/>
      <c r="I492" s="243"/>
      <c r="J492" s="41"/>
      <c r="K492" s="41"/>
      <c r="L492" s="45"/>
      <c r="M492" s="244"/>
      <c r="N492" s="245"/>
      <c r="O492" s="92"/>
      <c r="P492" s="92"/>
      <c r="Q492" s="92"/>
      <c r="R492" s="92"/>
      <c r="S492" s="92"/>
      <c r="T492" s="93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T492" s="18" t="s">
        <v>329</v>
      </c>
      <c r="AU492" s="18" t="s">
        <v>91</v>
      </c>
    </row>
    <row r="493" s="16" customFormat="1">
      <c r="A493" s="16"/>
      <c r="B493" s="299"/>
      <c r="C493" s="300"/>
      <c r="D493" s="253" t="s">
        <v>440</v>
      </c>
      <c r="E493" s="301" t="s">
        <v>1</v>
      </c>
      <c r="F493" s="302" t="s">
        <v>4455</v>
      </c>
      <c r="G493" s="300"/>
      <c r="H493" s="301" t="s">
        <v>1</v>
      </c>
      <c r="I493" s="303"/>
      <c r="J493" s="300"/>
      <c r="K493" s="300"/>
      <c r="L493" s="304"/>
      <c r="M493" s="305"/>
      <c r="N493" s="306"/>
      <c r="O493" s="306"/>
      <c r="P493" s="306"/>
      <c r="Q493" s="306"/>
      <c r="R493" s="306"/>
      <c r="S493" s="306"/>
      <c r="T493" s="307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T493" s="308" t="s">
        <v>440</v>
      </c>
      <c r="AU493" s="308" t="s">
        <v>91</v>
      </c>
      <c r="AV493" s="16" t="s">
        <v>89</v>
      </c>
      <c r="AW493" s="16" t="s">
        <v>36</v>
      </c>
      <c r="AX493" s="16" t="s">
        <v>81</v>
      </c>
      <c r="AY493" s="308" t="s">
        <v>320</v>
      </c>
    </row>
    <row r="494" s="13" customFormat="1">
      <c r="A494" s="13"/>
      <c r="B494" s="251"/>
      <c r="C494" s="252"/>
      <c r="D494" s="253" t="s">
        <v>440</v>
      </c>
      <c r="E494" s="254" t="s">
        <v>1</v>
      </c>
      <c r="F494" s="255" t="s">
        <v>4740</v>
      </c>
      <c r="G494" s="252"/>
      <c r="H494" s="256">
        <v>13.199999999999999</v>
      </c>
      <c r="I494" s="257"/>
      <c r="J494" s="252"/>
      <c r="K494" s="252"/>
      <c r="L494" s="258"/>
      <c r="M494" s="259"/>
      <c r="N494" s="260"/>
      <c r="O494" s="260"/>
      <c r="P494" s="260"/>
      <c r="Q494" s="260"/>
      <c r="R494" s="260"/>
      <c r="S494" s="260"/>
      <c r="T494" s="261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62" t="s">
        <v>440</v>
      </c>
      <c r="AU494" s="262" t="s">
        <v>91</v>
      </c>
      <c r="AV494" s="13" t="s">
        <v>91</v>
      </c>
      <c r="AW494" s="13" t="s">
        <v>36</v>
      </c>
      <c r="AX494" s="13" t="s">
        <v>81</v>
      </c>
      <c r="AY494" s="262" t="s">
        <v>320</v>
      </c>
    </row>
    <row r="495" s="16" customFormat="1">
      <c r="A495" s="16"/>
      <c r="B495" s="299"/>
      <c r="C495" s="300"/>
      <c r="D495" s="253" t="s">
        <v>440</v>
      </c>
      <c r="E495" s="301" t="s">
        <v>1</v>
      </c>
      <c r="F495" s="302" t="s">
        <v>900</v>
      </c>
      <c r="G495" s="300"/>
      <c r="H495" s="301" t="s">
        <v>1</v>
      </c>
      <c r="I495" s="303"/>
      <c r="J495" s="300"/>
      <c r="K495" s="300"/>
      <c r="L495" s="304"/>
      <c r="M495" s="305"/>
      <c r="N495" s="306"/>
      <c r="O495" s="306"/>
      <c r="P495" s="306"/>
      <c r="Q495" s="306"/>
      <c r="R495" s="306"/>
      <c r="S495" s="306"/>
      <c r="T495" s="307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T495" s="308" t="s">
        <v>440</v>
      </c>
      <c r="AU495" s="308" t="s">
        <v>91</v>
      </c>
      <c r="AV495" s="16" t="s">
        <v>89</v>
      </c>
      <c r="AW495" s="16" t="s">
        <v>36</v>
      </c>
      <c r="AX495" s="16" t="s">
        <v>81</v>
      </c>
      <c r="AY495" s="308" t="s">
        <v>320</v>
      </c>
    </row>
    <row r="496" s="13" customFormat="1">
      <c r="A496" s="13"/>
      <c r="B496" s="251"/>
      <c r="C496" s="252"/>
      <c r="D496" s="253" t="s">
        <v>440</v>
      </c>
      <c r="E496" s="254" t="s">
        <v>1</v>
      </c>
      <c r="F496" s="255" t="s">
        <v>4741</v>
      </c>
      <c r="G496" s="252"/>
      <c r="H496" s="256">
        <v>6</v>
      </c>
      <c r="I496" s="257"/>
      <c r="J496" s="252"/>
      <c r="K496" s="252"/>
      <c r="L496" s="258"/>
      <c r="M496" s="259"/>
      <c r="N496" s="260"/>
      <c r="O496" s="260"/>
      <c r="P496" s="260"/>
      <c r="Q496" s="260"/>
      <c r="R496" s="260"/>
      <c r="S496" s="260"/>
      <c r="T496" s="261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2" t="s">
        <v>440</v>
      </c>
      <c r="AU496" s="262" t="s">
        <v>91</v>
      </c>
      <c r="AV496" s="13" t="s">
        <v>91</v>
      </c>
      <c r="AW496" s="13" t="s">
        <v>36</v>
      </c>
      <c r="AX496" s="13" t="s">
        <v>81</v>
      </c>
      <c r="AY496" s="262" t="s">
        <v>320</v>
      </c>
    </row>
    <row r="497" s="14" customFormat="1">
      <c r="A497" s="14"/>
      <c r="B497" s="263"/>
      <c r="C497" s="264"/>
      <c r="D497" s="253" t="s">
        <v>440</v>
      </c>
      <c r="E497" s="265" t="s">
        <v>1</v>
      </c>
      <c r="F497" s="266" t="s">
        <v>485</v>
      </c>
      <c r="G497" s="264"/>
      <c r="H497" s="267">
        <v>19.199999999999999</v>
      </c>
      <c r="I497" s="268"/>
      <c r="J497" s="264"/>
      <c r="K497" s="264"/>
      <c r="L497" s="269"/>
      <c r="M497" s="270"/>
      <c r="N497" s="271"/>
      <c r="O497" s="271"/>
      <c r="P497" s="271"/>
      <c r="Q497" s="271"/>
      <c r="R497" s="271"/>
      <c r="S497" s="271"/>
      <c r="T497" s="272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73" t="s">
        <v>440</v>
      </c>
      <c r="AU497" s="273" t="s">
        <v>91</v>
      </c>
      <c r="AV497" s="14" t="s">
        <v>341</v>
      </c>
      <c r="AW497" s="14" t="s">
        <v>36</v>
      </c>
      <c r="AX497" s="14" t="s">
        <v>89</v>
      </c>
      <c r="AY497" s="273" t="s">
        <v>320</v>
      </c>
    </row>
    <row r="498" s="2" customFormat="1" ht="24.15" customHeight="1">
      <c r="A498" s="39"/>
      <c r="B498" s="40"/>
      <c r="C498" s="228" t="s">
        <v>1114</v>
      </c>
      <c r="D498" s="228" t="s">
        <v>323</v>
      </c>
      <c r="E498" s="229" t="s">
        <v>4742</v>
      </c>
      <c r="F498" s="230" t="s">
        <v>4743</v>
      </c>
      <c r="G498" s="231" t="s">
        <v>437</v>
      </c>
      <c r="H498" s="232">
        <v>31</v>
      </c>
      <c r="I498" s="233"/>
      <c r="J498" s="234">
        <f>ROUND(I498*H498,2)</f>
        <v>0</v>
      </c>
      <c r="K498" s="230" t="s">
        <v>326</v>
      </c>
      <c r="L498" s="45"/>
      <c r="M498" s="235" t="s">
        <v>1</v>
      </c>
      <c r="N498" s="236" t="s">
        <v>46</v>
      </c>
      <c r="O498" s="92"/>
      <c r="P498" s="237">
        <f>O498*H498</f>
        <v>0</v>
      </c>
      <c r="Q498" s="237">
        <v>0</v>
      </c>
      <c r="R498" s="237">
        <f>Q498*H498</f>
        <v>0</v>
      </c>
      <c r="S498" s="237">
        <v>0.058999999999999997</v>
      </c>
      <c r="T498" s="238">
        <f>S498*H498</f>
        <v>1.829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39" t="s">
        <v>341</v>
      </c>
      <c r="AT498" s="239" t="s">
        <v>323</v>
      </c>
      <c r="AU498" s="239" t="s">
        <v>91</v>
      </c>
      <c r="AY498" s="18" t="s">
        <v>320</v>
      </c>
      <c r="BE498" s="240">
        <f>IF(N498="základní",J498,0)</f>
        <v>0</v>
      </c>
      <c r="BF498" s="240">
        <f>IF(N498="snížená",J498,0)</f>
        <v>0</v>
      </c>
      <c r="BG498" s="240">
        <f>IF(N498="zákl. přenesená",J498,0)</f>
        <v>0</v>
      </c>
      <c r="BH498" s="240">
        <f>IF(N498="sníž. přenesená",J498,0)</f>
        <v>0</v>
      </c>
      <c r="BI498" s="240">
        <f>IF(N498="nulová",J498,0)</f>
        <v>0</v>
      </c>
      <c r="BJ498" s="18" t="s">
        <v>89</v>
      </c>
      <c r="BK498" s="240">
        <f>ROUND(I498*H498,2)</f>
        <v>0</v>
      </c>
      <c r="BL498" s="18" t="s">
        <v>341</v>
      </c>
      <c r="BM498" s="239" t="s">
        <v>4744</v>
      </c>
    </row>
    <row r="499" s="2" customFormat="1">
      <c r="A499" s="39"/>
      <c r="B499" s="40"/>
      <c r="C499" s="41"/>
      <c r="D499" s="241" t="s">
        <v>329</v>
      </c>
      <c r="E499" s="41"/>
      <c r="F499" s="242" t="s">
        <v>4745</v>
      </c>
      <c r="G499" s="41"/>
      <c r="H499" s="41"/>
      <c r="I499" s="243"/>
      <c r="J499" s="41"/>
      <c r="K499" s="41"/>
      <c r="L499" s="45"/>
      <c r="M499" s="244"/>
      <c r="N499" s="245"/>
      <c r="O499" s="92"/>
      <c r="P499" s="92"/>
      <c r="Q499" s="92"/>
      <c r="R499" s="92"/>
      <c r="S499" s="92"/>
      <c r="T499" s="93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329</v>
      </c>
      <c r="AU499" s="18" t="s">
        <v>91</v>
      </c>
    </row>
    <row r="500" s="16" customFormat="1">
      <c r="A500" s="16"/>
      <c r="B500" s="299"/>
      <c r="C500" s="300"/>
      <c r="D500" s="253" t="s">
        <v>440</v>
      </c>
      <c r="E500" s="301" t="s">
        <v>1</v>
      </c>
      <c r="F500" s="302" t="s">
        <v>900</v>
      </c>
      <c r="G500" s="300"/>
      <c r="H500" s="301" t="s">
        <v>1</v>
      </c>
      <c r="I500" s="303"/>
      <c r="J500" s="300"/>
      <c r="K500" s="300"/>
      <c r="L500" s="304"/>
      <c r="M500" s="305"/>
      <c r="N500" s="306"/>
      <c r="O500" s="306"/>
      <c r="P500" s="306"/>
      <c r="Q500" s="306"/>
      <c r="R500" s="306"/>
      <c r="S500" s="306"/>
      <c r="T500" s="307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T500" s="308" t="s">
        <v>440</v>
      </c>
      <c r="AU500" s="308" t="s">
        <v>91</v>
      </c>
      <c r="AV500" s="16" t="s">
        <v>89</v>
      </c>
      <c r="AW500" s="16" t="s">
        <v>36</v>
      </c>
      <c r="AX500" s="16" t="s">
        <v>81</v>
      </c>
      <c r="AY500" s="308" t="s">
        <v>320</v>
      </c>
    </row>
    <row r="501" s="13" customFormat="1">
      <c r="A501" s="13"/>
      <c r="B501" s="251"/>
      <c r="C501" s="252"/>
      <c r="D501" s="253" t="s">
        <v>440</v>
      </c>
      <c r="E501" s="254" t="s">
        <v>1</v>
      </c>
      <c r="F501" s="255" t="s">
        <v>4746</v>
      </c>
      <c r="G501" s="252"/>
      <c r="H501" s="256">
        <v>7</v>
      </c>
      <c r="I501" s="257"/>
      <c r="J501" s="252"/>
      <c r="K501" s="252"/>
      <c r="L501" s="258"/>
      <c r="M501" s="259"/>
      <c r="N501" s="260"/>
      <c r="O501" s="260"/>
      <c r="P501" s="260"/>
      <c r="Q501" s="260"/>
      <c r="R501" s="260"/>
      <c r="S501" s="260"/>
      <c r="T501" s="261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62" t="s">
        <v>440</v>
      </c>
      <c r="AU501" s="262" t="s">
        <v>91</v>
      </c>
      <c r="AV501" s="13" t="s">
        <v>91</v>
      </c>
      <c r="AW501" s="13" t="s">
        <v>36</v>
      </c>
      <c r="AX501" s="13" t="s">
        <v>81</v>
      </c>
      <c r="AY501" s="262" t="s">
        <v>320</v>
      </c>
    </row>
    <row r="502" s="16" customFormat="1">
      <c r="A502" s="16"/>
      <c r="B502" s="299"/>
      <c r="C502" s="300"/>
      <c r="D502" s="253" t="s">
        <v>440</v>
      </c>
      <c r="E502" s="301" t="s">
        <v>1</v>
      </c>
      <c r="F502" s="302" t="s">
        <v>879</v>
      </c>
      <c r="G502" s="300"/>
      <c r="H502" s="301" t="s">
        <v>1</v>
      </c>
      <c r="I502" s="303"/>
      <c r="J502" s="300"/>
      <c r="K502" s="300"/>
      <c r="L502" s="304"/>
      <c r="M502" s="305"/>
      <c r="N502" s="306"/>
      <c r="O502" s="306"/>
      <c r="P502" s="306"/>
      <c r="Q502" s="306"/>
      <c r="R502" s="306"/>
      <c r="S502" s="306"/>
      <c r="T502" s="307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T502" s="308" t="s">
        <v>440</v>
      </c>
      <c r="AU502" s="308" t="s">
        <v>91</v>
      </c>
      <c r="AV502" s="16" t="s">
        <v>89</v>
      </c>
      <c r="AW502" s="16" t="s">
        <v>36</v>
      </c>
      <c r="AX502" s="16" t="s">
        <v>81</v>
      </c>
      <c r="AY502" s="308" t="s">
        <v>320</v>
      </c>
    </row>
    <row r="503" s="13" customFormat="1">
      <c r="A503" s="13"/>
      <c r="B503" s="251"/>
      <c r="C503" s="252"/>
      <c r="D503" s="253" t="s">
        <v>440</v>
      </c>
      <c r="E503" s="254" t="s">
        <v>1</v>
      </c>
      <c r="F503" s="255" t="s">
        <v>4747</v>
      </c>
      <c r="G503" s="252"/>
      <c r="H503" s="256">
        <v>24</v>
      </c>
      <c r="I503" s="257"/>
      <c r="J503" s="252"/>
      <c r="K503" s="252"/>
      <c r="L503" s="258"/>
      <c r="M503" s="259"/>
      <c r="N503" s="260"/>
      <c r="O503" s="260"/>
      <c r="P503" s="260"/>
      <c r="Q503" s="260"/>
      <c r="R503" s="260"/>
      <c r="S503" s="260"/>
      <c r="T503" s="261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62" t="s">
        <v>440</v>
      </c>
      <c r="AU503" s="262" t="s">
        <v>91</v>
      </c>
      <c r="AV503" s="13" t="s">
        <v>91</v>
      </c>
      <c r="AW503" s="13" t="s">
        <v>36</v>
      </c>
      <c r="AX503" s="13" t="s">
        <v>81</v>
      </c>
      <c r="AY503" s="262" t="s">
        <v>320</v>
      </c>
    </row>
    <row r="504" s="14" customFormat="1">
      <c r="A504" s="14"/>
      <c r="B504" s="263"/>
      <c r="C504" s="264"/>
      <c r="D504" s="253" t="s">
        <v>440</v>
      </c>
      <c r="E504" s="265" t="s">
        <v>1</v>
      </c>
      <c r="F504" s="266" t="s">
        <v>485</v>
      </c>
      <c r="G504" s="264"/>
      <c r="H504" s="267">
        <v>31</v>
      </c>
      <c r="I504" s="268"/>
      <c r="J504" s="264"/>
      <c r="K504" s="264"/>
      <c r="L504" s="269"/>
      <c r="M504" s="270"/>
      <c r="N504" s="271"/>
      <c r="O504" s="271"/>
      <c r="P504" s="271"/>
      <c r="Q504" s="271"/>
      <c r="R504" s="271"/>
      <c r="S504" s="271"/>
      <c r="T504" s="272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73" t="s">
        <v>440</v>
      </c>
      <c r="AU504" s="273" t="s">
        <v>91</v>
      </c>
      <c r="AV504" s="14" t="s">
        <v>341</v>
      </c>
      <c r="AW504" s="14" t="s">
        <v>36</v>
      </c>
      <c r="AX504" s="14" t="s">
        <v>89</v>
      </c>
      <c r="AY504" s="273" t="s">
        <v>320</v>
      </c>
    </row>
    <row r="505" s="2" customFormat="1" ht="24.15" customHeight="1">
      <c r="A505" s="39"/>
      <c r="B505" s="40"/>
      <c r="C505" s="228" t="s">
        <v>1120</v>
      </c>
      <c r="D505" s="228" t="s">
        <v>323</v>
      </c>
      <c r="E505" s="229" t="s">
        <v>4748</v>
      </c>
      <c r="F505" s="230" t="s">
        <v>4749</v>
      </c>
      <c r="G505" s="231" t="s">
        <v>437</v>
      </c>
      <c r="H505" s="232">
        <v>16.981000000000002</v>
      </c>
      <c r="I505" s="233"/>
      <c r="J505" s="234">
        <f>ROUND(I505*H505,2)</f>
        <v>0</v>
      </c>
      <c r="K505" s="230" t="s">
        <v>326</v>
      </c>
      <c r="L505" s="45"/>
      <c r="M505" s="235" t="s">
        <v>1</v>
      </c>
      <c r="N505" s="236" t="s">
        <v>46</v>
      </c>
      <c r="O505" s="92"/>
      <c r="P505" s="237">
        <f>O505*H505</f>
        <v>0</v>
      </c>
      <c r="Q505" s="237">
        <v>0</v>
      </c>
      <c r="R505" s="237">
        <f>Q505*H505</f>
        <v>0</v>
      </c>
      <c r="S505" s="237">
        <v>0.050999999999999997</v>
      </c>
      <c r="T505" s="238">
        <f>S505*H505</f>
        <v>0.866031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39" t="s">
        <v>341</v>
      </c>
      <c r="AT505" s="239" t="s">
        <v>323</v>
      </c>
      <c r="AU505" s="239" t="s">
        <v>91</v>
      </c>
      <c r="AY505" s="18" t="s">
        <v>320</v>
      </c>
      <c r="BE505" s="240">
        <f>IF(N505="základní",J505,0)</f>
        <v>0</v>
      </c>
      <c r="BF505" s="240">
        <f>IF(N505="snížená",J505,0)</f>
        <v>0</v>
      </c>
      <c r="BG505" s="240">
        <f>IF(N505="zákl. přenesená",J505,0)</f>
        <v>0</v>
      </c>
      <c r="BH505" s="240">
        <f>IF(N505="sníž. přenesená",J505,0)</f>
        <v>0</v>
      </c>
      <c r="BI505" s="240">
        <f>IF(N505="nulová",J505,0)</f>
        <v>0</v>
      </c>
      <c r="BJ505" s="18" t="s">
        <v>89</v>
      </c>
      <c r="BK505" s="240">
        <f>ROUND(I505*H505,2)</f>
        <v>0</v>
      </c>
      <c r="BL505" s="18" t="s">
        <v>341</v>
      </c>
      <c r="BM505" s="239" t="s">
        <v>4750</v>
      </c>
    </row>
    <row r="506" s="2" customFormat="1">
      <c r="A506" s="39"/>
      <c r="B506" s="40"/>
      <c r="C506" s="41"/>
      <c r="D506" s="241" t="s">
        <v>329</v>
      </c>
      <c r="E506" s="41"/>
      <c r="F506" s="242" t="s">
        <v>4751</v>
      </c>
      <c r="G506" s="41"/>
      <c r="H506" s="41"/>
      <c r="I506" s="243"/>
      <c r="J506" s="41"/>
      <c r="K506" s="41"/>
      <c r="L506" s="45"/>
      <c r="M506" s="244"/>
      <c r="N506" s="245"/>
      <c r="O506" s="92"/>
      <c r="P506" s="92"/>
      <c r="Q506" s="92"/>
      <c r="R506" s="92"/>
      <c r="S506" s="92"/>
      <c r="T506" s="93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329</v>
      </c>
      <c r="AU506" s="18" t="s">
        <v>91</v>
      </c>
    </row>
    <row r="507" s="16" customFormat="1">
      <c r="A507" s="16"/>
      <c r="B507" s="299"/>
      <c r="C507" s="300"/>
      <c r="D507" s="253" t="s">
        <v>440</v>
      </c>
      <c r="E507" s="301" t="s">
        <v>1</v>
      </c>
      <c r="F507" s="302" t="s">
        <v>900</v>
      </c>
      <c r="G507" s="300"/>
      <c r="H507" s="301" t="s">
        <v>1</v>
      </c>
      <c r="I507" s="303"/>
      <c r="J507" s="300"/>
      <c r="K507" s="300"/>
      <c r="L507" s="304"/>
      <c r="M507" s="305"/>
      <c r="N507" s="306"/>
      <c r="O507" s="306"/>
      <c r="P507" s="306"/>
      <c r="Q507" s="306"/>
      <c r="R507" s="306"/>
      <c r="S507" s="306"/>
      <c r="T507" s="307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T507" s="308" t="s">
        <v>440</v>
      </c>
      <c r="AU507" s="308" t="s">
        <v>91</v>
      </c>
      <c r="AV507" s="16" t="s">
        <v>89</v>
      </c>
      <c r="AW507" s="16" t="s">
        <v>36</v>
      </c>
      <c r="AX507" s="16" t="s">
        <v>81</v>
      </c>
      <c r="AY507" s="308" t="s">
        <v>320</v>
      </c>
    </row>
    <row r="508" s="13" customFormat="1">
      <c r="A508" s="13"/>
      <c r="B508" s="251"/>
      <c r="C508" s="252"/>
      <c r="D508" s="253" t="s">
        <v>440</v>
      </c>
      <c r="E508" s="254" t="s">
        <v>1</v>
      </c>
      <c r="F508" s="255" t="s">
        <v>4752</v>
      </c>
      <c r="G508" s="252"/>
      <c r="H508" s="256">
        <v>13.141</v>
      </c>
      <c r="I508" s="257"/>
      <c r="J508" s="252"/>
      <c r="K508" s="252"/>
      <c r="L508" s="258"/>
      <c r="M508" s="259"/>
      <c r="N508" s="260"/>
      <c r="O508" s="260"/>
      <c r="P508" s="260"/>
      <c r="Q508" s="260"/>
      <c r="R508" s="260"/>
      <c r="S508" s="260"/>
      <c r="T508" s="261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2" t="s">
        <v>440</v>
      </c>
      <c r="AU508" s="262" t="s">
        <v>91</v>
      </c>
      <c r="AV508" s="13" t="s">
        <v>91</v>
      </c>
      <c r="AW508" s="13" t="s">
        <v>36</v>
      </c>
      <c r="AX508" s="13" t="s">
        <v>81</v>
      </c>
      <c r="AY508" s="262" t="s">
        <v>320</v>
      </c>
    </row>
    <row r="509" s="13" customFormat="1">
      <c r="A509" s="13"/>
      <c r="B509" s="251"/>
      <c r="C509" s="252"/>
      <c r="D509" s="253" t="s">
        <v>440</v>
      </c>
      <c r="E509" s="254" t="s">
        <v>1</v>
      </c>
      <c r="F509" s="255" t="s">
        <v>4753</v>
      </c>
      <c r="G509" s="252"/>
      <c r="H509" s="256">
        <v>3.8399999999999999</v>
      </c>
      <c r="I509" s="257"/>
      <c r="J509" s="252"/>
      <c r="K509" s="252"/>
      <c r="L509" s="258"/>
      <c r="M509" s="259"/>
      <c r="N509" s="260"/>
      <c r="O509" s="260"/>
      <c r="P509" s="260"/>
      <c r="Q509" s="260"/>
      <c r="R509" s="260"/>
      <c r="S509" s="260"/>
      <c r="T509" s="261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62" t="s">
        <v>440</v>
      </c>
      <c r="AU509" s="262" t="s">
        <v>91</v>
      </c>
      <c r="AV509" s="13" t="s">
        <v>91</v>
      </c>
      <c r="AW509" s="13" t="s">
        <v>36</v>
      </c>
      <c r="AX509" s="13" t="s">
        <v>81</v>
      </c>
      <c r="AY509" s="262" t="s">
        <v>320</v>
      </c>
    </row>
    <row r="510" s="14" customFormat="1">
      <c r="A510" s="14"/>
      <c r="B510" s="263"/>
      <c r="C510" s="264"/>
      <c r="D510" s="253" t="s">
        <v>440</v>
      </c>
      <c r="E510" s="265" t="s">
        <v>1</v>
      </c>
      <c r="F510" s="266" t="s">
        <v>485</v>
      </c>
      <c r="G510" s="264"/>
      <c r="H510" s="267">
        <v>16.981000000000002</v>
      </c>
      <c r="I510" s="268"/>
      <c r="J510" s="264"/>
      <c r="K510" s="264"/>
      <c r="L510" s="269"/>
      <c r="M510" s="270"/>
      <c r="N510" s="271"/>
      <c r="O510" s="271"/>
      <c r="P510" s="271"/>
      <c r="Q510" s="271"/>
      <c r="R510" s="271"/>
      <c r="S510" s="271"/>
      <c r="T510" s="272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73" t="s">
        <v>440</v>
      </c>
      <c r="AU510" s="273" t="s">
        <v>91</v>
      </c>
      <c r="AV510" s="14" t="s">
        <v>341</v>
      </c>
      <c r="AW510" s="14" t="s">
        <v>36</v>
      </c>
      <c r="AX510" s="14" t="s">
        <v>89</v>
      </c>
      <c r="AY510" s="273" t="s">
        <v>320</v>
      </c>
    </row>
    <row r="511" s="2" customFormat="1" ht="24.15" customHeight="1">
      <c r="A511" s="39"/>
      <c r="B511" s="40"/>
      <c r="C511" s="228" t="s">
        <v>1126</v>
      </c>
      <c r="D511" s="228" t="s">
        <v>323</v>
      </c>
      <c r="E511" s="229" t="s">
        <v>4754</v>
      </c>
      <c r="F511" s="230" t="s">
        <v>4755</v>
      </c>
      <c r="G511" s="231" t="s">
        <v>437</v>
      </c>
      <c r="H511" s="232">
        <v>128.59299999999999</v>
      </c>
      <c r="I511" s="233"/>
      <c r="J511" s="234">
        <f>ROUND(I511*H511,2)</f>
        <v>0</v>
      </c>
      <c r="K511" s="230" t="s">
        <v>326</v>
      </c>
      <c r="L511" s="45"/>
      <c r="M511" s="235" t="s">
        <v>1</v>
      </c>
      <c r="N511" s="236" t="s">
        <v>46</v>
      </c>
      <c r="O511" s="92"/>
      <c r="P511" s="237">
        <f>O511*H511</f>
        <v>0</v>
      </c>
      <c r="Q511" s="237">
        <v>0</v>
      </c>
      <c r="R511" s="237">
        <f>Q511*H511</f>
        <v>0</v>
      </c>
      <c r="S511" s="237">
        <v>0.042999999999999997</v>
      </c>
      <c r="T511" s="238">
        <f>S511*H511</f>
        <v>5.5294989999999995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39" t="s">
        <v>341</v>
      </c>
      <c r="AT511" s="239" t="s">
        <v>323</v>
      </c>
      <c r="AU511" s="239" t="s">
        <v>91</v>
      </c>
      <c r="AY511" s="18" t="s">
        <v>320</v>
      </c>
      <c r="BE511" s="240">
        <f>IF(N511="základní",J511,0)</f>
        <v>0</v>
      </c>
      <c r="BF511" s="240">
        <f>IF(N511="snížená",J511,0)</f>
        <v>0</v>
      </c>
      <c r="BG511" s="240">
        <f>IF(N511="zákl. přenesená",J511,0)</f>
        <v>0</v>
      </c>
      <c r="BH511" s="240">
        <f>IF(N511="sníž. přenesená",J511,0)</f>
        <v>0</v>
      </c>
      <c r="BI511" s="240">
        <f>IF(N511="nulová",J511,0)</f>
        <v>0</v>
      </c>
      <c r="BJ511" s="18" t="s">
        <v>89</v>
      </c>
      <c r="BK511" s="240">
        <f>ROUND(I511*H511,2)</f>
        <v>0</v>
      </c>
      <c r="BL511" s="18" t="s">
        <v>341</v>
      </c>
      <c r="BM511" s="239" t="s">
        <v>4756</v>
      </c>
    </row>
    <row r="512" s="2" customFormat="1">
      <c r="A512" s="39"/>
      <c r="B512" s="40"/>
      <c r="C512" s="41"/>
      <c r="D512" s="241" t="s">
        <v>329</v>
      </c>
      <c r="E512" s="41"/>
      <c r="F512" s="242" t="s">
        <v>4757</v>
      </c>
      <c r="G512" s="41"/>
      <c r="H512" s="41"/>
      <c r="I512" s="243"/>
      <c r="J512" s="41"/>
      <c r="K512" s="41"/>
      <c r="L512" s="45"/>
      <c r="M512" s="244"/>
      <c r="N512" s="245"/>
      <c r="O512" s="92"/>
      <c r="P512" s="92"/>
      <c r="Q512" s="92"/>
      <c r="R512" s="92"/>
      <c r="S512" s="92"/>
      <c r="T512" s="93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329</v>
      </c>
      <c r="AU512" s="18" t="s">
        <v>91</v>
      </c>
    </row>
    <row r="513" s="16" customFormat="1">
      <c r="A513" s="16"/>
      <c r="B513" s="299"/>
      <c r="C513" s="300"/>
      <c r="D513" s="253" t="s">
        <v>440</v>
      </c>
      <c r="E513" s="301" t="s">
        <v>1</v>
      </c>
      <c r="F513" s="302" t="s">
        <v>900</v>
      </c>
      <c r="G513" s="300"/>
      <c r="H513" s="301" t="s">
        <v>1</v>
      </c>
      <c r="I513" s="303"/>
      <c r="J513" s="300"/>
      <c r="K513" s="300"/>
      <c r="L513" s="304"/>
      <c r="M513" s="305"/>
      <c r="N513" s="306"/>
      <c r="O513" s="306"/>
      <c r="P513" s="306"/>
      <c r="Q513" s="306"/>
      <c r="R513" s="306"/>
      <c r="S513" s="306"/>
      <c r="T513" s="307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T513" s="308" t="s">
        <v>440</v>
      </c>
      <c r="AU513" s="308" t="s">
        <v>91</v>
      </c>
      <c r="AV513" s="16" t="s">
        <v>89</v>
      </c>
      <c r="AW513" s="16" t="s">
        <v>36</v>
      </c>
      <c r="AX513" s="16" t="s">
        <v>81</v>
      </c>
      <c r="AY513" s="308" t="s">
        <v>320</v>
      </c>
    </row>
    <row r="514" s="13" customFormat="1">
      <c r="A514" s="13"/>
      <c r="B514" s="251"/>
      <c r="C514" s="252"/>
      <c r="D514" s="253" t="s">
        <v>440</v>
      </c>
      <c r="E514" s="254" t="s">
        <v>1</v>
      </c>
      <c r="F514" s="255" t="s">
        <v>4758</v>
      </c>
      <c r="G514" s="252"/>
      <c r="H514" s="256">
        <v>42.359000000000002</v>
      </c>
      <c r="I514" s="257"/>
      <c r="J514" s="252"/>
      <c r="K514" s="252"/>
      <c r="L514" s="258"/>
      <c r="M514" s="259"/>
      <c r="N514" s="260"/>
      <c r="O514" s="260"/>
      <c r="P514" s="260"/>
      <c r="Q514" s="260"/>
      <c r="R514" s="260"/>
      <c r="S514" s="260"/>
      <c r="T514" s="26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2" t="s">
        <v>440</v>
      </c>
      <c r="AU514" s="262" t="s">
        <v>91</v>
      </c>
      <c r="AV514" s="13" t="s">
        <v>91</v>
      </c>
      <c r="AW514" s="13" t="s">
        <v>36</v>
      </c>
      <c r="AX514" s="13" t="s">
        <v>81</v>
      </c>
      <c r="AY514" s="262" t="s">
        <v>320</v>
      </c>
    </row>
    <row r="515" s="16" customFormat="1">
      <c r="A515" s="16"/>
      <c r="B515" s="299"/>
      <c r="C515" s="300"/>
      <c r="D515" s="253" t="s">
        <v>440</v>
      </c>
      <c r="E515" s="301" t="s">
        <v>1</v>
      </c>
      <c r="F515" s="302" t="s">
        <v>879</v>
      </c>
      <c r="G515" s="300"/>
      <c r="H515" s="301" t="s">
        <v>1</v>
      </c>
      <c r="I515" s="303"/>
      <c r="J515" s="300"/>
      <c r="K515" s="300"/>
      <c r="L515" s="304"/>
      <c r="M515" s="305"/>
      <c r="N515" s="306"/>
      <c r="O515" s="306"/>
      <c r="P515" s="306"/>
      <c r="Q515" s="306"/>
      <c r="R515" s="306"/>
      <c r="S515" s="306"/>
      <c r="T515" s="307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T515" s="308" t="s">
        <v>440</v>
      </c>
      <c r="AU515" s="308" t="s">
        <v>91</v>
      </c>
      <c r="AV515" s="16" t="s">
        <v>89</v>
      </c>
      <c r="AW515" s="16" t="s">
        <v>36</v>
      </c>
      <c r="AX515" s="16" t="s">
        <v>81</v>
      </c>
      <c r="AY515" s="308" t="s">
        <v>320</v>
      </c>
    </row>
    <row r="516" s="13" customFormat="1">
      <c r="A516" s="13"/>
      <c r="B516" s="251"/>
      <c r="C516" s="252"/>
      <c r="D516" s="253" t="s">
        <v>440</v>
      </c>
      <c r="E516" s="254" t="s">
        <v>1</v>
      </c>
      <c r="F516" s="255" t="s">
        <v>4759</v>
      </c>
      <c r="G516" s="252"/>
      <c r="H516" s="256">
        <v>61.186</v>
      </c>
      <c r="I516" s="257"/>
      <c r="J516" s="252"/>
      <c r="K516" s="252"/>
      <c r="L516" s="258"/>
      <c r="M516" s="259"/>
      <c r="N516" s="260"/>
      <c r="O516" s="260"/>
      <c r="P516" s="260"/>
      <c r="Q516" s="260"/>
      <c r="R516" s="260"/>
      <c r="S516" s="260"/>
      <c r="T516" s="261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62" t="s">
        <v>440</v>
      </c>
      <c r="AU516" s="262" t="s">
        <v>91</v>
      </c>
      <c r="AV516" s="13" t="s">
        <v>91</v>
      </c>
      <c r="AW516" s="13" t="s">
        <v>36</v>
      </c>
      <c r="AX516" s="13" t="s">
        <v>81</v>
      </c>
      <c r="AY516" s="262" t="s">
        <v>320</v>
      </c>
    </row>
    <row r="517" s="13" customFormat="1">
      <c r="A517" s="13"/>
      <c r="B517" s="251"/>
      <c r="C517" s="252"/>
      <c r="D517" s="253" t="s">
        <v>440</v>
      </c>
      <c r="E517" s="254" t="s">
        <v>1</v>
      </c>
      <c r="F517" s="255" t="s">
        <v>4760</v>
      </c>
      <c r="G517" s="252"/>
      <c r="H517" s="256">
        <v>25.047999999999998</v>
      </c>
      <c r="I517" s="257"/>
      <c r="J517" s="252"/>
      <c r="K517" s="252"/>
      <c r="L517" s="258"/>
      <c r="M517" s="259"/>
      <c r="N517" s="260"/>
      <c r="O517" s="260"/>
      <c r="P517" s="260"/>
      <c r="Q517" s="260"/>
      <c r="R517" s="260"/>
      <c r="S517" s="260"/>
      <c r="T517" s="261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62" t="s">
        <v>440</v>
      </c>
      <c r="AU517" s="262" t="s">
        <v>91</v>
      </c>
      <c r="AV517" s="13" t="s">
        <v>91</v>
      </c>
      <c r="AW517" s="13" t="s">
        <v>36</v>
      </c>
      <c r="AX517" s="13" t="s">
        <v>81</v>
      </c>
      <c r="AY517" s="262" t="s">
        <v>320</v>
      </c>
    </row>
    <row r="518" s="14" customFormat="1">
      <c r="A518" s="14"/>
      <c r="B518" s="263"/>
      <c r="C518" s="264"/>
      <c r="D518" s="253" t="s">
        <v>440</v>
      </c>
      <c r="E518" s="265" t="s">
        <v>1</v>
      </c>
      <c r="F518" s="266" t="s">
        <v>485</v>
      </c>
      <c r="G518" s="264"/>
      <c r="H518" s="267">
        <v>128.59299999999999</v>
      </c>
      <c r="I518" s="268"/>
      <c r="J518" s="264"/>
      <c r="K518" s="264"/>
      <c r="L518" s="269"/>
      <c r="M518" s="270"/>
      <c r="N518" s="271"/>
      <c r="O518" s="271"/>
      <c r="P518" s="271"/>
      <c r="Q518" s="271"/>
      <c r="R518" s="271"/>
      <c r="S518" s="271"/>
      <c r="T518" s="272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73" t="s">
        <v>440</v>
      </c>
      <c r="AU518" s="273" t="s">
        <v>91</v>
      </c>
      <c r="AV518" s="14" t="s">
        <v>341</v>
      </c>
      <c r="AW518" s="14" t="s">
        <v>36</v>
      </c>
      <c r="AX518" s="14" t="s">
        <v>89</v>
      </c>
      <c r="AY518" s="273" t="s">
        <v>320</v>
      </c>
    </row>
    <row r="519" s="2" customFormat="1" ht="24.15" customHeight="1">
      <c r="A519" s="39"/>
      <c r="B519" s="40"/>
      <c r="C519" s="228" t="s">
        <v>1138</v>
      </c>
      <c r="D519" s="228" t="s">
        <v>323</v>
      </c>
      <c r="E519" s="229" t="s">
        <v>4761</v>
      </c>
      <c r="F519" s="230" t="s">
        <v>4762</v>
      </c>
      <c r="G519" s="231" t="s">
        <v>544</v>
      </c>
      <c r="H519" s="232">
        <v>4</v>
      </c>
      <c r="I519" s="233"/>
      <c r="J519" s="234">
        <f>ROUND(I519*H519,2)</f>
        <v>0</v>
      </c>
      <c r="K519" s="230" t="s">
        <v>326</v>
      </c>
      <c r="L519" s="45"/>
      <c r="M519" s="235" t="s">
        <v>1</v>
      </c>
      <c r="N519" s="236" t="s">
        <v>46</v>
      </c>
      <c r="O519" s="92"/>
      <c r="P519" s="237">
        <f>O519*H519</f>
        <v>0</v>
      </c>
      <c r="Q519" s="237">
        <v>0</v>
      </c>
      <c r="R519" s="237">
        <f>Q519*H519</f>
        <v>0</v>
      </c>
      <c r="S519" s="237">
        <v>0.20699999999999999</v>
      </c>
      <c r="T519" s="238">
        <f>S519*H519</f>
        <v>0.82799999999999996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39" t="s">
        <v>341</v>
      </c>
      <c r="AT519" s="239" t="s">
        <v>323</v>
      </c>
      <c r="AU519" s="239" t="s">
        <v>91</v>
      </c>
      <c r="AY519" s="18" t="s">
        <v>320</v>
      </c>
      <c r="BE519" s="240">
        <f>IF(N519="základní",J519,0)</f>
        <v>0</v>
      </c>
      <c r="BF519" s="240">
        <f>IF(N519="snížená",J519,0)</f>
        <v>0</v>
      </c>
      <c r="BG519" s="240">
        <f>IF(N519="zákl. přenesená",J519,0)</f>
        <v>0</v>
      </c>
      <c r="BH519" s="240">
        <f>IF(N519="sníž. přenesená",J519,0)</f>
        <v>0</v>
      </c>
      <c r="BI519" s="240">
        <f>IF(N519="nulová",J519,0)</f>
        <v>0</v>
      </c>
      <c r="BJ519" s="18" t="s">
        <v>89</v>
      </c>
      <c r="BK519" s="240">
        <f>ROUND(I519*H519,2)</f>
        <v>0</v>
      </c>
      <c r="BL519" s="18" t="s">
        <v>341</v>
      </c>
      <c r="BM519" s="239" t="s">
        <v>4763</v>
      </c>
    </row>
    <row r="520" s="2" customFormat="1">
      <c r="A520" s="39"/>
      <c r="B520" s="40"/>
      <c r="C520" s="41"/>
      <c r="D520" s="241" t="s">
        <v>329</v>
      </c>
      <c r="E520" s="41"/>
      <c r="F520" s="242" t="s">
        <v>4764</v>
      </c>
      <c r="G520" s="41"/>
      <c r="H520" s="41"/>
      <c r="I520" s="243"/>
      <c r="J520" s="41"/>
      <c r="K520" s="41"/>
      <c r="L520" s="45"/>
      <c r="M520" s="244"/>
      <c r="N520" s="245"/>
      <c r="O520" s="92"/>
      <c r="P520" s="92"/>
      <c r="Q520" s="92"/>
      <c r="R520" s="92"/>
      <c r="S520" s="92"/>
      <c r="T520" s="93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329</v>
      </c>
      <c r="AU520" s="18" t="s">
        <v>91</v>
      </c>
    </row>
    <row r="521" s="13" customFormat="1">
      <c r="A521" s="13"/>
      <c r="B521" s="251"/>
      <c r="C521" s="252"/>
      <c r="D521" s="253" t="s">
        <v>440</v>
      </c>
      <c r="E521" s="254" t="s">
        <v>1</v>
      </c>
      <c r="F521" s="255" t="s">
        <v>4765</v>
      </c>
      <c r="G521" s="252"/>
      <c r="H521" s="256">
        <v>4</v>
      </c>
      <c r="I521" s="257"/>
      <c r="J521" s="252"/>
      <c r="K521" s="252"/>
      <c r="L521" s="258"/>
      <c r="M521" s="259"/>
      <c r="N521" s="260"/>
      <c r="O521" s="260"/>
      <c r="P521" s="260"/>
      <c r="Q521" s="260"/>
      <c r="R521" s="260"/>
      <c r="S521" s="260"/>
      <c r="T521" s="261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2" t="s">
        <v>440</v>
      </c>
      <c r="AU521" s="262" t="s">
        <v>91</v>
      </c>
      <c r="AV521" s="13" t="s">
        <v>91</v>
      </c>
      <c r="AW521" s="13" t="s">
        <v>36</v>
      </c>
      <c r="AX521" s="13" t="s">
        <v>89</v>
      </c>
      <c r="AY521" s="262" t="s">
        <v>320</v>
      </c>
    </row>
    <row r="522" s="2" customFormat="1" ht="24.15" customHeight="1">
      <c r="A522" s="39"/>
      <c r="B522" s="40"/>
      <c r="C522" s="228" t="s">
        <v>1150</v>
      </c>
      <c r="D522" s="228" t="s">
        <v>323</v>
      </c>
      <c r="E522" s="229" t="s">
        <v>4766</v>
      </c>
      <c r="F522" s="230" t="s">
        <v>4767</v>
      </c>
      <c r="G522" s="231" t="s">
        <v>455</v>
      </c>
      <c r="H522" s="232">
        <v>0.182</v>
      </c>
      <c r="I522" s="233"/>
      <c r="J522" s="234">
        <f>ROUND(I522*H522,2)</f>
        <v>0</v>
      </c>
      <c r="K522" s="230" t="s">
        <v>326</v>
      </c>
      <c r="L522" s="45"/>
      <c r="M522" s="235" t="s">
        <v>1</v>
      </c>
      <c r="N522" s="236" t="s">
        <v>46</v>
      </c>
      <c r="O522" s="92"/>
      <c r="P522" s="237">
        <f>O522*H522</f>
        <v>0</v>
      </c>
      <c r="Q522" s="237">
        <v>0</v>
      </c>
      <c r="R522" s="237">
        <f>Q522*H522</f>
        <v>0</v>
      </c>
      <c r="S522" s="237">
        <v>1.8</v>
      </c>
      <c r="T522" s="238">
        <f>S522*H522</f>
        <v>0.3276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39" t="s">
        <v>341</v>
      </c>
      <c r="AT522" s="239" t="s">
        <v>323</v>
      </c>
      <c r="AU522" s="239" t="s">
        <v>91</v>
      </c>
      <c r="AY522" s="18" t="s">
        <v>320</v>
      </c>
      <c r="BE522" s="240">
        <f>IF(N522="základní",J522,0)</f>
        <v>0</v>
      </c>
      <c r="BF522" s="240">
        <f>IF(N522="snížená",J522,0)</f>
        <v>0</v>
      </c>
      <c r="BG522" s="240">
        <f>IF(N522="zákl. přenesená",J522,0)</f>
        <v>0</v>
      </c>
      <c r="BH522" s="240">
        <f>IF(N522="sníž. přenesená",J522,0)</f>
        <v>0</v>
      </c>
      <c r="BI522" s="240">
        <f>IF(N522="nulová",J522,0)</f>
        <v>0</v>
      </c>
      <c r="BJ522" s="18" t="s">
        <v>89</v>
      </c>
      <c r="BK522" s="240">
        <f>ROUND(I522*H522,2)</f>
        <v>0</v>
      </c>
      <c r="BL522" s="18" t="s">
        <v>341</v>
      </c>
      <c r="BM522" s="239" t="s">
        <v>4768</v>
      </c>
    </row>
    <row r="523" s="2" customFormat="1">
      <c r="A523" s="39"/>
      <c r="B523" s="40"/>
      <c r="C523" s="41"/>
      <c r="D523" s="241" t="s">
        <v>329</v>
      </c>
      <c r="E523" s="41"/>
      <c r="F523" s="242" t="s">
        <v>4769</v>
      </c>
      <c r="G523" s="41"/>
      <c r="H523" s="41"/>
      <c r="I523" s="243"/>
      <c r="J523" s="41"/>
      <c r="K523" s="41"/>
      <c r="L523" s="45"/>
      <c r="M523" s="244"/>
      <c r="N523" s="245"/>
      <c r="O523" s="92"/>
      <c r="P523" s="92"/>
      <c r="Q523" s="92"/>
      <c r="R523" s="92"/>
      <c r="S523" s="92"/>
      <c r="T523" s="93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329</v>
      </c>
      <c r="AU523" s="18" t="s">
        <v>91</v>
      </c>
    </row>
    <row r="524" s="16" customFormat="1">
      <c r="A524" s="16"/>
      <c r="B524" s="299"/>
      <c r="C524" s="300"/>
      <c r="D524" s="253" t="s">
        <v>440</v>
      </c>
      <c r="E524" s="301" t="s">
        <v>1</v>
      </c>
      <c r="F524" s="302" t="s">
        <v>900</v>
      </c>
      <c r="G524" s="300"/>
      <c r="H524" s="301" t="s">
        <v>1</v>
      </c>
      <c r="I524" s="303"/>
      <c r="J524" s="300"/>
      <c r="K524" s="300"/>
      <c r="L524" s="304"/>
      <c r="M524" s="305"/>
      <c r="N524" s="306"/>
      <c r="O524" s="306"/>
      <c r="P524" s="306"/>
      <c r="Q524" s="306"/>
      <c r="R524" s="306"/>
      <c r="S524" s="306"/>
      <c r="T524" s="307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T524" s="308" t="s">
        <v>440</v>
      </c>
      <c r="AU524" s="308" t="s">
        <v>91</v>
      </c>
      <c r="AV524" s="16" t="s">
        <v>89</v>
      </c>
      <c r="AW524" s="16" t="s">
        <v>36</v>
      </c>
      <c r="AX524" s="16" t="s">
        <v>81</v>
      </c>
      <c r="AY524" s="308" t="s">
        <v>320</v>
      </c>
    </row>
    <row r="525" s="13" customFormat="1">
      <c r="A525" s="13"/>
      <c r="B525" s="251"/>
      <c r="C525" s="252"/>
      <c r="D525" s="253" t="s">
        <v>440</v>
      </c>
      <c r="E525" s="254" t="s">
        <v>1</v>
      </c>
      <c r="F525" s="255" t="s">
        <v>4770</v>
      </c>
      <c r="G525" s="252"/>
      <c r="H525" s="256">
        <v>0.182</v>
      </c>
      <c r="I525" s="257"/>
      <c r="J525" s="252"/>
      <c r="K525" s="252"/>
      <c r="L525" s="258"/>
      <c r="M525" s="259"/>
      <c r="N525" s="260"/>
      <c r="O525" s="260"/>
      <c r="P525" s="260"/>
      <c r="Q525" s="260"/>
      <c r="R525" s="260"/>
      <c r="S525" s="260"/>
      <c r="T525" s="261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62" t="s">
        <v>440</v>
      </c>
      <c r="AU525" s="262" t="s">
        <v>91</v>
      </c>
      <c r="AV525" s="13" t="s">
        <v>91</v>
      </c>
      <c r="AW525" s="13" t="s">
        <v>36</v>
      </c>
      <c r="AX525" s="13" t="s">
        <v>89</v>
      </c>
      <c r="AY525" s="262" t="s">
        <v>320</v>
      </c>
    </row>
    <row r="526" s="2" customFormat="1" ht="24.15" customHeight="1">
      <c r="A526" s="39"/>
      <c r="B526" s="40"/>
      <c r="C526" s="228" t="s">
        <v>1155</v>
      </c>
      <c r="D526" s="228" t="s">
        <v>323</v>
      </c>
      <c r="E526" s="229" t="s">
        <v>4771</v>
      </c>
      <c r="F526" s="230" t="s">
        <v>4772</v>
      </c>
      <c r="G526" s="231" t="s">
        <v>437</v>
      </c>
      <c r="H526" s="232">
        <v>7.5</v>
      </c>
      <c r="I526" s="233"/>
      <c r="J526" s="234">
        <f>ROUND(I526*H526,2)</f>
        <v>0</v>
      </c>
      <c r="K526" s="230" t="s">
        <v>326</v>
      </c>
      <c r="L526" s="45"/>
      <c r="M526" s="235" t="s">
        <v>1</v>
      </c>
      <c r="N526" s="236" t="s">
        <v>46</v>
      </c>
      <c r="O526" s="92"/>
      <c r="P526" s="237">
        <f>O526*H526</f>
        <v>0</v>
      </c>
      <c r="Q526" s="237">
        <v>0</v>
      </c>
      <c r="R526" s="237">
        <f>Q526*H526</f>
        <v>0</v>
      </c>
      <c r="S526" s="237">
        <v>0.27000000000000002</v>
      </c>
      <c r="T526" s="238">
        <f>S526*H526</f>
        <v>2.0250000000000004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39" t="s">
        <v>341</v>
      </c>
      <c r="AT526" s="239" t="s">
        <v>323</v>
      </c>
      <c r="AU526" s="239" t="s">
        <v>91</v>
      </c>
      <c r="AY526" s="18" t="s">
        <v>320</v>
      </c>
      <c r="BE526" s="240">
        <f>IF(N526="základní",J526,0)</f>
        <v>0</v>
      </c>
      <c r="BF526" s="240">
        <f>IF(N526="snížená",J526,0)</f>
        <v>0</v>
      </c>
      <c r="BG526" s="240">
        <f>IF(N526="zákl. přenesená",J526,0)</f>
        <v>0</v>
      </c>
      <c r="BH526" s="240">
        <f>IF(N526="sníž. přenesená",J526,0)</f>
        <v>0</v>
      </c>
      <c r="BI526" s="240">
        <f>IF(N526="nulová",J526,0)</f>
        <v>0</v>
      </c>
      <c r="BJ526" s="18" t="s">
        <v>89</v>
      </c>
      <c r="BK526" s="240">
        <f>ROUND(I526*H526,2)</f>
        <v>0</v>
      </c>
      <c r="BL526" s="18" t="s">
        <v>341</v>
      </c>
      <c r="BM526" s="239" t="s">
        <v>4773</v>
      </c>
    </row>
    <row r="527" s="2" customFormat="1">
      <c r="A527" s="39"/>
      <c r="B527" s="40"/>
      <c r="C527" s="41"/>
      <c r="D527" s="241" t="s">
        <v>329</v>
      </c>
      <c r="E527" s="41"/>
      <c r="F527" s="242" t="s">
        <v>4774</v>
      </c>
      <c r="G527" s="41"/>
      <c r="H527" s="41"/>
      <c r="I527" s="243"/>
      <c r="J527" s="41"/>
      <c r="K527" s="41"/>
      <c r="L527" s="45"/>
      <c r="M527" s="244"/>
      <c r="N527" s="245"/>
      <c r="O527" s="92"/>
      <c r="P527" s="92"/>
      <c r="Q527" s="92"/>
      <c r="R527" s="92"/>
      <c r="S527" s="92"/>
      <c r="T527" s="93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329</v>
      </c>
      <c r="AU527" s="18" t="s">
        <v>91</v>
      </c>
    </row>
    <row r="528" s="16" customFormat="1">
      <c r="A528" s="16"/>
      <c r="B528" s="299"/>
      <c r="C528" s="300"/>
      <c r="D528" s="253" t="s">
        <v>440</v>
      </c>
      <c r="E528" s="301" t="s">
        <v>1</v>
      </c>
      <c r="F528" s="302" t="s">
        <v>900</v>
      </c>
      <c r="G528" s="300"/>
      <c r="H528" s="301" t="s">
        <v>1</v>
      </c>
      <c r="I528" s="303"/>
      <c r="J528" s="300"/>
      <c r="K528" s="300"/>
      <c r="L528" s="304"/>
      <c r="M528" s="305"/>
      <c r="N528" s="306"/>
      <c r="O528" s="306"/>
      <c r="P528" s="306"/>
      <c r="Q528" s="306"/>
      <c r="R528" s="306"/>
      <c r="S528" s="306"/>
      <c r="T528" s="307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T528" s="308" t="s">
        <v>440</v>
      </c>
      <c r="AU528" s="308" t="s">
        <v>91</v>
      </c>
      <c r="AV528" s="16" t="s">
        <v>89</v>
      </c>
      <c r="AW528" s="16" t="s">
        <v>36</v>
      </c>
      <c r="AX528" s="16" t="s">
        <v>81</v>
      </c>
      <c r="AY528" s="308" t="s">
        <v>320</v>
      </c>
    </row>
    <row r="529" s="13" customFormat="1">
      <c r="A529" s="13"/>
      <c r="B529" s="251"/>
      <c r="C529" s="252"/>
      <c r="D529" s="253" t="s">
        <v>440</v>
      </c>
      <c r="E529" s="254" t="s">
        <v>1</v>
      </c>
      <c r="F529" s="255" t="s">
        <v>4775</v>
      </c>
      <c r="G529" s="252"/>
      <c r="H529" s="256">
        <v>7.5</v>
      </c>
      <c r="I529" s="257"/>
      <c r="J529" s="252"/>
      <c r="K529" s="252"/>
      <c r="L529" s="258"/>
      <c r="M529" s="259"/>
      <c r="N529" s="260"/>
      <c r="O529" s="260"/>
      <c r="P529" s="260"/>
      <c r="Q529" s="260"/>
      <c r="R529" s="260"/>
      <c r="S529" s="260"/>
      <c r="T529" s="261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62" t="s">
        <v>440</v>
      </c>
      <c r="AU529" s="262" t="s">
        <v>91</v>
      </c>
      <c r="AV529" s="13" t="s">
        <v>91</v>
      </c>
      <c r="AW529" s="13" t="s">
        <v>36</v>
      </c>
      <c r="AX529" s="13" t="s">
        <v>89</v>
      </c>
      <c r="AY529" s="262" t="s">
        <v>320</v>
      </c>
    </row>
    <row r="530" s="2" customFormat="1" ht="24.15" customHeight="1">
      <c r="A530" s="39"/>
      <c r="B530" s="40"/>
      <c r="C530" s="228" t="s">
        <v>1161</v>
      </c>
      <c r="D530" s="228" t="s">
        <v>323</v>
      </c>
      <c r="E530" s="229" t="s">
        <v>4776</v>
      </c>
      <c r="F530" s="230" t="s">
        <v>4777</v>
      </c>
      <c r="G530" s="231" t="s">
        <v>455</v>
      </c>
      <c r="H530" s="232">
        <v>0.80000000000000004</v>
      </c>
      <c r="I530" s="233"/>
      <c r="J530" s="234">
        <f>ROUND(I530*H530,2)</f>
        <v>0</v>
      </c>
      <c r="K530" s="230" t="s">
        <v>326</v>
      </c>
      <c r="L530" s="45"/>
      <c r="M530" s="235" t="s">
        <v>1</v>
      </c>
      <c r="N530" s="236" t="s">
        <v>46</v>
      </c>
      <c r="O530" s="92"/>
      <c r="P530" s="237">
        <f>O530*H530</f>
        <v>0</v>
      </c>
      <c r="Q530" s="237">
        <v>0</v>
      </c>
      <c r="R530" s="237">
        <f>Q530*H530</f>
        <v>0</v>
      </c>
      <c r="S530" s="237">
        <v>1.8</v>
      </c>
      <c r="T530" s="238">
        <f>S530*H530</f>
        <v>1.4400000000000002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39" t="s">
        <v>341</v>
      </c>
      <c r="AT530" s="239" t="s">
        <v>323</v>
      </c>
      <c r="AU530" s="239" t="s">
        <v>91</v>
      </c>
      <c r="AY530" s="18" t="s">
        <v>320</v>
      </c>
      <c r="BE530" s="240">
        <f>IF(N530="základní",J530,0)</f>
        <v>0</v>
      </c>
      <c r="BF530" s="240">
        <f>IF(N530="snížená",J530,0)</f>
        <v>0</v>
      </c>
      <c r="BG530" s="240">
        <f>IF(N530="zákl. přenesená",J530,0)</f>
        <v>0</v>
      </c>
      <c r="BH530" s="240">
        <f>IF(N530="sníž. přenesená",J530,0)</f>
        <v>0</v>
      </c>
      <c r="BI530" s="240">
        <f>IF(N530="nulová",J530,0)</f>
        <v>0</v>
      </c>
      <c r="BJ530" s="18" t="s">
        <v>89</v>
      </c>
      <c r="BK530" s="240">
        <f>ROUND(I530*H530,2)</f>
        <v>0</v>
      </c>
      <c r="BL530" s="18" t="s">
        <v>341</v>
      </c>
      <c r="BM530" s="239" t="s">
        <v>4778</v>
      </c>
    </row>
    <row r="531" s="2" customFormat="1">
      <c r="A531" s="39"/>
      <c r="B531" s="40"/>
      <c r="C531" s="41"/>
      <c r="D531" s="241" t="s">
        <v>329</v>
      </c>
      <c r="E531" s="41"/>
      <c r="F531" s="242" t="s">
        <v>4779</v>
      </c>
      <c r="G531" s="41"/>
      <c r="H531" s="41"/>
      <c r="I531" s="243"/>
      <c r="J531" s="41"/>
      <c r="K531" s="41"/>
      <c r="L531" s="45"/>
      <c r="M531" s="244"/>
      <c r="N531" s="245"/>
      <c r="O531" s="92"/>
      <c r="P531" s="92"/>
      <c r="Q531" s="92"/>
      <c r="R531" s="92"/>
      <c r="S531" s="92"/>
      <c r="T531" s="93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329</v>
      </c>
      <c r="AU531" s="18" t="s">
        <v>91</v>
      </c>
    </row>
    <row r="532" s="16" customFormat="1">
      <c r="A532" s="16"/>
      <c r="B532" s="299"/>
      <c r="C532" s="300"/>
      <c r="D532" s="253" t="s">
        <v>440</v>
      </c>
      <c r="E532" s="301" t="s">
        <v>1</v>
      </c>
      <c r="F532" s="302" t="s">
        <v>4455</v>
      </c>
      <c r="G532" s="300"/>
      <c r="H532" s="301" t="s">
        <v>1</v>
      </c>
      <c r="I532" s="303"/>
      <c r="J532" s="300"/>
      <c r="K532" s="300"/>
      <c r="L532" s="304"/>
      <c r="M532" s="305"/>
      <c r="N532" s="306"/>
      <c r="O532" s="306"/>
      <c r="P532" s="306"/>
      <c r="Q532" s="306"/>
      <c r="R532" s="306"/>
      <c r="S532" s="306"/>
      <c r="T532" s="307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T532" s="308" t="s">
        <v>440</v>
      </c>
      <c r="AU532" s="308" t="s">
        <v>91</v>
      </c>
      <c r="AV532" s="16" t="s">
        <v>89</v>
      </c>
      <c r="AW532" s="16" t="s">
        <v>36</v>
      </c>
      <c r="AX532" s="16" t="s">
        <v>81</v>
      </c>
      <c r="AY532" s="308" t="s">
        <v>320</v>
      </c>
    </row>
    <row r="533" s="13" customFormat="1">
      <c r="A533" s="13"/>
      <c r="B533" s="251"/>
      <c r="C533" s="252"/>
      <c r="D533" s="253" t="s">
        <v>440</v>
      </c>
      <c r="E533" s="254" t="s">
        <v>1</v>
      </c>
      <c r="F533" s="255" t="s">
        <v>4780</v>
      </c>
      <c r="G533" s="252"/>
      <c r="H533" s="256">
        <v>0.80000000000000004</v>
      </c>
      <c r="I533" s="257"/>
      <c r="J533" s="252"/>
      <c r="K533" s="252"/>
      <c r="L533" s="258"/>
      <c r="M533" s="259"/>
      <c r="N533" s="260"/>
      <c r="O533" s="260"/>
      <c r="P533" s="260"/>
      <c r="Q533" s="260"/>
      <c r="R533" s="260"/>
      <c r="S533" s="260"/>
      <c r="T533" s="261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62" t="s">
        <v>440</v>
      </c>
      <c r="AU533" s="262" t="s">
        <v>91</v>
      </c>
      <c r="AV533" s="13" t="s">
        <v>91</v>
      </c>
      <c r="AW533" s="13" t="s">
        <v>36</v>
      </c>
      <c r="AX533" s="13" t="s">
        <v>89</v>
      </c>
      <c r="AY533" s="262" t="s">
        <v>320</v>
      </c>
    </row>
    <row r="534" s="2" customFormat="1" ht="24.15" customHeight="1">
      <c r="A534" s="39"/>
      <c r="B534" s="40"/>
      <c r="C534" s="228" t="s">
        <v>1166</v>
      </c>
      <c r="D534" s="228" t="s">
        <v>323</v>
      </c>
      <c r="E534" s="229" t="s">
        <v>4781</v>
      </c>
      <c r="F534" s="230" t="s">
        <v>4782</v>
      </c>
      <c r="G534" s="231" t="s">
        <v>544</v>
      </c>
      <c r="H534" s="232">
        <v>1</v>
      </c>
      <c r="I534" s="233"/>
      <c r="J534" s="234">
        <f>ROUND(I534*H534,2)</f>
        <v>0</v>
      </c>
      <c r="K534" s="230" t="s">
        <v>326</v>
      </c>
      <c r="L534" s="45"/>
      <c r="M534" s="235" t="s">
        <v>1</v>
      </c>
      <c r="N534" s="236" t="s">
        <v>46</v>
      </c>
      <c r="O534" s="92"/>
      <c r="P534" s="237">
        <f>O534*H534</f>
        <v>0</v>
      </c>
      <c r="Q534" s="237">
        <v>0</v>
      </c>
      <c r="R534" s="237">
        <f>Q534*H534</f>
        <v>0</v>
      </c>
      <c r="S534" s="237">
        <v>0.071999999999999995</v>
      </c>
      <c r="T534" s="238">
        <f>S534*H534</f>
        <v>0.071999999999999995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39" t="s">
        <v>341</v>
      </c>
      <c r="AT534" s="239" t="s">
        <v>323</v>
      </c>
      <c r="AU534" s="239" t="s">
        <v>91</v>
      </c>
      <c r="AY534" s="18" t="s">
        <v>320</v>
      </c>
      <c r="BE534" s="240">
        <f>IF(N534="základní",J534,0)</f>
        <v>0</v>
      </c>
      <c r="BF534" s="240">
        <f>IF(N534="snížená",J534,0)</f>
        <v>0</v>
      </c>
      <c r="BG534" s="240">
        <f>IF(N534="zákl. přenesená",J534,0)</f>
        <v>0</v>
      </c>
      <c r="BH534" s="240">
        <f>IF(N534="sníž. přenesená",J534,0)</f>
        <v>0</v>
      </c>
      <c r="BI534" s="240">
        <f>IF(N534="nulová",J534,0)</f>
        <v>0</v>
      </c>
      <c r="BJ534" s="18" t="s">
        <v>89</v>
      </c>
      <c r="BK534" s="240">
        <f>ROUND(I534*H534,2)</f>
        <v>0</v>
      </c>
      <c r="BL534" s="18" t="s">
        <v>341</v>
      </c>
      <c r="BM534" s="239" t="s">
        <v>4783</v>
      </c>
    </row>
    <row r="535" s="2" customFormat="1">
      <c r="A535" s="39"/>
      <c r="B535" s="40"/>
      <c r="C535" s="41"/>
      <c r="D535" s="241" t="s">
        <v>329</v>
      </c>
      <c r="E535" s="41"/>
      <c r="F535" s="242" t="s">
        <v>4784</v>
      </c>
      <c r="G535" s="41"/>
      <c r="H535" s="41"/>
      <c r="I535" s="243"/>
      <c r="J535" s="41"/>
      <c r="K535" s="41"/>
      <c r="L535" s="45"/>
      <c r="M535" s="244"/>
      <c r="N535" s="245"/>
      <c r="O535" s="92"/>
      <c r="P535" s="92"/>
      <c r="Q535" s="92"/>
      <c r="R535" s="92"/>
      <c r="S535" s="92"/>
      <c r="T535" s="93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T535" s="18" t="s">
        <v>329</v>
      </c>
      <c r="AU535" s="18" t="s">
        <v>91</v>
      </c>
    </row>
    <row r="536" s="13" customFormat="1">
      <c r="A536" s="13"/>
      <c r="B536" s="251"/>
      <c r="C536" s="252"/>
      <c r="D536" s="253" t="s">
        <v>440</v>
      </c>
      <c r="E536" s="254" t="s">
        <v>1</v>
      </c>
      <c r="F536" s="255" t="s">
        <v>4785</v>
      </c>
      <c r="G536" s="252"/>
      <c r="H536" s="256">
        <v>1</v>
      </c>
      <c r="I536" s="257"/>
      <c r="J536" s="252"/>
      <c r="K536" s="252"/>
      <c r="L536" s="258"/>
      <c r="M536" s="259"/>
      <c r="N536" s="260"/>
      <c r="O536" s="260"/>
      <c r="P536" s="260"/>
      <c r="Q536" s="260"/>
      <c r="R536" s="260"/>
      <c r="S536" s="260"/>
      <c r="T536" s="261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62" t="s">
        <v>440</v>
      </c>
      <c r="AU536" s="262" t="s">
        <v>91</v>
      </c>
      <c r="AV536" s="13" t="s">
        <v>91</v>
      </c>
      <c r="AW536" s="13" t="s">
        <v>36</v>
      </c>
      <c r="AX536" s="13" t="s">
        <v>89</v>
      </c>
      <c r="AY536" s="262" t="s">
        <v>320</v>
      </c>
    </row>
    <row r="537" s="2" customFormat="1" ht="24.15" customHeight="1">
      <c r="A537" s="39"/>
      <c r="B537" s="40"/>
      <c r="C537" s="228" t="s">
        <v>1172</v>
      </c>
      <c r="D537" s="228" t="s">
        <v>323</v>
      </c>
      <c r="E537" s="229" t="s">
        <v>4786</v>
      </c>
      <c r="F537" s="230" t="s">
        <v>4787</v>
      </c>
      <c r="G537" s="231" t="s">
        <v>455</v>
      </c>
      <c r="H537" s="232">
        <v>0.504</v>
      </c>
      <c r="I537" s="233"/>
      <c r="J537" s="234">
        <f>ROUND(I537*H537,2)</f>
        <v>0</v>
      </c>
      <c r="K537" s="230" t="s">
        <v>326</v>
      </c>
      <c r="L537" s="45"/>
      <c r="M537" s="235" t="s">
        <v>1</v>
      </c>
      <c r="N537" s="236" t="s">
        <v>46</v>
      </c>
      <c r="O537" s="92"/>
      <c r="P537" s="237">
        <f>O537*H537</f>
        <v>0</v>
      </c>
      <c r="Q537" s="237">
        <v>0</v>
      </c>
      <c r="R537" s="237">
        <f>Q537*H537</f>
        <v>0</v>
      </c>
      <c r="S537" s="237">
        <v>2.3999999999999999</v>
      </c>
      <c r="T537" s="238">
        <f>S537*H537</f>
        <v>1.2096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39" t="s">
        <v>341</v>
      </c>
      <c r="AT537" s="239" t="s">
        <v>323</v>
      </c>
      <c r="AU537" s="239" t="s">
        <v>91</v>
      </c>
      <c r="AY537" s="18" t="s">
        <v>320</v>
      </c>
      <c r="BE537" s="240">
        <f>IF(N537="základní",J537,0)</f>
        <v>0</v>
      </c>
      <c r="BF537" s="240">
        <f>IF(N537="snížená",J537,0)</f>
        <v>0</v>
      </c>
      <c r="BG537" s="240">
        <f>IF(N537="zákl. přenesená",J537,0)</f>
        <v>0</v>
      </c>
      <c r="BH537" s="240">
        <f>IF(N537="sníž. přenesená",J537,0)</f>
        <v>0</v>
      </c>
      <c r="BI537" s="240">
        <f>IF(N537="nulová",J537,0)</f>
        <v>0</v>
      </c>
      <c r="BJ537" s="18" t="s">
        <v>89</v>
      </c>
      <c r="BK537" s="240">
        <f>ROUND(I537*H537,2)</f>
        <v>0</v>
      </c>
      <c r="BL537" s="18" t="s">
        <v>341</v>
      </c>
      <c r="BM537" s="239" t="s">
        <v>4788</v>
      </c>
    </row>
    <row r="538" s="2" customFormat="1">
      <c r="A538" s="39"/>
      <c r="B538" s="40"/>
      <c r="C538" s="41"/>
      <c r="D538" s="241" t="s">
        <v>329</v>
      </c>
      <c r="E538" s="41"/>
      <c r="F538" s="242" t="s">
        <v>4789</v>
      </c>
      <c r="G538" s="41"/>
      <c r="H538" s="41"/>
      <c r="I538" s="243"/>
      <c r="J538" s="41"/>
      <c r="K538" s="41"/>
      <c r="L538" s="45"/>
      <c r="M538" s="244"/>
      <c r="N538" s="245"/>
      <c r="O538" s="92"/>
      <c r="P538" s="92"/>
      <c r="Q538" s="92"/>
      <c r="R538" s="92"/>
      <c r="S538" s="92"/>
      <c r="T538" s="93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T538" s="18" t="s">
        <v>329</v>
      </c>
      <c r="AU538" s="18" t="s">
        <v>91</v>
      </c>
    </row>
    <row r="539" s="16" customFormat="1">
      <c r="A539" s="16"/>
      <c r="B539" s="299"/>
      <c r="C539" s="300"/>
      <c r="D539" s="253" t="s">
        <v>440</v>
      </c>
      <c r="E539" s="301" t="s">
        <v>1</v>
      </c>
      <c r="F539" s="302" t="s">
        <v>4455</v>
      </c>
      <c r="G539" s="300"/>
      <c r="H539" s="301" t="s">
        <v>1</v>
      </c>
      <c r="I539" s="303"/>
      <c r="J539" s="300"/>
      <c r="K539" s="300"/>
      <c r="L539" s="304"/>
      <c r="M539" s="305"/>
      <c r="N539" s="306"/>
      <c r="O539" s="306"/>
      <c r="P539" s="306"/>
      <c r="Q539" s="306"/>
      <c r="R539" s="306"/>
      <c r="S539" s="306"/>
      <c r="T539" s="307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T539" s="308" t="s">
        <v>440</v>
      </c>
      <c r="AU539" s="308" t="s">
        <v>91</v>
      </c>
      <c r="AV539" s="16" t="s">
        <v>89</v>
      </c>
      <c r="AW539" s="16" t="s">
        <v>36</v>
      </c>
      <c r="AX539" s="16" t="s">
        <v>81</v>
      </c>
      <c r="AY539" s="308" t="s">
        <v>320</v>
      </c>
    </row>
    <row r="540" s="13" customFormat="1">
      <c r="A540" s="13"/>
      <c r="B540" s="251"/>
      <c r="C540" s="252"/>
      <c r="D540" s="253" t="s">
        <v>440</v>
      </c>
      <c r="E540" s="254" t="s">
        <v>1</v>
      </c>
      <c r="F540" s="255" t="s">
        <v>4790</v>
      </c>
      <c r="G540" s="252"/>
      <c r="H540" s="256">
        <v>0.055</v>
      </c>
      <c r="I540" s="257"/>
      <c r="J540" s="252"/>
      <c r="K540" s="252"/>
      <c r="L540" s="258"/>
      <c r="M540" s="259"/>
      <c r="N540" s="260"/>
      <c r="O540" s="260"/>
      <c r="P540" s="260"/>
      <c r="Q540" s="260"/>
      <c r="R540" s="260"/>
      <c r="S540" s="260"/>
      <c r="T540" s="261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62" t="s">
        <v>440</v>
      </c>
      <c r="AU540" s="262" t="s">
        <v>91</v>
      </c>
      <c r="AV540" s="13" t="s">
        <v>91</v>
      </c>
      <c r="AW540" s="13" t="s">
        <v>36</v>
      </c>
      <c r="AX540" s="13" t="s">
        <v>81</v>
      </c>
      <c r="AY540" s="262" t="s">
        <v>320</v>
      </c>
    </row>
    <row r="541" s="13" customFormat="1">
      <c r="A541" s="13"/>
      <c r="B541" s="251"/>
      <c r="C541" s="252"/>
      <c r="D541" s="253" t="s">
        <v>440</v>
      </c>
      <c r="E541" s="254" t="s">
        <v>1</v>
      </c>
      <c r="F541" s="255" t="s">
        <v>4791</v>
      </c>
      <c r="G541" s="252"/>
      <c r="H541" s="256">
        <v>0.069000000000000006</v>
      </c>
      <c r="I541" s="257"/>
      <c r="J541" s="252"/>
      <c r="K541" s="252"/>
      <c r="L541" s="258"/>
      <c r="M541" s="259"/>
      <c r="N541" s="260"/>
      <c r="O541" s="260"/>
      <c r="P541" s="260"/>
      <c r="Q541" s="260"/>
      <c r="R541" s="260"/>
      <c r="S541" s="260"/>
      <c r="T541" s="261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62" t="s">
        <v>440</v>
      </c>
      <c r="AU541" s="262" t="s">
        <v>91</v>
      </c>
      <c r="AV541" s="13" t="s">
        <v>91</v>
      </c>
      <c r="AW541" s="13" t="s">
        <v>36</v>
      </c>
      <c r="AX541" s="13" t="s">
        <v>81</v>
      </c>
      <c r="AY541" s="262" t="s">
        <v>320</v>
      </c>
    </row>
    <row r="542" s="13" customFormat="1">
      <c r="A542" s="13"/>
      <c r="B542" s="251"/>
      <c r="C542" s="252"/>
      <c r="D542" s="253" t="s">
        <v>440</v>
      </c>
      <c r="E542" s="254" t="s">
        <v>1</v>
      </c>
      <c r="F542" s="255" t="s">
        <v>4792</v>
      </c>
      <c r="G542" s="252"/>
      <c r="H542" s="256">
        <v>0.014999999999999999</v>
      </c>
      <c r="I542" s="257"/>
      <c r="J542" s="252"/>
      <c r="K542" s="252"/>
      <c r="L542" s="258"/>
      <c r="M542" s="259"/>
      <c r="N542" s="260"/>
      <c r="O542" s="260"/>
      <c r="P542" s="260"/>
      <c r="Q542" s="260"/>
      <c r="R542" s="260"/>
      <c r="S542" s="260"/>
      <c r="T542" s="261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62" t="s">
        <v>440</v>
      </c>
      <c r="AU542" s="262" t="s">
        <v>91</v>
      </c>
      <c r="AV542" s="13" t="s">
        <v>91</v>
      </c>
      <c r="AW542" s="13" t="s">
        <v>36</v>
      </c>
      <c r="AX542" s="13" t="s">
        <v>81</v>
      </c>
      <c r="AY542" s="262" t="s">
        <v>320</v>
      </c>
    </row>
    <row r="543" s="16" customFormat="1">
      <c r="A543" s="16"/>
      <c r="B543" s="299"/>
      <c r="C543" s="300"/>
      <c r="D543" s="253" t="s">
        <v>440</v>
      </c>
      <c r="E543" s="301" t="s">
        <v>1</v>
      </c>
      <c r="F543" s="302" t="s">
        <v>900</v>
      </c>
      <c r="G543" s="300"/>
      <c r="H543" s="301" t="s">
        <v>1</v>
      </c>
      <c r="I543" s="303"/>
      <c r="J543" s="300"/>
      <c r="K543" s="300"/>
      <c r="L543" s="304"/>
      <c r="M543" s="305"/>
      <c r="N543" s="306"/>
      <c r="O543" s="306"/>
      <c r="P543" s="306"/>
      <c r="Q543" s="306"/>
      <c r="R543" s="306"/>
      <c r="S543" s="306"/>
      <c r="T543" s="307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T543" s="308" t="s">
        <v>440</v>
      </c>
      <c r="AU543" s="308" t="s">
        <v>91</v>
      </c>
      <c r="AV543" s="16" t="s">
        <v>89</v>
      </c>
      <c r="AW543" s="16" t="s">
        <v>36</v>
      </c>
      <c r="AX543" s="16" t="s">
        <v>81</v>
      </c>
      <c r="AY543" s="308" t="s">
        <v>320</v>
      </c>
    </row>
    <row r="544" s="13" customFormat="1">
      <c r="A544" s="13"/>
      <c r="B544" s="251"/>
      <c r="C544" s="252"/>
      <c r="D544" s="253" t="s">
        <v>440</v>
      </c>
      <c r="E544" s="254" t="s">
        <v>1</v>
      </c>
      <c r="F544" s="255" t="s">
        <v>4793</v>
      </c>
      <c r="G544" s="252"/>
      <c r="H544" s="256">
        <v>0.023</v>
      </c>
      <c r="I544" s="257"/>
      <c r="J544" s="252"/>
      <c r="K544" s="252"/>
      <c r="L544" s="258"/>
      <c r="M544" s="259"/>
      <c r="N544" s="260"/>
      <c r="O544" s="260"/>
      <c r="P544" s="260"/>
      <c r="Q544" s="260"/>
      <c r="R544" s="260"/>
      <c r="S544" s="260"/>
      <c r="T544" s="261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62" t="s">
        <v>440</v>
      </c>
      <c r="AU544" s="262" t="s">
        <v>91</v>
      </c>
      <c r="AV544" s="13" t="s">
        <v>91</v>
      </c>
      <c r="AW544" s="13" t="s">
        <v>36</v>
      </c>
      <c r="AX544" s="13" t="s">
        <v>81</v>
      </c>
      <c r="AY544" s="262" t="s">
        <v>320</v>
      </c>
    </row>
    <row r="545" s="13" customFormat="1">
      <c r="A545" s="13"/>
      <c r="B545" s="251"/>
      <c r="C545" s="252"/>
      <c r="D545" s="253" t="s">
        <v>440</v>
      </c>
      <c r="E545" s="254" t="s">
        <v>1</v>
      </c>
      <c r="F545" s="255" t="s">
        <v>4794</v>
      </c>
      <c r="G545" s="252"/>
      <c r="H545" s="256">
        <v>0.069000000000000006</v>
      </c>
      <c r="I545" s="257"/>
      <c r="J545" s="252"/>
      <c r="K545" s="252"/>
      <c r="L545" s="258"/>
      <c r="M545" s="259"/>
      <c r="N545" s="260"/>
      <c r="O545" s="260"/>
      <c r="P545" s="260"/>
      <c r="Q545" s="260"/>
      <c r="R545" s="260"/>
      <c r="S545" s="260"/>
      <c r="T545" s="261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62" t="s">
        <v>440</v>
      </c>
      <c r="AU545" s="262" t="s">
        <v>91</v>
      </c>
      <c r="AV545" s="13" t="s">
        <v>91</v>
      </c>
      <c r="AW545" s="13" t="s">
        <v>36</v>
      </c>
      <c r="AX545" s="13" t="s">
        <v>81</v>
      </c>
      <c r="AY545" s="262" t="s">
        <v>320</v>
      </c>
    </row>
    <row r="546" s="13" customFormat="1">
      <c r="A546" s="13"/>
      <c r="B546" s="251"/>
      <c r="C546" s="252"/>
      <c r="D546" s="253" t="s">
        <v>440</v>
      </c>
      <c r="E546" s="254" t="s">
        <v>1</v>
      </c>
      <c r="F546" s="255" t="s">
        <v>4795</v>
      </c>
      <c r="G546" s="252"/>
      <c r="H546" s="256">
        <v>0.012</v>
      </c>
      <c r="I546" s="257"/>
      <c r="J546" s="252"/>
      <c r="K546" s="252"/>
      <c r="L546" s="258"/>
      <c r="M546" s="259"/>
      <c r="N546" s="260"/>
      <c r="O546" s="260"/>
      <c r="P546" s="260"/>
      <c r="Q546" s="260"/>
      <c r="R546" s="260"/>
      <c r="S546" s="260"/>
      <c r="T546" s="261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62" t="s">
        <v>440</v>
      </c>
      <c r="AU546" s="262" t="s">
        <v>91</v>
      </c>
      <c r="AV546" s="13" t="s">
        <v>91</v>
      </c>
      <c r="AW546" s="13" t="s">
        <v>36</v>
      </c>
      <c r="AX546" s="13" t="s">
        <v>81</v>
      </c>
      <c r="AY546" s="262" t="s">
        <v>320</v>
      </c>
    </row>
    <row r="547" s="13" customFormat="1">
      <c r="A547" s="13"/>
      <c r="B547" s="251"/>
      <c r="C547" s="252"/>
      <c r="D547" s="253" t="s">
        <v>440</v>
      </c>
      <c r="E547" s="254" t="s">
        <v>1</v>
      </c>
      <c r="F547" s="255" t="s">
        <v>4796</v>
      </c>
      <c r="G547" s="252"/>
      <c r="H547" s="256">
        <v>0.042999999999999997</v>
      </c>
      <c r="I547" s="257"/>
      <c r="J547" s="252"/>
      <c r="K547" s="252"/>
      <c r="L547" s="258"/>
      <c r="M547" s="259"/>
      <c r="N547" s="260"/>
      <c r="O547" s="260"/>
      <c r="P547" s="260"/>
      <c r="Q547" s="260"/>
      <c r="R547" s="260"/>
      <c r="S547" s="260"/>
      <c r="T547" s="261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62" t="s">
        <v>440</v>
      </c>
      <c r="AU547" s="262" t="s">
        <v>91</v>
      </c>
      <c r="AV547" s="13" t="s">
        <v>91</v>
      </c>
      <c r="AW547" s="13" t="s">
        <v>36</v>
      </c>
      <c r="AX547" s="13" t="s">
        <v>81</v>
      </c>
      <c r="AY547" s="262" t="s">
        <v>320</v>
      </c>
    </row>
    <row r="548" s="16" customFormat="1">
      <c r="A548" s="16"/>
      <c r="B548" s="299"/>
      <c r="C548" s="300"/>
      <c r="D548" s="253" t="s">
        <v>440</v>
      </c>
      <c r="E548" s="301" t="s">
        <v>1</v>
      </c>
      <c r="F548" s="302" t="s">
        <v>879</v>
      </c>
      <c r="G548" s="300"/>
      <c r="H548" s="301" t="s">
        <v>1</v>
      </c>
      <c r="I548" s="303"/>
      <c r="J548" s="300"/>
      <c r="K548" s="300"/>
      <c r="L548" s="304"/>
      <c r="M548" s="305"/>
      <c r="N548" s="306"/>
      <c r="O548" s="306"/>
      <c r="P548" s="306"/>
      <c r="Q548" s="306"/>
      <c r="R548" s="306"/>
      <c r="S548" s="306"/>
      <c r="T548" s="307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T548" s="308" t="s">
        <v>440</v>
      </c>
      <c r="AU548" s="308" t="s">
        <v>91</v>
      </c>
      <c r="AV548" s="16" t="s">
        <v>89</v>
      </c>
      <c r="AW548" s="16" t="s">
        <v>36</v>
      </c>
      <c r="AX548" s="16" t="s">
        <v>81</v>
      </c>
      <c r="AY548" s="308" t="s">
        <v>320</v>
      </c>
    </row>
    <row r="549" s="13" customFormat="1">
      <c r="A549" s="13"/>
      <c r="B549" s="251"/>
      <c r="C549" s="252"/>
      <c r="D549" s="253" t="s">
        <v>440</v>
      </c>
      <c r="E549" s="254" t="s">
        <v>1</v>
      </c>
      <c r="F549" s="255" t="s">
        <v>4797</v>
      </c>
      <c r="G549" s="252"/>
      <c r="H549" s="256">
        <v>0.053999999999999999</v>
      </c>
      <c r="I549" s="257"/>
      <c r="J549" s="252"/>
      <c r="K549" s="252"/>
      <c r="L549" s="258"/>
      <c r="M549" s="259"/>
      <c r="N549" s="260"/>
      <c r="O549" s="260"/>
      <c r="P549" s="260"/>
      <c r="Q549" s="260"/>
      <c r="R549" s="260"/>
      <c r="S549" s="260"/>
      <c r="T549" s="261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62" t="s">
        <v>440</v>
      </c>
      <c r="AU549" s="262" t="s">
        <v>91</v>
      </c>
      <c r="AV549" s="13" t="s">
        <v>91</v>
      </c>
      <c r="AW549" s="13" t="s">
        <v>36</v>
      </c>
      <c r="AX549" s="13" t="s">
        <v>81</v>
      </c>
      <c r="AY549" s="262" t="s">
        <v>320</v>
      </c>
    </row>
    <row r="550" s="13" customFormat="1">
      <c r="A550" s="13"/>
      <c r="B550" s="251"/>
      <c r="C550" s="252"/>
      <c r="D550" s="253" t="s">
        <v>440</v>
      </c>
      <c r="E550" s="254" t="s">
        <v>1</v>
      </c>
      <c r="F550" s="255" t="s">
        <v>4798</v>
      </c>
      <c r="G550" s="252"/>
      <c r="H550" s="256">
        <v>0.073999999999999996</v>
      </c>
      <c r="I550" s="257"/>
      <c r="J550" s="252"/>
      <c r="K550" s="252"/>
      <c r="L550" s="258"/>
      <c r="M550" s="259"/>
      <c r="N550" s="260"/>
      <c r="O550" s="260"/>
      <c r="P550" s="260"/>
      <c r="Q550" s="260"/>
      <c r="R550" s="260"/>
      <c r="S550" s="260"/>
      <c r="T550" s="261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62" t="s">
        <v>440</v>
      </c>
      <c r="AU550" s="262" t="s">
        <v>91</v>
      </c>
      <c r="AV550" s="13" t="s">
        <v>91</v>
      </c>
      <c r="AW550" s="13" t="s">
        <v>36</v>
      </c>
      <c r="AX550" s="13" t="s">
        <v>81</v>
      </c>
      <c r="AY550" s="262" t="s">
        <v>320</v>
      </c>
    </row>
    <row r="551" s="13" customFormat="1">
      <c r="A551" s="13"/>
      <c r="B551" s="251"/>
      <c r="C551" s="252"/>
      <c r="D551" s="253" t="s">
        <v>440</v>
      </c>
      <c r="E551" s="254" t="s">
        <v>1</v>
      </c>
      <c r="F551" s="255" t="s">
        <v>4799</v>
      </c>
      <c r="G551" s="252"/>
      <c r="H551" s="256">
        <v>0.023</v>
      </c>
      <c r="I551" s="257"/>
      <c r="J551" s="252"/>
      <c r="K551" s="252"/>
      <c r="L551" s="258"/>
      <c r="M551" s="259"/>
      <c r="N551" s="260"/>
      <c r="O551" s="260"/>
      <c r="P551" s="260"/>
      <c r="Q551" s="260"/>
      <c r="R551" s="260"/>
      <c r="S551" s="260"/>
      <c r="T551" s="261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2" t="s">
        <v>440</v>
      </c>
      <c r="AU551" s="262" t="s">
        <v>91</v>
      </c>
      <c r="AV551" s="13" t="s">
        <v>91</v>
      </c>
      <c r="AW551" s="13" t="s">
        <v>36</v>
      </c>
      <c r="AX551" s="13" t="s">
        <v>81</v>
      </c>
      <c r="AY551" s="262" t="s">
        <v>320</v>
      </c>
    </row>
    <row r="552" s="13" customFormat="1">
      <c r="A552" s="13"/>
      <c r="B552" s="251"/>
      <c r="C552" s="252"/>
      <c r="D552" s="253" t="s">
        <v>440</v>
      </c>
      <c r="E552" s="254" t="s">
        <v>1</v>
      </c>
      <c r="F552" s="255" t="s">
        <v>4800</v>
      </c>
      <c r="G552" s="252"/>
      <c r="H552" s="256">
        <v>0.055</v>
      </c>
      <c r="I552" s="257"/>
      <c r="J552" s="252"/>
      <c r="K552" s="252"/>
      <c r="L552" s="258"/>
      <c r="M552" s="259"/>
      <c r="N552" s="260"/>
      <c r="O552" s="260"/>
      <c r="P552" s="260"/>
      <c r="Q552" s="260"/>
      <c r="R552" s="260"/>
      <c r="S552" s="260"/>
      <c r="T552" s="261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62" t="s">
        <v>440</v>
      </c>
      <c r="AU552" s="262" t="s">
        <v>91</v>
      </c>
      <c r="AV552" s="13" t="s">
        <v>91</v>
      </c>
      <c r="AW552" s="13" t="s">
        <v>36</v>
      </c>
      <c r="AX552" s="13" t="s">
        <v>81</v>
      </c>
      <c r="AY552" s="262" t="s">
        <v>320</v>
      </c>
    </row>
    <row r="553" s="13" customFormat="1">
      <c r="A553" s="13"/>
      <c r="B553" s="251"/>
      <c r="C553" s="252"/>
      <c r="D553" s="253" t="s">
        <v>440</v>
      </c>
      <c r="E553" s="254" t="s">
        <v>1</v>
      </c>
      <c r="F553" s="255" t="s">
        <v>4801</v>
      </c>
      <c r="G553" s="252"/>
      <c r="H553" s="256">
        <v>0.012</v>
      </c>
      <c r="I553" s="257"/>
      <c r="J553" s="252"/>
      <c r="K553" s="252"/>
      <c r="L553" s="258"/>
      <c r="M553" s="259"/>
      <c r="N553" s="260"/>
      <c r="O553" s="260"/>
      <c r="P553" s="260"/>
      <c r="Q553" s="260"/>
      <c r="R553" s="260"/>
      <c r="S553" s="260"/>
      <c r="T553" s="261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62" t="s">
        <v>440</v>
      </c>
      <c r="AU553" s="262" t="s">
        <v>91</v>
      </c>
      <c r="AV553" s="13" t="s">
        <v>91</v>
      </c>
      <c r="AW553" s="13" t="s">
        <v>36</v>
      </c>
      <c r="AX553" s="13" t="s">
        <v>81</v>
      </c>
      <c r="AY553" s="262" t="s">
        <v>320</v>
      </c>
    </row>
    <row r="554" s="14" customFormat="1">
      <c r="A554" s="14"/>
      <c r="B554" s="263"/>
      <c r="C554" s="264"/>
      <c r="D554" s="253" t="s">
        <v>440</v>
      </c>
      <c r="E554" s="265" t="s">
        <v>1</v>
      </c>
      <c r="F554" s="266" t="s">
        <v>485</v>
      </c>
      <c r="G554" s="264"/>
      <c r="H554" s="267">
        <v>0.504</v>
      </c>
      <c r="I554" s="268"/>
      <c r="J554" s="264"/>
      <c r="K554" s="264"/>
      <c r="L554" s="269"/>
      <c r="M554" s="270"/>
      <c r="N554" s="271"/>
      <c r="O554" s="271"/>
      <c r="P554" s="271"/>
      <c r="Q554" s="271"/>
      <c r="R554" s="271"/>
      <c r="S554" s="271"/>
      <c r="T554" s="272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73" t="s">
        <v>440</v>
      </c>
      <c r="AU554" s="273" t="s">
        <v>91</v>
      </c>
      <c r="AV554" s="14" t="s">
        <v>341</v>
      </c>
      <c r="AW554" s="14" t="s">
        <v>36</v>
      </c>
      <c r="AX554" s="14" t="s">
        <v>89</v>
      </c>
      <c r="AY554" s="273" t="s">
        <v>320</v>
      </c>
    </row>
    <row r="555" s="2" customFormat="1" ht="37.8" customHeight="1">
      <c r="A555" s="39"/>
      <c r="B555" s="40"/>
      <c r="C555" s="228" t="s">
        <v>1177</v>
      </c>
      <c r="D555" s="228" t="s">
        <v>323</v>
      </c>
      <c r="E555" s="229" t="s">
        <v>4802</v>
      </c>
      <c r="F555" s="230" t="s">
        <v>4803</v>
      </c>
      <c r="G555" s="231" t="s">
        <v>437</v>
      </c>
      <c r="H555" s="232">
        <v>195.88999999999999</v>
      </c>
      <c r="I555" s="233"/>
      <c r="J555" s="234">
        <f>ROUND(I555*H555,2)</f>
        <v>0</v>
      </c>
      <c r="K555" s="230" t="s">
        <v>326</v>
      </c>
      <c r="L555" s="45"/>
      <c r="M555" s="235" t="s">
        <v>1</v>
      </c>
      <c r="N555" s="236" t="s">
        <v>46</v>
      </c>
      <c r="O555" s="92"/>
      <c r="P555" s="237">
        <f>O555*H555</f>
        <v>0</v>
      </c>
      <c r="Q555" s="237">
        <v>0</v>
      </c>
      <c r="R555" s="237">
        <f>Q555*H555</f>
        <v>0</v>
      </c>
      <c r="S555" s="237">
        <v>0.0040000000000000001</v>
      </c>
      <c r="T555" s="238">
        <f>S555*H555</f>
        <v>0.78355999999999992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39" t="s">
        <v>341</v>
      </c>
      <c r="AT555" s="239" t="s">
        <v>323</v>
      </c>
      <c r="AU555" s="239" t="s">
        <v>91</v>
      </c>
      <c r="AY555" s="18" t="s">
        <v>320</v>
      </c>
      <c r="BE555" s="240">
        <f>IF(N555="základní",J555,0)</f>
        <v>0</v>
      </c>
      <c r="BF555" s="240">
        <f>IF(N555="snížená",J555,0)</f>
        <v>0</v>
      </c>
      <c r="BG555" s="240">
        <f>IF(N555="zákl. přenesená",J555,0)</f>
        <v>0</v>
      </c>
      <c r="BH555" s="240">
        <f>IF(N555="sníž. přenesená",J555,0)</f>
        <v>0</v>
      </c>
      <c r="BI555" s="240">
        <f>IF(N555="nulová",J555,0)</f>
        <v>0</v>
      </c>
      <c r="BJ555" s="18" t="s">
        <v>89</v>
      </c>
      <c r="BK555" s="240">
        <f>ROUND(I555*H555,2)</f>
        <v>0</v>
      </c>
      <c r="BL555" s="18" t="s">
        <v>341</v>
      </c>
      <c r="BM555" s="239" t="s">
        <v>4804</v>
      </c>
    </row>
    <row r="556" s="2" customFormat="1">
      <c r="A556" s="39"/>
      <c r="B556" s="40"/>
      <c r="C556" s="41"/>
      <c r="D556" s="241" t="s">
        <v>329</v>
      </c>
      <c r="E556" s="41"/>
      <c r="F556" s="242" t="s">
        <v>4805</v>
      </c>
      <c r="G556" s="41"/>
      <c r="H556" s="41"/>
      <c r="I556" s="243"/>
      <c r="J556" s="41"/>
      <c r="K556" s="41"/>
      <c r="L556" s="45"/>
      <c r="M556" s="244"/>
      <c r="N556" s="245"/>
      <c r="O556" s="92"/>
      <c r="P556" s="92"/>
      <c r="Q556" s="92"/>
      <c r="R556" s="92"/>
      <c r="S556" s="92"/>
      <c r="T556" s="93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18" t="s">
        <v>329</v>
      </c>
      <c r="AU556" s="18" t="s">
        <v>91</v>
      </c>
    </row>
    <row r="557" s="2" customFormat="1" ht="37.8" customHeight="1">
      <c r="A557" s="39"/>
      <c r="B557" s="40"/>
      <c r="C557" s="228" t="s">
        <v>1183</v>
      </c>
      <c r="D557" s="228" t="s">
        <v>323</v>
      </c>
      <c r="E557" s="229" t="s">
        <v>4806</v>
      </c>
      <c r="F557" s="230" t="s">
        <v>4807</v>
      </c>
      <c r="G557" s="231" t="s">
        <v>437</v>
      </c>
      <c r="H557" s="232">
        <v>307.947</v>
      </c>
      <c r="I557" s="233"/>
      <c r="J557" s="234">
        <f>ROUND(I557*H557,2)</f>
        <v>0</v>
      </c>
      <c r="K557" s="230" t="s">
        <v>326</v>
      </c>
      <c r="L557" s="45"/>
      <c r="M557" s="235" t="s">
        <v>1</v>
      </c>
      <c r="N557" s="236" t="s">
        <v>46</v>
      </c>
      <c r="O557" s="92"/>
      <c r="P557" s="237">
        <f>O557*H557</f>
        <v>0</v>
      </c>
      <c r="Q557" s="237">
        <v>0</v>
      </c>
      <c r="R557" s="237">
        <f>Q557*H557</f>
        <v>0</v>
      </c>
      <c r="S557" s="237">
        <v>0.01</v>
      </c>
      <c r="T557" s="238">
        <f>S557*H557</f>
        <v>3.0794700000000002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39" t="s">
        <v>341</v>
      </c>
      <c r="AT557" s="239" t="s">
        <v>323</v>
      </c>
      <c r="AU557" s="239" t="s">
        <v>91</v>
      </c>
      <c r="AY557" s="18" t="s">
        <v>320</v>
      </c>
      <c r="BE557" s="240">
        <f>IF(N557="základní",J557,0)</f>
        <v>0</v>
      </c>
      <c r="BF557" s="240">
        <f>IF(N557="snížená",J557,0)</f>
        <v>0</v>
      </c>
      <c r="BG557" s="240">
        <f>IF(N557="zákl. přenesená",J557,0)</f>
        <v>0</v>
      </c>
      <c r="BH557" s="240">
        <f>IF(N557="sníž. přenesená",J557,0)</f>
        <v>0</v>
      </c>
      <c r="BI557" s="240">
        <f>IF(N557="nulová",J557,0)</f>
        <v>0</v>
      </c>
      <c r="BJ557" s="18" t="s">
        <v>89</v>
      </c>
      <c r="BK557" s="240">
        <f>ROUND(I557*H557,2)</f>
        <v>0</v>
      </c>
      <c r="BL557" s="18" t="s">
        <v>341</v>
      </c>
      <c r="BM557" s="239" t="s">
        <v>4808</v>
      </c>
    </row>
    <row r="558" s="2" customFormat="1">
      <c r="A558" s="39"/>
      <c r="B558" s="40"/>
      <c r="C558" s="41"/>
      <c r="D558" s="241" t="s">
        <v>329</v>
      </c>
      <c r="E558" s="41"/>
      <c r="F558" s="242" t="s">
        <v>4809</v>
      </c>
      <c r="G558" s="41"/>
      <c r="H558" s="41"/>
      <c r="I558" s="243"/>
      <c r="J558" s="41"/>
      <c r="K558" s="41"/>
      <c r="L558" s="45"/>
      <c r="M558" s="244"/>
      <c r="N558" s="245"/>
      <c r="O558" s="92"/>
      <c r="P558" s="92"/>
      <c r="Q558" s="92"/>
      <c r="R558" s="92"/>
      <c r="S558" s="92"/>
      <c r="T558" s="93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T558" s="18" t="s">
        <v>329</v>
      </c>
      <c r="AU558" s="18" t="s">
        <v>91</v>
      </c>
    </row>
    <row r="559" s="2" customFormat="1" ht="16.5" customHeight="1">
      <c r="A559" s="39"/>
      <c r="B559" s="40"/>
      <c r="C559" s="228" t="s">
        <v>1192</v>
      </c>
      <c r="D559" s="228" t="s">
        <v>323</v>
      </c>
      <c r="E559" s="229" t="s">
        <v>4810</v>
      </c>
      <c r="F559" s="230" t="s">
        <v>4811</v>
      </c>
      <c r="G559" s="231" t="s">
        <v>437</v>
      </c>
      <c r="H559" s="232">
        <v>50</v>
      </c>
      <c r="I559" s="233"/>
      <c r="J559" s="234">
        <f>ROUND(I559*H559,2)</f>
        <v>0</v>
      </c>
      <c r="K559" s="230" t="s">
        <v>1</v>
      </c>
      <c r="L559" s="45"/>
      <c r="M559" s="235" t="s">
        <v>1</v>
      </c>
      <c r="N559" s="236" t="s">
        <v>46</v>
      </c>
      <c r="O559" s="92"/>
      <c r="P559" s="237">
        <f>O559*H559</f>
        <v>0</v>
      </c>
      <c r="Q559" s="237">
        <v>0</v>
      </c>
      <c r="R559" s="237">
        <f>Q559*H559</f>
        <v>0</v>
      </c>
      <c r="S559" s="237">
        <v>0.01</v>
      </c>
      <c r="T559" s="238">
        <f>S559*H559</f>
        <v>0.5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239" t="s">
        <v>341</v>
      </c>
      <c r="AT559" s="239" t="s">
        <v>323</v>
      </c>
      <c r="AU559" s="239" t="s">
        <v>91</v>
      </c>
      <c r="AY559" s="18" t="s">
        <v>320</v>
      </c>
      <c r="BE559" s="240">
        <f>IF(N559="základní",J559,0)</f>
        <v>0</v>
      </c>
      <c r="BF559" s="240">
        <f>IF(N559="snížená",J559,0)</f>
        <v>0</v>
      </c>
      <c r="BG559" s="240">
        <f>IF(N559="zákl. přenesená",J559,0)</f>
        <v>0</v>
      </c>
      <c r="BH559" s="240">
        <f>IF(N559="sníž. přenesená",J559,0)</f>
        <v>0</v>
      </c>
      <c r="BI559" s="240">
        <f>IF(N559="nulová",J559,0)</f>
        <v>0</v>
      </c>
      <c r="BJ559" s="18" t="s">
        <v>89</v>
      </c>
      <c r="BK559" s="240">
        <f>ROUND(I559*H559,2)</f>
        <v>0</v>
      </c>
      <c r="BL559" s="18" t="s">
        <v>341</v>
      </c>
      <c r="BM559" s="239" t="s">
        <v>4812</v>
      </c>
    </row>
    <row r="560" s="2" customFormat="1" ht="16.5" customHeight="1">
      <c r="A560" s="39"/>
      <c r="B560" s="40"/>
      <c r="C560" s="228" t="s">
        <v>1201</v>
      </c>
      <c r="D560" s="228" t="s">
        <v>323</v>
      </c>
      <c r="E560" s="229" t="s">
        <v>4813</v>
      </c>
      <c r="F560" s="230" t="s">
        <v>4814</v>
      </c>
      <c r="G560" s="231" t="s">
        <v>544</v>
      </c>
      <c r="H560" s="232">
        <v>24</v>
      </c>
      <c r="I560" s="233"/>
      <c r="J560" s="234">
        <f>ROUND(I560*H560,2)</f>
        <v>0</v>
      </c>
      <c r="K560" s="230" t="s">
        <v>1</v>
      </c>
      <c r="L560" s="45"/>
      <c r="M560" s="235" t="s">
        <v>1</v>
      </c>
      <c r="N560" s="236" t="s">
        <v>46</v>
      </c>
      <c r="O560" s="92"/>
      <c r="P560" s="237">
        <f>O560*H560</f>
        <v>0</v>
      </c>
      <c r="Q560" s="237">
        <v>0</v>
      </c>
      <c r="R560" s="237">
        <f>Q560*H560</f>
        <v>0</v>
      </c>
      <c r="S560" s="237">
        <v>0.050000000000000003</v>
      </c>
      <c r="T560" s="238">
        <f>S560*H560</f>
        <v>1.2000000000000002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39" t="s">
        <v>341</v>
      </c>
      <c r="AT560" s="239" t="s">
        <v>323</v>
      </c>
      <c r="AU560" s="239" t="s">
        <v>91</v>
      </c>
      <c r="AY560" s="18" t="s">
        <v>320</v>
      </c>
      <c r="BE560" s="240">
        <f>IF(N560="základní",J560,0)</f>
        <v>0</v>
      </c>
      <c r="BF560" s="240">
        <f>IF(N560="snížená",J560,0)</f>
        <v>0</v>
      </c>
      <c r="BG560" s="240">
        <f>IF(N560="zákl. přenesená",J560,0)</f>
        <v>0</v>
      </c>
      <c r="BH560" s="240">
        <f>IF(N560="sníž. přenesená",J560,0)</f>
        <v>0</v>
      </c>
      <c r="BI560" s="240">
        <f>IF(N560="nulová",J560,0)</f>
        <v>0</v>
      </c>
      <c r="BJ560" s="18" t="s">
        <v>89</v>
      </c>
      <c r="BK560" s="240">
        <f>ROUND(I560*H560,2)</f>
        <v>0</v>
      </c>
      <c r="BL560" s="18" t="s">
        <v>341</v>
      </c>
      <c r="BM560" s="239" t="s">
        <v>4815</v>
      </c>
    </row>
    <row r="561" s="13" customFormat="1">
      <c r="A561" s="13"/>
      <c r="B561" s="251"/>
      <c r="C561" s="252"/>
      <c r="D561" s="253" t="s">
        <v>440</v>
      </c>
      <c r="E561" s="254" t="s">
        <v>1</v>
      </c>
      <c r="F561" s="255" t="s">
        <v>4765</v>
      </c>
      <c r="G561" s="252"/>
      <c r="H561" s="256">
        <v>4</v>
      </c>
      <c r="I561" s="257"/>
      <c r="J561" s="252"/>
      <c r="K561" s="252"/>
      <c r="L561" s="258"/>
      <c r="M561" s="259"/>
      <c r="N561" s="260"/>
      <c r="O561" s="260"/>
      <c r="P561" s="260"/>
      <c r="Q561" s="260"/>
      <c r="R561" s="260"/>
      <c r="S561" s="260"/>
      <c r="T561" s="261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62" t="s">
        <v>440</v>
      </c>
      <c r="AU561" s="262" t="s">
        <v>91</v>
      </c>
      <c r="AV561" s="13" t="s">
        <v>91</v>
      </c>
      <c r="AW561" s="13" t="s">
        <v>36</v>
      </c>
      <c r="AX561" s="13" t="s">
        <v>81</v>
      </c>
      <c r="AY561" s="262" t="s">
        <v>320</v>
      </c>
    </row>
    <row r="562" s="13" customFormat="1">
      <c r="A562" s="13"/>
      <c r="B562" s="251"/>
      <c r="C562" s="252"/>
      <c r="D562" s="253" t="s">
        <v>440</v>
      </c>
      <c r="E562" s="254" t="s">
        <v>1</v>
      </c>
      <c r="F562" s="255" t="s">
        <v>4816</v>
      </c>
      <c r="G562" s="252"/>
      <c r="H562" s="256">
        <v>9</v>
      </c>
      <c r="I562" s="257"/>
      <c r="J562" s="252"/>
      <c r="K562" s="252"/>
      <c r="L562" s="258"/>
      <c r="M562" s="259"/>
      <c r="N562" s="260"/>
      <c r="O562" s="260"/>
      <c r="P562" s="260"/>
      <c r="Q562" s="260"/>
      <c r="R562" s="260"/>
      <c r="S562" s="260"/>
      <c r="T562" s="261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62" t="s">
        <v>440</v>
      </c>
      <c r="AU562" s="262" t="s">
        <v>91</v>
      </c>
      <c r="AV562" s="13" t="s">
        <v>91</v>
      </c>
      <c r="AW562" s="13" t="s">
        <v>36</v>
      </c>
      <c r="AX562" s="13" t="s">
        <v>81</v>
      </c>
      <c r="AY562" s="262" t="s">
        <v>320</v>
      </c>
    </row>
    <row r="563" s="13" customFormat="1">
      <c r="A563" s="13"/>
      <c r="B563" s="251"/>
      <c r="C563" s="252"/>
      <c r="D563" s="253" t="s">
        <v>440</v>
      </c>
      <c r="E563" s="254" t="s">
        <v>1</v>
      </c>
      <c r="F563" s="255" t="s">
        <v>4817</v>
      </c>
      <c r="G563" s="252"/>
      <c r="H563" s="256">
        <v>11</v>
      </c>
      <c r="I563" s="257"/>
      <c r="J563" s="252"/>
      <c r="K563" s="252"/>
      <c r="L563" s="258"/>
      <c r="M563" s="259"/>
      <c r="N563" s="260"/>
      <c r="O563" s="260"/>
      <c r="P563" s="260"/>
      <c r="Q563" s="260"/>
      <c r="R563" s="260"/>
      <c r="S563" s="260"/>
      <c r="T563" s="261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62" t="s">
        <v>440</v>
      </c>
      <c r="AU563" s="262" t="s">
        <v>91</v>
      </c>
      <c r="AV563" s="13" t="s">
        <v>91</v>
      </c>
      <c r="AW563" s="13" t="s">
        <v>36</v>
      </c>
      <c r="AX563" s="13" t="s">
        <v>81</v>
      </c>
      <c r="AY563" s="262" t="s">
        <v>320</v>
      </c>
    </row>
    <row r="564" s="14" customFormat="1">
      <c r="A564" s="14"/>
      <c r="B564" s="263"/>
      <c r="C564" s="264"/>
      <c r="D564" s="253" t="s">
        <v>440</v>
      </c>
      <c r="E564" s="265" t="s">
        <v>1</v>
      </c>
      <c r="F564" s="266" t="s">
        <v>485</v>
      </c>
      <c r="G564" s="264"/>
      <c r="H564" s="267">
        <v>24</v>
      </c>
      <c r="I564" s="268"/>
      <c r="J564" s="264"/>
      <c r="K564" s="264"/>
      <c r="L564" s="269"/>
      <c r="M564" s="270"/>
      <c r="N564" s="271"/>
      <c r="O564" s="271"/>
      <c r="P564" s="271"/>
      <c r="Q564" s="271"/>
      <c r="R564" s="271"/>
      <c r="S564" s="271"/>
      <c r="T564" s="272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73" t="s">
        <v>440</v>
      </c>
      <c r="AU564" s="273" t="s">
        <v>91</v>
      </c>
      <c r="AV564" s="14" t="s">
        <v>341</v>
      </c>
      <c r="AW564" s="14" t="s">
        <v>36</v>
      </c>
      <c r="AX564" s="14" t="s">
        <v>89</v>
      </c>
      <c r="AY564" s="273" t="s">
        <v>320</v>
      </c>
    </row>
    <row r="565" s="2" customFormat="1" ht="16.5" customHeight="1">
      <c r="A565" s="39"/>
      <c r="B565" s="40"/>
      <c r="C565" s="228" t="s">
        <v>1206</v>
      </c>
      <c r="D565" s="228" t="s">
        <v>323</v>
      </c>
      <c r="E565" s="229" t="s">
        <v>4818</v>
      </c>
      <c r="F565" s="230" t="s">
        <v>4819</v>
      </c>
      <c r="G565" s="231" t="s">
        <v>544</v>
      </c>
      <c r="H565" s="232">
        <v>1</v>
      </c>
      <c r="I565" s="233"/>
      <c r="J565" s="234">
        <f>ROUND(I565*H565,2)</f>
        <v>0</v>
      </c>
      <c r="K565" s="230" t="s">
        <v>1</v>
      </c>
      <c r="L565" s="45"/>
      <c r="M565" s="235" t="s">
        <v>1</v>
      </c>
      <c r="N565" s="236" t="s">
        <v>46</v>
      </c>
      <c r="O565" s="92"/>
      <c r="P565" s="237">
        <f>O565*H565</f>
        <v>0</v>
      </c>
      <c r="Q565" s="237">
        <v>0</v>
      </c>
      <c r="R565" s="237">
        <f>Q565*H565</f>
        <v>0</v>
      </c>
      <c r="S565" s="237">
        <v>0.089999999999999997</v>
      </c>
      <c r="T565" s="238">
        <f>S565*H565</f>
        <v>0.089999999999999997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39" t="s">
        <v>341</v>
      </c>
      <c r="AT565" s="239" t="s">
        <v>323</v>
      </c>
      <c r="AU565" s="239" t="s">
        <v>91</v>
      </c>
      <c r="AY565" s="18" t="s">
        <v>320</v>
      </c>
      <c r="BE565" s="240">
        <f>IF(N565="základní",J565,0)</f>
        <v>0</v>
      </c>
      <c r="BF565" s="240">
        <f>IF(N565="snížená",J565,0)</f>
        <v>0</v>
      </c>
      <c r="BG565" s="240">
        <f>IF(N565="zákl. přenesená",J565,0)</f>
        <v>0</v>
      </c>
      <c r="BH565" s="240">
        <f>IF(N565="sníž. přenesená",J565,0)</f>
        <v>0</v>
      </c>
      <c r="BI565" s="240">
        <f>IF(N565="nulová",J565,0)</f>
        <v>0</v>
      </c>
      <c r="BJ565" s="18" t="s">
        <v>89</v>
      </c>
      <c r="BK565" s="240">
        <f>ROUND(I565*H565,2)</f>
        <v>0</v>
      </c>
      <c r="BL565" s="18" t="s">
        <v>341</v>
      </c>
      <c r="BM565" s="239" t="s">
        <v>4820</v>
      </c>
    </row>
    <row r="566" s="13" customFormat="1">
      <c r="A566" s="13"/>
      <c r="B566" s="251"/>
      <c r="C566" s="252"/>
      <c r="D566" s="253" t="s">
        <v>440</v>
      </c>
      <c r="E566" s="254" t="s">
        <v>1</v>
      </c>
      <c r="F566" s="255" t="s">
        <v>4821</v>
      </c>
      <c r="G566" s="252"/>
      <c r="H566" s="256">
        <v>1</v>
      </c>
      <c r="I566" s="257"/>
      <c r="J566" s="252"/>
      <c r="K566" s="252"/>
      <c r="L566" s="258"/>
      <c r="M566" s="259"/>
      <c r="N566" s="260"/>
      <c r="O566" s="260"/>
      <c r="P566" s="260"/>
      <c r="Q566" s="260"/>
      <c r="R566" s="260"/>
      <c r="S566" s="260"/>
      <c r="T566" s="261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62" t="s">
        <v>440</v>
      </c>
      <c r="AU566" s="262" t="s">
        <v>91</v>
      </c>
      <c r="AV566" s="13" t="s">
        <v>91</v>
      </c>
      <c r="AW566" s="13" t="s">
        <v>36</v>
      </c>
      <c r="AX566" s="13" t="s">
        <v>89</v>
      </c>
      <c r="AY566" s="262" t="s">
        <v>320</v>
      </c>
    </row>
    <row r="567" s="2" customFormat="1" ht="16.5" customHeight="1">
      <c r="A567" s="39"/>
      <c r="B567" s="40"/>
      <c r="C567" s="228" t="s">
        <v>1212</v>
      </c>
      <c r="D567" s="228" t="s">
        <v>323</v>
      </c>
      <c r="E567" s="229" t="s">
        <v>4822</v>
      </c>
      <c r="F567" s="230" t="s">
        <v>4823</v>
      </c>
      <c r="G567" s="231" t="s">
        <v>515</v>
      </c>
      <c r="H567" s="232">
        <v>20</v>
      </c>
      <c r="I567" s="233"/>
      <c r="J567" s="234">
        <f>ROUND(I567*H567,2)</f>
        <v>0</v>
      </c>
      <c r="K567" s="230" t="s">
        <v>1</v>
      </c>
      <c r="L567" s="45"/>
      <c r="M567" s="235" t="s">
        <v>1</v>
      </c>
      <c r="N567" s="236" t="s">
        <v>46</v>
      </c>
      <c r="O567" s="92"/>
      <c r="P567" s="237">
        <f>O567*H567</f>
        <v>0</v>
      </c>
      <c r="Q567" s="237">
        <v>0</v>
      </c>
      <c r="R567" s="237">
        <f>Q567*H567</f>
        <v>0</v>
      </c>
      <c r="S567" s="237">
        <v>0.025000000000000001</v>
      </c>
      <c r="T567" s="238">
        <f>S567*H567</f>
        <v>0.5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39" t="s">
        <v>341</v>
      </c>
      <c r="AT567" s="239" t="s">
        <v>323</v>
      </c>
      <c r="AU567" s="239" t="s">
        <v>91</v>
      </c>
      <c r="AY567" s="18" t="s">
        <v>320</v>
      </c>
      <c r="BE567" s="240">
        <f>IF(N567="základní",J567,0)</f>
        <v>0</v>
      </c>
      <c r="BF567" s="240">
        <f>IF(N567="snížená",J567,0)</f>
        <v>0</v>
      </c>
      <c r="BG567" s="240">
        <f>IF(N567="zákl. přenesená",J567,0)</f>
        <v>0</v>
      </c>
      <c r="BH567" s="240">
        <f>IF(N567="sníž. přenesená",J567,0)</f>
        <v>0</v>
      </c>
      <c r="BI567" s="240">
        <f>IF(N567="nulová",J567,0)</f>
        <v>0</v>
      </c>
      <c r="BJ567" s="18" t="s">
        <v>89</v>
      </c>
      <c r="BK567" s="240">
        <f>ROUND(I567*H567,2)</f>
        <v>0</v>
      </c>
      <c r="BL567" s="18" t="s">
        <v>341</v>
      </c>
      <c r="BM567" s="239" t="s">
        <v>4824</v>
      </c>
    </row>
    <row r="568" s="2" customFormat="1" ht="16.5" customHeight="1">
      <c r="A568" s="39"/>
      <c r="B568" s="40"/>
      <c r="C568" s="228" t="s">
        <v>1216</v>
      </c>
      <c r="D568" s="228" t="s">
        <v>323</v>
      </c>
      <c r="E568" s="229" t="s">
        <v>4825</v>
      </c>
      <c r="F568" s="230" t="s">
        <v>4826</v>
      </c>
      <c r="G568" s="231" t="s">
        <v>544</v>
      </c>
      <c r="H568" s="232">
        <v>1</v>
      </c>
      <c r="I568" s="233"/>
      <c r="J568" s="234">
        <f>ROUND(I568*H568,2)</f>
        <v>0</v>
      </c>
      <c r="K568" s="230" t="s">
        <v>1</v>
      </c>
      <c r="L568" s="45"/>
      <c r="M568" s="235" t="s">
        <v>1</v>
      </c>
      <c r="N568" s="236" t="s">
        <v>46</v>
      </c>
      <c r="O568" s="92"/>
      <c r="P568" s="237">
        <f>O568*H568</f>
        <v>0</v>
      </c>
      <c r="Q568" s="237">
        <v>0</v>
      </c>
      <c r="R568" s="237">
        <f>Q568*H568</f>
        <v>0</v>
      </c>
      <c r="S568" s="237">
        <v>2</v>
      </c>
      <c r="T568" s="238">
        <f>S568*H568</f>
        <v>2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39" t="s">
        <v>341</v>
      </c>
      <c r="AT568" s="239" t="s">
        <v>323</v>
      </c>
      <c r="AU568" s="239" t="s">
        <v>91</v>
      </c>
      <c r="AY568" s="18" t="s">
        <v>320</v>
      </c>
      <c r="BE568" s="240">
        <f>IF(N568="základní",J568,0)</f>
        <v>0</v>
      </c>
      <c r="BF568" s="240">
        <f>IF(N568="snížená",J568,0)</f>
        <v>0</v>
      </c>
      <c r="BG568" s="240">
        <f>IF(N568="zákl. přenesená",J568,0)</f>
        <v>0</v>
      </c>
      <c r="BH568" s="240">
        <f>IF(N568="sníž. přenesená",J568,0)</f>
        <v>0</v>
      </c>
      <c r="BI568" s="240">
        <f>IF(N568="nulová",J568,0)</f>
        <v>0</v>
      </c>
      <c r="BJ568" s="18" t="s">
        <v>89</v>
      </c>
      <c r="BK568" s="240">
        <f>ROUND(I568*H568,2)</f>
        <v>0</v>
      </c>
      <c r="BL568" s="18" t="s">
        <v>341</v>
      </c>
      <c r="BM568" s="239" t="s">
        <v>4827</v>
      </c>
    </row>
    <row r="569" s="2" customFormat="1" ht="16.5" customHeight="1">
      <c r="A569" s="39"/>
      <c r="B569" s="40"/>
      <c r="C569" s="228" t="s">
        <v>1221</v>
      </c>
      <c r="D569" s="228" t="s">
        <v>323</v>
      </c>
      <c r="E569" s="229" t="s">
        <v>4828</v>
      </c>
      <c r="F569" s="230" t="s">
        <v>4829</v>
      </c>
      <c r="G569" s="231" t="s">
        <v>437</v>
      </c>
      <c r="H569" s="232">
        <v>50</v>
      </c>
      <c r="I569" s="233"/>
      <c r="J569" s="234">
        <f>ROUND(I569*H569,2)</f>
        <v>0</v>
      </c>
      <c r="K569" s="230" t="s">
        <v>1</v>
      </c>
      <c r="L569" s="45"/>
      <c r="M569" s="235" t="s">
        <v>1</v>
      </c>
      <c r="N569" s="236" t="s">
        <v>46</v>
      </c>
      <c r="O569" s="92"/>
      <c r="P569" s="237">
        <f>O569*H569</f>
        <v>0</v>
      </c>
      <c r="Q569" s="237">
        <v>0</v>
      </c>
      <c r="R569" s="237">
        <f>Q569*H569</f>
        <v>0</v>
      </c>
      <c r="S569" s="237">
        <v>0.040000000000000001</v>
      </c>
      <c r="T569" s="238">
        <f>S569*H569</f>
        <v>2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39" t="s">
        <v>341</v>
      </c>
      <c r="AT569" s="239" t="s">
        <v>323</v>
      </c>
      <c r="AU569" s="239" t="s">
        <v>91</v>
      </c>
      <c r="AY569" s="18" t="s">
        <v>320</v>
      </c>
      <c r="BE569" s="240">
        <f>IF(N569="základní",J569,0)</f>
        <v>0</v>
      </c>
      <c r="BF569" s="240">
        <f>IF(N569="snížená",J569,0)</f>
        <v>0</v>
      </c>
      <c r="BG569" s="240">
        <f>IF(N569="zákl. přenesená",J569,0)</f>
        <v>0</v>
      </c>
      <c r="BH569" s="240">
        <f>IF(N569="sníž. přenesená",J569,0)</f>
        <v>0</v>
      </c>
      <c r="BI569" s="240">
        <f>IF(N569="nulová",J569,0)</f>
        <v>0</v>
      </c>
      <c r="BJ569" s="18" t="s">
        <v>89</v>
      </c>
      <c r="BK569" s="240">
        <f>ROUND(I569*H569,2)</f>
        <v>0</v>
      </c>
      <c r="BL569" s="18" t="s">
        <v>341</v>
      </c>
      <c r="BM569" s="239" t="s">
        <v>4830</v>
      </c>
    </row>
    <row r="570" s="2" customFormat="1" ht="16.5" customHeight="1">
      <c r="A570" s="39"/>
      <c r="B570" s="40"/>
      <c r="C570" s="228" t="s">
        <v>1226</v>
      </c>
      <c r="D570" s="228" t="s">
        <v>323</v>
      </c>
      <c r="E570" s="229" t="s">
        <v>4831</v>
      </c>
      <c r="F570" s="230" t="s">
        <v>4832</v>
      </c>
      <c r="G570" s="231" t="s">
        <v>515</v>
      </c>
      <c r="H570" s="232">
        <v>100</v>
      </c>
      <c r="I570" s="233"/>
      <c r="J570" s="234">
        <f>ROUND(I570*H570,2)</f>
        <v>0</v>
      </c>
      <c r="K570" s="230" t="s">
        <v>1</v>
      </c>
      <c r="L570" s="45"/>
      <c r="M570" s="235" t="s">
        <v>1</v>
      </c>
      <c r="N570" s="236" t="s">
        <v>46</v>
      </c>
      <c r="O570" s="92"/>
      <c r="P570" s="237">
        <f>O570*H570</f>
        <v>0</v>
      </c>
      <c r="Q570" s="237">
        <v>0</v>
      </c>
      <c r="R570" s="237">
        <f>Q570*H570</f>
        <v>0</v>
      </c>
      <c r="S570" s="237">
        <v>0.01</v>
      </c>
      <c r="T570" s="238">
        <f>S570*H570</f>
        <v>1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39" t="s">
        <v>341</v>
      </c>
      <c r="AT570" s="239" t="s">
        <v>323</v>
      </c>
      <c r="AU570" s="239" t="s">
        <v>91</v>
      </c>
      <c r="AY570" s="18" t="s">
        <v>320</v>
      </c>
      <c r="BE570" s="240">
        <f>IF(N570="základní",J570,0)</f>
        <v>0</v>
      </c>
      <c r="BF570" s="240">
        <f>IF(N570="snížená",J570,0)</f>
        <v>0</v>
      </c>
      <c r="BG570" s="240">
        <f>IF(N570="zákl. přenesená",J570,0)</f>
        <v>0</v>
      </c>
      <c r="BH570" s="240">
        <f>IF(N570="sníž. přenesená",J570,0)</f>
        <v>0</v>
      </c>
      <c r="BI570" s="240">
        <f>IF(N570="nulová",J570,0)</f>
        <v>0</v>
      </c>
      <c r="BJ570" s="18" t="s">
        <v>89</v>
      </c>
      <c r="BK570" s="240">
        <f>ROUND(I570*H570,2)</f>
        <v>0</v>
      </c>
      <c r="BL570" s="18" t="s">
        <v>341</v>
      </c>
      <c r="BM570" s="239" t="s">
        <v>4833</v>
      </c>
    </row>
    <row r="571" s="2" customFormat="1" ht="24.15" customHeight="1">
      <c r="A571" s="39"/>
      <c r="B571" s="40"/>
      <c r="C571" s="228" t="s">
        <v>1287</v>
      </c>
      <c r="D571" s="228" t="s">
        <v>323</v>
      </c>
      <c r="E571" s="229" t="s">
        <v>4834</v>
      </c>
      <c r="F571" s="230" t="s">
        <v>4835</v>
      </c>
      <c r="G571" s="231" t="s">
        <v>437</v>
      </c>
      <c r="H571" s="232">
        <v>527.78999999999996</v>
      </c>
      <c r="I571" s="233"/>
      <c r="J571" s="234">
        <f>ROUND(I571*H571,2)</f>
        <v>0</v>
      </c>
      <c r="K571" s="230" t="s">
        <v>1</v>
      </c>
      <c r="L571" s="45"/>
      <c r="M571" s="235" t="s">
        <v>1</v>
      </c>
      <c r="N571" s="236" t="s">
        <v>46</v>
      </c>
      <c r="O571" s="92"/>
      <c r="P571" s="237">
        <f>O571*H571</f>
        <v>0</v>
      </c>
      <c r="Q571" s="237">
        <v>0</v>
      </c>
      <c r="R571" s="237">
        <f>Q571*H571</f>
        <v>0</v>
      </c>
      <c r="S571" s="237">
        <v>0.5</v>
      </c>
      <c r="T571" s="238">
        <f>S571*H571</f>
        <v>263.89499999999998</v>
      </c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R571" s="239" t="s">
        <v>341</v>
      </c>
      <c r="AT571" s="239" t="s">
        <v>323</v>
      </c>
      <c r="AU571" s="239" t="s">
        <v>91</v>
      </c>
      <c r="AY571" s="18" t="s">
        <v>320</v>
      </c>
      <c r="BE571" s="240">
        <f>IF(N571="základní",J571,0)</f>
        <v>0</v>
      </c>
      <c r="BF571" s="240">
        <f>IF(N571="snížená",J571,0)</f>
        <v>0</v>
      </c>
      <c r="BG571" s="240">
        <f>IF(N571="zákl. přenesená",J571,0)</f>
        <v>0</v>
      </c>
      <c r="BH571" s="240">
        <f>IF(N571="sníž. přenesená",J571,0)</f>
        <v>0</v>
      </c>
      <c r="BI571" s="240">
        <f>IF(N571="nulová",J571,0)</f>
        <v>0</v>
      </c>
      <c r="BJ571" s="18" t="s">
        <v>89</v>
      </c>
      <c r="BK571" s="240">
        <f>ROUND(I571*H571,2)</f>
        <v>0</v>
      </c>
      <c r="BL571" s="18" t="s">
        <v>341</v>
      </c>
      <c r="BM571" s="239" t="s">
        <v>4836</v>
      </c>
    </row>
    <row r="572" s="12" customFormat="1" ht="22.8" customHeight="1">
      <c r="A572" s="12"/>
      <c r="B572" s="212"/>
      <c r="C572" s="213"/>
      <c r="D572" s="214" t="s">
        <v>80</v>
      </c>
      <c r="E572" s="226" t="s">
        <v>554</v>
      </c>
      <c r="F572" s="226" t="s">
        <v>555</v>
      </c>
      <c r="G572" s="213"/>
      <c r="H572" s="213"/>
      <c r="I572" s="216"/>
      <c r="J572" s="227">
        <f>BK572</f>
        <v>0</v>
      </c>
      <c r="K572" s="213"/>
      <c r="L572" s="218"/>
      <c r="M572" s="219"/>
      <c r="N572" s="220"/>
      <c r="O572" s="220"/>
      <c r="P572" s="221">
        <f>SUM(P573:P580)</f>
        <v>0</v>
      </c>
      <c r="Q572" s="220"/>
      <c r="R572" s="221">
        <f>SUM(R573:R580)</f>
        <v>0</v>
      </c>
      <c r="S572" s="220"/>
      <c r="T572" s="222">
        <f>SUM(T573:T580)</f>
        <v>0</v>
      </c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R572" s="223" t="s">
        <v>89</v>
      </c>
      <c r="AT572" s="224" t="s">
        <v>80</v>
      </c>
      <c r="AU572" s="224" t="s">
        <v>89</v>
      </c>
      <c r="AY572" s="223" t="s">
        <v>320</v>
      </c>
      <c r="BK572" s="225">
        <f>SUM(BK573:BK580)</f>
        <v>0</v>
      </c>
    </row>
    <row r="573" s="2" customFormat="1" ht="33" customHeight="1">
      <c r="A573" s="39"/>
      <c r="B573" s="40"/>
      <c r="C573" s="228" t="s">
        <v>1292</v>
      </c>
      <c r="D573" s="228" t="s">
        <v>323</v>
      </c>
      <c r="E573" s="229" t="s">
        <v>4837</v>
      </c>
      <c r="F573" s="230" t="s">
        <v>4838</v>
      </c>
      <c r="G573" s="231" t="s">
        <v>480</v>
      </c>
      <c r="H573" s="232">
        <v>303.36000000000001</v>
      </c>
      <c r="I573" s="233"/>
      <c r="J573" s="234">
        <f>ROUND(I573*H573,2)</f>
        <v>0</v>
      </c>
      <c r="K573" s="230" t="s">
        <v>326</v>
      </c>
      <c r="L573" s="45"/>
      <c r="M573" s="235" t="s">
        <v>1</v>
      </c>
      <c r="N573" s="236" t="s">
        <v>46</v>
      </c>
      <c r="O573" s="92"/>
      <c r="P573" s="237">
        <f>O573*H573</f>
        <v>0</v>
      </c>
      <c r="Q573" s="237">
        <v>0</v>
      </c>
      <c r="R573" s="237">
        <f>Q573*H573</f>
        <v>0</v>
      </c>
      <c r="S573" s="237">
        <v>0</v>
      </c>
      <c r="T573" s="238">
        <f>S573*H573</f>
        <v>0</v>
      </c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R573" s="239" t="s">
        <v>341</v>
      </c>
      <c r="AT573" s="239" t="s">
        <v>323</v>
      </c>
      <c r="AU573" s="239" t="s">
        <v>91</v>
      </c>
      <c r="AY573" s="18" t="s">
        <v>320</v>
      </c>
      <c r="BE573" s="240">
        <f>IF(N573="základní",J573,0)</f>
        <v>0</v>
      </c>
      <c r="BF573" s="240">
        <f>IF(N573="snížená",J573,0)</f>
        <v>0</v>
      </c>
      <c r="BG573" s="240">
        <f>IF(N573="zákl. přenesená",J573,0)</f>
        <v>0</v>
      </c>
      <c r="BH573" s="240">
        <f>IF(N573="sníž. přenesená",J573,0)</f>
        <v>0</v>
      </c>
      <c r="BI573" s="240">
        <f>IF(N573="nulová",J573,0)</f>
        <v>0</v>
      </c>
      <c r="BJ573" s="18" t="s">
        <v>89</v>
      </c>
      <c r="BK573" s="240">
        <f>ROUND(I573*H573,2)</f>
        <v>0</v>
      </c>
      <c r="BL573" s="18" t="s">
        <v>341</v>
      </c>
      <c r="BM573" s="239" t="s">
        <v>4839</v>
      </c>
    </row>
    <row r="574" s="2" customFormat="1">
      <c r="A574" s="39"/>
      <c r="B574" s="40"/>
      <c r="C574" s="41"/>
      <c r="D574" s="241" t="s">
        <v>329</v>
      </c>
      <c r="E574" s="41"/>
      <c r="F574" s="242" t="s">
        <v>4840</v>
      </c>
      <c r="G574" s="41"/>
      <c r="H574" s="41"/>
      <c r="I574" s="243"/>
      <c r="J574" s="41"/>
      <c r="K574" s="41"/>
      <c r="L574" s="45"/>
      <c r="M574" s="244"/>
      <c r="N574" s="245"/>
      <c r="O574" s="92"/>
      <c r="P574" s="92"/>
      <c r="Q574" s="92"/>
      <c r="R574" s="92"/>
      <c r="S574" s="92"/>
      <c r="T574" s="93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T574" s="18" t="s">
        <v>329</v>
      </c>
      <c r="AU574" s="18" t="s">
        <v>91</v>
      </c>
    </row>
    <row r="575" s="2" customFormat="1" ht="24.15" customHeight="1">
      <c r="A575" s="39"/>
      <c r="B575" s="40"/>
      <c r="C575" s="228" t="s">
        <v>1298</v>
      </c>
      <c r="D575" s="228" t="s">
        <v>323</v>
      </c>
      <c r="E575" s="229" t="s">
        <v>557</v>
      </c>
      <c r="F575" s="230" t="s">
        <v>558</v>
      </c>
      <c r="G575" s="231" t="s">
        <v>480</v>
      </c>
      <c r="H575" s="232">
        <v>303.36000000000001</v>
      </c>
      <c r="I575" s="233"/>
      <c r="J575" s="234">
        <f>ROUND(I575*H575,2)</f>
        <v>0</v>
      </c>
      <c r="K575" s="230" t="s">
        <v>326</v>
      </c>
      <c r="L575" s="45"/>
      <c r="M575" s="235" t="s">
        <v>1</v>
      </c>
      <c r="N575" s="236" t="s">
        <v>46</v>
      </c>
      <c r="O575" s="92"/>
      <c r="P575" s="237">
        <f>O575*H575</f>
        <v>0</v>
      </c>
      <c r="Q575" s="237">
        <v>0</v>
      </c>
      <c r="R575" s="237">
        <f>Q575*H575</f>
        <v>0</v>
      </c>
      <c r="S575" s="237">
        <v>0</v>
      </c>
      <c r="T575" s="238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39" t="s">
        <v>341</v>
      </c>
      <c r="AT575" s="239" t="s">
        <v>323</v>
      </c>
      <c r="AU575" s="239" t="s">
        <v>91</v>
      </c>
      <c r="AY575" s="18" t="s">
        <v>320</v>
      </c>
      <c r="BE575" s="240">
        <f>IF(N575="základní",J575,0)</f>
        <v>0</v>
      </c>
      <c r="BF575" s="240">
        <f>IF(N575="snížená",J575,0)</f>
        <v>0</v>
      </c>
      <c r="BG575" s="240">
        <f>IF(N575="zákl. přenesená",J575,0)</f>
        <v>0</v>
      </c>
      <c r="BH575" s="240">
        <f>IF(N575="sníž. přenesená",J575,0)</f>
        <v>0</v>
      </c>
      <c r="BI575" s="240">
        <f>IF(N575="nulová",J575,0)</f>
        <v>0</v>
      </c>
      <c r="BJ575" s="18" t="s">
        <v>89</v>
      </c>
      <c r="BK575" s="240">
        <f>ROUND(I575*H575,2)</f>
        <v>0</v>
      </c>
      <c r="BL575" s="18" t="s">
        <v>341</v>
      </c>
      <c r="BM575" s="239" t="s">
        <v>4841</v>
      </c>
    </row>
    <row r="576" s="2" customFormat="1">
      <c r="A576" s="39"/>
      <c r="B576" s="40"/>
      <c r="C576" s="41"/>
      <c r="D576" s="241" t="s">
        <v>329</v>
      </c>
      <c r="E576" s="41"/>
      <c r="F576" s="242" t="s">
        <v>560</v>
      </c>
      <c r="G576" s="41"/>
      <c r="H576" s="41"/>
      <c r="I576" s="243"/>
      <c r="J576" s="41"/>
      <c r="K576" s="41"/>
      <c r="L576" s="45"/>
      <c r="M576" s="244"/>
      <c r="N576" s="245"/>
      <c r="O576" s="92"/>
      <c r="P576" s="92"/>
      <c r="Q576" s="92"/>
      <c r="R576" s="92"/>
      <c r="S576" s="92"/>
      <c r="T576" s="93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329</v>
      </c>
      <c r="AU576" s="18" t="s">
        <v>91</v>
      </c>
    </row>
    <row r="577" s="2" customFormat="1" ht="24.15" customHeight="1">
      <c r="A577" s="39"/>
      <c r="B577" s="40"/>
      <c r="C577" s="228" t="s">
        <v>1303</v>
      </c>
      <c r="D577" s="228" t="s">
        <v>323</v>
      </c>
      <c r="E577" s="229" t="s">
        <v>562</v>
      </c>
      <c r="F577" s="230" t="s">
        <v>563</v>
      </c>
      <c r="G577" s="231" t="s">
        <v>480</v>
      </c>
      <c r="H577" s="232">
        <v>9100.7999999999993</v>
      </c>
      <c r="I577" s="233"/>
      <c r="J577" s="234">
        <f>ROUND(I577*H577,2)</f>
        <v>0</v>
      </c>
      <c r="K577" s="230" t="s">
        <v>1</v>
      </c>
      <c r="L577" s="45"/>
      <c r="M577" s="235" t="s">
        <v>1</v>
      </c>
      <c r="N577" s="236" t="s">
        <v>46</v>
      </c>
      <c r="O577" s="92"/>
      <c r="P577" s="237">
        <f>O577*H577</f>
        <v>0</v>
      </c>
      <c r="Q577" s="237">
        <v>0</v>
      </c>
      <c r="R577" s="237">
        <f>Q577*H577</f>
        <v>0</v>
      </c>
      <c r="S577" s="237">
        <v>0</v>
      </c>
      <c r="T577" s="238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39" t="s">
        <v>341</v>
      </c>
      <c r="AT577" s="239" t="s">
        <v>323</v>
      </c>
      <c r="AU577" s="239" t="s">
        <v>91</v>
      </c>
      <c r="AY577" s="18" t="s">
        <v>320</v>
      </c>
      <c r="BE577" s="240">
        <f>IF(N577="základní",J577,0)</f>
        <v>0</v>
      </c>
      <c r="BF577" s="240">
        <f>IF(N577="snížená",J577,0)</f>
        <v>0</v>
      </c>
      <c r="BG577" s="240">
        <f>IF(N577="zákl. přenesená",J577,0)</f>
        <v>0</v>
      </c>
      <c r="BH577" s="240">
        <f>IF(N577="sníž. přenesená",J577,0)</f>
        <v>0</v>
      </c>
      <c r="BI577" s="240">
        <f>IF(N577="nulová",J577,0)</f>
        <v>0</v>
      </c>
      <c r="BJ577" s="18" t="s">
        <v>89</v>
      </c>
      <c r="BK577" s="240">
        <f>ROUND(I577*H577,2)</f>
        <v>0</v>
      </c>
      <c r="BL577" s="18" t="s">
        <v>341</v>
      </c>
      <c r="BM577" s="239" t="s">
        <v>4842</v>
      </c>
    </row>
    <row r="578" s="13" customFormat="1">
      <c r="A578" s="13"/>
      <c r="B578" s="251"/>
      <c r="C578" s="252"/>
      <c r="D578" s="253" t="s">
        <v>440</v>
      </c>
      <c r="E578" s="252"/>
      <c r="F578" s="255" t="s">
        <v>4843</v>
      </c>
      <c r="G578" s="252"/>
      <c r="H578" s="256">
        <v>9100.7999999999993</v>
      </c>
      <c r="I578" s="257"/>
      <c r="J578" s="252"/>
      <c r="K578" s="252"/>
      <c r="L578" s="258"/>
      <c r="M578" s="259"/>
      <c r="N578" s="260"/>
      <c r="O578" s="260"/>
      <c r="P578" s="260"/>
      <c r="Q578" s="260"/>
      <c r="R578" s="260"/>
      <c r="S578" s="260"/>
      <c r="T578" s="261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62" t="s">
        <v>440</v>
      </c>
      <c r="AU578" s="262" t="s">
        <v>91</v>
      </c>
      <c r="AV578" s="13" t="s">
        <v>91</v>
      </c>
      <c r="AW578" s="13" t="s">
        <v>4</v>
      </c>
      <c r="AX578" s="13" t="s">
        <v>89</v>
      </c>
      <c r="AY578" s="262" t="s">
        <v>320</v>
      </c>
    </row>
    <row r="579" s="2" customFormat="1" ht="44.25" customHeight="1">
      <c r="A579" s="39"/>
      <c r="B579" s="40"/>
      <c r="C579" s="228" t="s">
        <v>1309</v>
      </c>
      <c r="D579" s="228" t="s">
        <v>323</v>
      </c>
      <c r="E579" s="229" t="s">
        <v>1662</v>
      </c>
      <c r="F579" s="230" t="s">
        <v>1663</v>
      </c>
      <c r="G579" s="231" t="s">
        <v>480</v>
      </c>
      <c r="H579" s="232">
        <v>303.36000000000001</v>
      </c>
      <c r="I579" s="233"/>
      <c r="J579" s="234">
        <f>ROUND(I579*H579,2)</f>
        <v>0</v>
      </c>
      <c r="K579" s="230" t="s">
        <v>326</v>
      </c>
      <c r="L579" s="45"/>
      <c r="M579" s="235" t="s">
        <v>1</v>
      </c>
      <c r="N579" s="236" t="s">
        <v>46</v>
      </c>
      <c r="O579" s="92"/>
      <c r="P579" s="237">
        <f>O579*H579</f>
        <v>0</v>
      </c>
      <c r="Q579" s="237">
        <v>0</v>
      </c>
      <c r="R579" s="237">
        <f>Q579*H579</f>
        <v>0</v>
      </c>
      <c r="S579" s="237">
        <v>0</v>
      </c>
      <c r="T579" s="238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39" t="s">
        <v>341</v>
      </c>
      <c r="AT579" s="239" t="s">
        <v>323</v>
      </c>
      <c r="AU579" s="239" t="s">
        <v>91</v>
      </c>
      <c r="AY579" s="18" t="s">
        <v>320</v>
      </c>
      <c r="BE579" s="240">
        <f>IF(N579="základní",J579,0)</f>
        <v>0</v>
      </c>
      <c r="BF579" s="240">
        <f>IF(N579="snížená",J579,0)</f>
        <v>0</v>
      </c>
      <c r="BG579" s="240">
        <f>IF(N579="zákl. přenesená",J579,0)</f>
        <v>0</v>
      </c>
      <c r="BH579" s="240">
        <f>IF(N579="sníž. přenesená",J579,0)</f>
        <v>0</v>
      </c>
      <c r="BI579" s="240">
        <f>IF(N579="nulová",J579,0)</f>
        <v>0</v>
      </c>
      <c r="BJ579" s="18" t="s">
        <v>89</v>
      </c>
      <c r="BK579" s="240">
        <f>ROUND(I579*H579,2)</f>
        <v>0</v>
      </c>
      <c r="BL579" s="18" t="s">
        <v>341</v>
      </c>
      <c r="BM579" s="239" t="s">
        <v>4844</v>
      </c>
    </row>
    <row r="580" s="2" customFormat="1">
      <c r="A580" s="39"/>
      <c r="B580" s="40"/>
      <c r="C580" s="41"/>
      <c r="D580" s="241" t="s">
        <v>329</v>
      </c>
      <c r="E580" s="41"/>
      <c r="F580" s="242" t="s">
        <v>1665</v>
      </c>
      <c r="G580" s="41"/>
      <c r="H580" s="41"/>
      <c r="I580" s="243"/>
      <c r="J580" s="41"/>
      <c r="K580" s="41"/>
      <c r="L580" s="45"/>
      <c r="M580" s="244"/>
      <c r="N580" s="245"/>
      <c r="O580" s="92"/>
      <c r="P580" s="92"/>
      <c r="Q580" s="92"/>
      <c r="R580" s="92"/>
      <c r="S580" s="92"/>
      <c r="T580" s="93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18" t="s">
        <v>329</v>
      </c>
      <c r="AU580" s="18" t="s">
        <v>91</v>
      </c>
    </row>
    <row r="581" s="12" customFormat="1" ht="22.8" customHeight="1">
      <c r="A581" s="12"/>
      <c r="B581" s="212"/>
      <c r="C581" s="213"/>
      <c r="D581" s="214" t="s">
        <v>80</v>
      </c>
      <c r="E581" s="226" t="s">
        <v>571</v>
      </c>
      <c r="F581" s="226" t="s">
        <v>572</v>
      </c>
      <c r="G581" s="213"/>
      <c r="H581" s="213"/>
      <c r="I581" s="216"/>
      <c r="J581" s="227">
        <f>BK581</f>
        <v>0</v>
      </c>
      <c r="K581" s="213"/>
      <c r="L581" s="218"/>
      <c r="M581" s="219"/>
      <c r="N581" s="220"/>
      <c r="O581" s="220"/>
      <c r="P581" s="221">
        <f>SUM(P582:P583)</f>
        <v>0</v>
      </c>
      <c r="Q581" s="220"/>
      <c r="R581" s="221">
        <f>SUM(R582:R583)</f>
        <v>0</v>
      </c>
      <c r="S581" s="220"/>
      <c r="T581" s="222">
        <f>SUM(T582:T583)</f>
        <v>0</v>
      </c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R581" s="223" t="s">
        <v>89</v>
      </c>
      <c r="AT581" s="224" t="s">
        <v>80</v>
      </c>
      <c r="AU581" s="224" t="s">
        <v>89</v>
      </c>
      <c r="AY581" s="223" t="s">
        <v>320</v>
      </c>
      <c r="BK581" s="225">
        <f>SUM(BK582:BK583)</f>
        <v>0</v>
      </c>
    </row>
    <row r="582" s="2" customFormat="1" ht="21.75" customHeight="1">
      <c r="A582" s="39"/>
      <c r="B582" s="40"/>
      <c r="C582" s="228" t="s">
        <v>1314</v>
      </c>
      <c r="D582" s="228" t="s">
        <v>323</v>
      </c>
      <c r="E582" s="229" t="s">
        <v>1667</v>
      </c>
      <c r="F582" s="230" t="s">
        <v>1668</v>
      </c>
      <c r="G582" s="231" t="s">
        <v>480</v>
      </c>
      <c r="H582" s="232">
        <v>210.465</v>
      </c>
      <c r="I582" s="233"/>
      <c r="J582" s="234">
        <f>ROUND(I582*H582,2)</f>
        <v>0</v>
      </c>
      <c r="K582" s="230" t="s">
        <v>326</v>
      </c>
      <c r="L582" s="45"/>
      <c r="M582" s="235" t="s">
        <v>1</v>
      </c>
      <c r="N582" s="236" t="s">
        <v>46</v>
      </c>
      <c r="O582" s="92"/>
      <c r="P582" s="237">
        <f>O582*H582</f>
        <v>0</v>
      </c>
      <c r="Q582" s="237">
        <v>0</v>
      </c>
      <c r="R582" s="237">
        <f>Q582*H582</f>
        <v>0</v>
      </c>
      <c r="S582" s="237">
        <v>0</v>
      </c>
      <c r="T582" s="238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39" t="s">
        <v>341</v>
      </c>
      <c r="AT582" s="239" t="s">
        <v>323</v>
      </c>
      <c r="AU582" s="239" t="s">
        <v>91</v>
      </c>
      <c r="AY582" s="18" t="s">
        <v>320</v>
      </c>
      <c r="BE582" s="240">
        <f>IF(N582="základní",J582,0)</f>
        <v>0</v>
      </c>
      <c r="BF582" s="240">
        <f>IF(N582="snížená",J582,0)</f>
        <v>0</v>
      </c>
      <c r="BG582" s="240">
        <f>IF(N582="zákl. přenesená",J582,0)</f>
        <v>0</v>
      </c>
      <c r="BH582" s="240">
        <f>IF(N582="sníž. přenesená",J582,0)</f>
        <v>0</v>
      </c>
      <c r="BI582" s="240">
        <f>IF(N582="nulová",J582,0)</f>
        <v>0</v>
      </c>
      <c r="BJ582" s="18" t="s">
        <v>89</v>
      </c>
      <c r="BK582" s="240">
        <f>ROUND(I582*H582,2)</f>
        <v>0</v>
      </c>
      <c r="BL582" s="18" t="s">
        <v>341</v>
      </c>
      <c r="BM582" s="239" t="s">
        <v>4845</v>
      </c>
    </row>
    <row r="583" s="2" customFormat="1">
      <c r="A583" s="39"/>
      <c r="B583" s="40"/>
      <c r="C583" s="41"/>
      <c r="D583" s="241" t="s">
        <v>329</v>
      </c>
      <c r="E583" s="41"/>
      <c r="F583" s="242" t="s">
        <v>1670</v>
      </c>
      <c r="G583" s="41"/>
      <c r="H583" s="41"/>
      <c r="I583" s="243"/>
      <c r="J583" s="41"/>
      <c r="K583" s="41"/>
      <c r="L583" s="45"/>
      <c r="M583" s="244"/>
      <c r="N583" s="245"/>
      <c r="O583" s="92"/>
      <c r="P583" s="92"/>
      <c r="Q583" s="92"/>
      <c r="R583" s="92"/>
      <c r="S583" s="92"/>
      <c r="T583" s="93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329</v>
      </c>
      <c r="AU583" s="18" t="s">
        <v>91</v>
      </c>
    </row>
    <row r="584" s="12" customFormat="1" ht="25.92" customHeight="1">
      <c r="A584" s="12"/>
      <c r="B584" s="212"/>
      <c r="C584" s="213"/>
      <c r="D584" s="214" t="s">
        <v>80</v>
      </c>
      <c r="E584" s="215" t="s">
        <v>1671</v>
      </c>
      <c r="F584" s="215" t="s">
        <v>1672</v>
      </c>
      <c r="G584" s="213"/>
      <c r="H584" s="213"/>
      <c r="I584" s="216"/>
      <c r="J584" s="217">
        <f>BK584</f>
        <v>0</v>
      </c>
      <c r="K584" s="213"/>
      <c r="L584" s="218"/>
      <c r="M584" s="219"/>
      <c r="N584" s="220"/>
      <c r="O584" s="220"/>
      <c r="P584" s="221">
        <f>P585+P605+P644+P676+P692+P776+P793+P816+P851+P860+P898+P903+P921+P925+P973</f>
        <v>0</v>
      </c>
      <c r="Q584" s="220"/>
      <c r="R584" s="221">
        <f>R585+R605+R644+R676+R692+R776+R793+R816+R851+R860+R898+R903+R921+R925+R973</f>
        <v>45.988678650000004</v>
      </c>
      <c r="S584" s="220"/>
      <c r="T584" s="222">
        <f>T585+T605+T644+T676+T692+T776+T793+T816+T851+T860+T898+T903+T921+T925+T973</f>
        <v>2.1785399999999999</v>
      </c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R584" s="223" t="s">
        <v>91</v>
      </c>
      <c r="AT584" s="224" t="s">
        <v>80</v>
      </c>
      <c r="AU584" s="224" t="s">
        <v>81</v>
      </c>
      <c r="AY584" s="223" t="s">
        <v>320</v>
      </c>
      <c r="BK584" s="225">
        <f>BK585+BK605+BK644+BK676+BK692+BK776+BK793+BK816+BK851+BK860+BK898+BK903+BK921+BK925+BK973</f>
        <v>0</v>
      </c>
    </row>
    <row r="585" s="12" customFormat="1" ht="22.8" customHeight="1">
      <c r="A585" s="12"/>
      <c r="B585" s="212"/>
      <c r="C585" s="213"/>
      <c r="D585" s="214" t="s">
        <v>80</v>
      </c>
      <c r="E585" s="226" t="s">
        <v>1673</v>
      </c>
      <c r="F585" s="226" t="s">
        <v>1674</v>
      </c>
      <c r="G585" s="213"/>
      <c r="H585" s="213"/>
      <c r="I585" s="216"/>
      <c r="J585" s="227">
        <f>BK585</f>
        <v>0</v>
      </c>
      <c r="K585" s="213"/>
      <c r="L585" s="218"/>
      <c r="M585" s="219"/>
      <c r="N585" s="220"/>
      <c r="O585" s="220"/>
      <c r="P585" s="221">
        <f>SUM(P586:P604)</f>
        <v>0</v>
      </c>
      <c r="Q585" s="220"/>
      <c r="R585" s="221">
        <f>SUM(R586:R604)</f>
        <v>0.62114095000000002</v>
      </c>
      <c r="S585" s="220"/>
      <c r="T585" s="222">
        <f>SUM(T586:T604)</f>
        <v>0</v>
      </c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R585" s="223" t="s">
        <v>91</v>
      </c>
      <c r="AT585" s="224" t="s">
        <v>80</v>
      </c>
      <c r="AU585" s="224" t="s">
        <v>89</v>
      </c>
      <c r="AY585" s="223" t="s">
        <v>320</v>
      </c>
      <c r="BK585" s="225">
        <f>SUM(BK586:BK604)</f>
        <v>0</v>
      </c>
    </row>
    <row r="586" s="2" customFormat="1" ht="24.15" customHeight="1">
      <c r="A586" s="39"/>
      <c r="B586" s="40"/>
      <c r="C586" s="228" t="s">
        <v>1320</v>
      </c>
      <c r="D586" s="228" t="s">
        <v>323</v>
      </c>
      <c r="E586" s="229" t="s">
        <v>1687</v>
      </c>
      <c r="F586" s="230" t="s">
        <v>1688</v>
      </c>
      <c r="G586" s="231" t="s">
        <v>437</v>
      </c>
      <c r="H586" s="232">
        <v>73.060000000000002</v>
      </c>
      <c r="I586" s="233"/>
      <c r="J586" s="234">
        <f>ROUND(I586*H586,2)</f>
        <v>0</v>
      </c>
      <c r="K586" s="230" t="s">
        <v>326</v>
      </c>
      <c r="L586" s="45"/>
      <c r="M586" s="235" t="s">
        <v>1</v>
      </c>
      <c r="N586" s="236" t="s">
        <v>46</v>
      </c>
      <c r="O586" s="92"/>
      <c r="P586" s="237">
        <f>O586*H586</f>
        <v>0</v>
      </c>
      <c r="Q586" s="237">
        <v>0</v>
      </c>
      <c r="R586" s="237">
        <f>Q586*H586</f>
        <v>0</v>
      </c>
      <c r="S586" s="237">
        <v>0</v>
      </c>
      <c r="T586" s="238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39" t="s">
        <v>404</v>
      </c>
      <c r="AT586" s="239" t="s">
        <v>323</v>
      </c>
      <c r="AU586" s="239" t="s">
        <v>91</v>
      </c>
      <c r="AY586" s="18" t="s">
        <v>320</v>
      </c>
      <c r="BE586" s="240">
        <f>IF(N586="základní",J586,0)</f>
        <v>0</v>
      </c>
      <c r="BF586" s="240">
        <f>IF(N586="snížená",J586,0)</f>
        <v>0</v>
      </c>
      <c r="BG586" s="240">
        <f>IF(N586="zákl. přenesená",J586,0)</f>
        <v>0</v>
      </c>
      <c r="BH586" s="240">
        <f>IF(N586="sníž. přenesená",J586,0)</f>
        <v>0</v>
      </c>
      <c r="BI586" s="240">
        <f>IF(N586="nulová",J586,0)</f>
        <v>0</v>
      </c>
      <c r="BJ586" s="18" t="s">
        <v>89</v>
      </c>
      <c r="BK586" s="240">
        <f>ROUND(I586*H586,2)</f>
        <v>0</v>
      </c>
      <c r="BL586" s="18" t="s">
        <v>404</v>
      </c>
      <c r="BM586" s="239" t="s">
        <v>4846</v>
      </c>
    </row>
    <row r="587" s="2" customFormat="1">
      <c r="A587" s="39"/>
      <c r="B587" s="40"/>
      <c r="C587" s="41"/>
      <c r="D587" s="241" t="s">
        <v>329</v>
      </c>
      <c r="E587" s="41"/>
      <c r="F587" s="242" t="s">
        <v>1690</v>
      </c>
      <c r="G587" s="41"/>
      <c r="H587" s="41"/>
      <c r="I587" s="243"/>
      <c r="J587" s="41"/>
      <c r="K587" s="41"/>
      <c r="L587" s="45"/>
      <c r="M587" s="244"/>
      <c r="N587" s="245"/>
      <c r="O587" s="92"/>
      <c r="P587" s="92"/>
      <c r="Q587" s="92"/>
      <c r="R587" s="92"/>
      <c r="S587" s="92"/>
      <c r="T587" s="93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T587" s="18" t="s">
        <v>329</v>
      </c>
      <c r="AU587" s="18" t="s">
        <v>91</v>
      </c>
    </row>
    <row r="588" s="13" customFormat="1">
      <c r="A588" s="13"/>
      <c r="B588" s="251"/>
      <c r="C588" s="252"/>
      <c r="D588" s="253" t="s">
        <v>440</v>
      </c>
      <c r="E588" s="254" t="s">
        <v>1</v>
      </c>
      <c r="F588" s="255" t="s">
        <v>4847</v>
      </c>
      <c r="G588" s="252"/>
      <c r="H588" s="256">
        <v>73.060000000000002</v>
      </c>
      <c r="I588" s="257"/>
      <c r="J588" s="252"/>
      <c r="K588" s="252"/>
      <c r="L588" s="258"/>
      <c r="M588" s="259"/>
      <c r="N588" s="260"/>
      <c r="O588" s="260"/>
      <c r="P588" s="260"/>
      <c r="Q588" s="260"/>
      <c r="R588" s="260"/>
      <c r="S588" s="260"/>
      <c r="T588" s="261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62" t="s">
        <v>440</v>
      </c>
      <c r="AU588" s="262" t="s">
        <v>91</v>
      </c>
      <c r="AV588" s="13" t="s">
        <v>91</v>
      </c>
      <c r="AW588" s="13" t="s">
        <v>36</v>
      </c>
      <c r="AX588" s="13" t="s">
        <v>89</v>
      </c>
      <c r="AY588" s="262" t="s">
        <v>320</v>
      </c>
    </row>
    <row r="589" s="2" customFormat="1" ht="16.5" customHeight="1">
      <c r="A589" s="39"/>
      <c r="B589" s="40"/>
      <c r="C589" s="274" t="s">
        <v>1325</v>
      </c>
      <c r="D589" s="274" t="s">
        <v>503</v>
      </c>
      <c r="E589" s="275" t="s">
        <v>1682</v>
      </c>
      <c r="F589" s="276" t="s">
        <v>1683</v>
      </c>
      <c r="G589" s="277" t="s">
        <v>480</v>
      </c>
      <c r="H589" s="278">
        <v>0.023</v>
      </c>
      <c r="I589" s="279"/>
      <c r="J589" s="280">
        <f>ROUND(I589*H589,2)</f>
        <v>0</v>
      </c>
      <c r="K589" s="276" t="s">
        <v>326</v>
      </c>
      <c r="L589" s="281"/>
      <c r="M589" s="282" t="s">
        <v>1</v>
      </c>
      <c r="N589" s="283" t="s">
        <v>46</v>
      </c>
      <c r="O589" s="92"/>
      <c r="P589" s="237">
        <f>O589*H589</f>
        <v>0</v>
      </c>
      <c r="Q589" s="237">
        <v>1</v>
      </c>
      <c r="R589" s="237">
        <f>Q589*H589</f>
        <v>0.023</v>
      </c>
      <c r="S589" s="237">
        <v>0</v>
      </c>
      <c r="T589" s="238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39" t="s">
        <v>823</v>
      </c>
      <c r="AT589" s="239" t="s">
        <v>503</v>
      </c>
      <c r="AU589" s="239" t="s">
        <v>91</v>
      </c>
      <c r="AY589" s="18" t="s">
        <v>320</v>
      </c>
      <c r="BE589" s="240">
        <f>IF(N589="základní",J589,0)</f>
        <v>0</v>
      </c>
      <c r="BF589" s="240">
        <f>IF(N589="snížená",J589,0)</f>
        <v>0</v>
      </c>
      <c r="BG589" s="240">
        <f>IF(N589="zákl. přenesená",J589,0)</f>
        <v>0</v>
      </c>
      <c r="BH589" s="240">
        <f>IF(N589="sníž. přenesená",J589,0)</f>
        <v>0</v>
      </c>
      <c r="BI589" s="240">
        <f>IF(N589="nulová",J589,0)</f>
        <v>0</v>
      </c>
      <c r="BJ589" s="18" t="s">
        <v>89</v>
      </c>
      <c r="BK589" s="240">
        <f>ROUND(I589*H589,2)</f>
        <v>0</v>
      </c>
      <c r="BL589" s="18" t="s">
        <v>404</v>
      </c>
      <c r="BM589" s="239" t="s">
        <v>4848</v>
      </c>
    </row>
    <row r="590" s="13" customFormat="1">
      <c r="A590" s="13"/>
      <c r="B590" s="251"/>
      <c r="C590" s="252"/>
      <c r="D590" s="253" t="s">
        <v>440</v>
      </c>
      <c r="E590" s="254" t="s">
        <v>1</v>
      </c>
      <c r="F590" s="255" t="s">
        <v>4849</v>
      </c>
      <c r="G590" s="252"/>
      <c r="H590" s="256">
        <v>0.023</v>
      </c>
      <c r="I590" s="257"/>
      <c r="J590" s="252"/>
      <c r="K590" s="252"/>
      <c r="L590" s="258"/>
      <c r="M590" s="259"/>
      <c r="N590" s="260"/>
      <c r="O590" s="260"/>
      <c r="P590" s="260"/>
      <c r="Q590" s="260"/>
      <c r="R590" s="260"/>
      <c r="S590" s="260"/>
      <c r="T590" s="261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62" t="s">
        <v>440</v>
      </c>
      <c r="AU590" s="262" t="s">
        <v>91</v>
      </c>
      <c r="AV590" s="13" t="s">
        <v>91</v>
      </c>
      <c r="AW590" s="13" t="s">
        <v>36</v>
      </c>
      <c r="AX590" s="13" t="s">
        <v>89</v>
      </c>
      <c r="AY590" s="262" t="s">
        <v>320</v>
      </c>
    </row>
    <row r="591" s="2" customFormat="1" ht="24.15" customHeight="1">
      <c r="A591" s="39"/>
      <c r="B591" s="40"/>
      <c r="C591" s="228" t="s">
        <v>1332</v>
      </c>
      <c r="D591" s="228" t="s">
        <v>323</v>
      </c>
      <c r="E591" s="229" t="s">
        <v>1714</v>
      </c>
      <c r="F591" s="230" t="s">
        <v>1715</v>
      </c>
      <c r="G591" s="231" t="s">
        <v>437</v>
      </c>
      <c r="H591" s="232">
        <v>73.060000000000002</v>
      </c>
      <c r="I591" s="233"/>
      <c r="J591" s="234">
        <f>ROUND(I591*H591,2)</f>
        <v>0</v>
      </c>
      <c r="K591" s="230" t="s">
        <v>326</v>
      </c>
      <c r="L591" s="45"/>
      <c r="M591" s="235" t="s">
        <v>1</v>
      </c>
      <c r="N591" s="236" t="s">
        <v>46</v>
      </c>
      <c r="O591" s="92"/>
      <c r="P591" s="237">
        <f>O591*H591</f>
        <v>0</v>
      </c>
      <c r="Q591" s="237">
        <v>0.00040000000000000002</v>
      </c>
      <c r="R591" s="237">
        <f>Q591*H591</f>
        <v>0.029224000000000003</v>
      </c>
      <c r="S591" s="237">
        <v>0</v>
      </c>
      <c r="T591" s="238">
        <f>S591*H591</f>
        <v>0</v>
      </c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R591" s="239" t="s">
        <v>404</v>
      </c>
      <c r="AT591" s="239" t="s">
        <v>323</v>
      </c>
      <c r="AU591" s="239" t="s">
        <v>91</v>
      </c>
      <c r="AY591" s="18" t="s">
        <v>320</v>
      </c>
      <c r="BE591" s="240">
        <f>IF(N591="základní",J591,0)</f>
        <v>0</v>
      </c>
      <c r="BF591" s="240">
        <f>IF(N591="snížená",J591,0)</f>
        <v>0</v>
      </c>
      <c r="BG591" s="240">
        <f>IF(N591="zákl. přenesená",J591,0)</f>
        <v>0</v>
      </c>
      <c r="BH591" s="240">
        <f>IF(N591="sníž. přenesená",J591,0)</f>
        <v>0</v>
      </c>
      <c r="BI591" s="240">
        <f>IF(N591="nulová",J591,0)</f>
        <v>0</v>
      </c>
      <c r="BJ591" s="18" t="s">
        <v>89</v>
      </c>
      <c r="BK591" s="240">
        <f>ROUND(I591*H591,2)</f>
        <v>0</v>
      </c>
      <c r="BL591" s="18" t="s">
        <v>404</v>
      </c>
      <c r="BM591" s="239" t="s">
        <v>4850</v>
      </c>
    </row>
    <row r="592" s="2" customFormat="1">
      <c r="A592" s="39"/>
      <c r="B592" s="40"/>
      <c r="C592" s="41"/>
      <c r="D592" s="241" t="s">
        <v>329</v>
      </c>
      <c r="E592" s="41"/>
      <c r="F592" s="242" t="s">
        <v>1717</v>
      </c>
      <c r="G592" s="41"/>
      <c r="H592" s="41"/>
      <c r="I592" s="243"/>
      <c r="J592" s="41"/>
      <c r="K592" s="41"/>
      <c r="L592" s="45"/>
      <c r="M592" s="244"/>
      <c r="N592" s="245"/>
      <c r="O592" s="92"/>
      <c r="P592" s="92"/>
      <c r="Q592" s="92"/>
      <c r="R592" s="92"/>
      <c r="S592" s="92"/>
      <c r="T592" s="93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T592" s="18" t="s">
        <v>329</v>
      </c>
      <c r="AU592" s="18" t="s">
        <v>91</v>
      </c>
    </row>
    <row r="593" s="2" customFormat="1" ht="49.05" customHeight="1">
      <c r="A593" s="39"/>
      <c r="B593" s="40"/>
      <c r="C593" s="274" t="s">
        <v>1337</v>
      </c>
      <c r="D593" s="274" t="s">
        <v>503</v>
      </c>
      <c r="E593" s="275" t="s">
        <v>1710</v>
      </c>
      <c r="F593" s="276" t="s">
        <v>1711</v>
      </c>
      <c r="G593" s="277" t="s">
        <v>437</v>
      </c>
      <c r="H593" s="278">
        <v>89.132999999999996</v>
      </c>
      <c r="I593" s="279"/>
      <c r="J593" s="280">
        <f>ROUND(I593*H593,2)</f>
        <v>0</v>
      </c>
      <c r="K593" s="276" t="s">
        <v>326</v>
      </c>
      <c r="L593" s="281"/>
      <c r="M593" s="282" t="s">
        <v>1</v>
      </c>
      <c r="N593" s="283" t="s">
        <v>46</v>
      </c>
      <c r="O593" s="92"/>
      <c r="P593" s="237">
        <f>O593*H593</f>
        <v>0</v>
      </c>
      <c r="Q593" s="237">
        <v>0.0054000000000000003</v>
      </c>
      <c r="R593" s="237">
        <f>Q593*H593</f>
        <v>0.48131819999999997</v>
      </c>
      <c r="S593" s="237">
        <v>0</v>
      </c>
      <c r="T593" s="238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39" t="s">
        <v>823</v>
      </c>
      <c r="AT593" s="239" t="s">
        <v>503</v>
      </c>
      <c r="AU593" s="239" t="s">
        <v>91</v>
      </c>
      <c r="AY593" s="18" t="s">
        <v>320</v>
      </c>
      <c r="BE593" s="240">
        <f>IF(N593="základní",J593,0)</f>
        <v>0</v>
      </c>
      <c r="BF593" s="240">
        <f>IF(N593="snížená",J593,0)</f>
        <v>0</v>
      </c>
      <c r="BG593" s="240">
        <f>IF(N593="zákl. přenesená",J593,0)</f>
        <v>0</v>
      </c>
      <c r="BH593" s="240">
        <f>IF(N593="sníž. přenesená",J593,0)</f>
        <v>0</v>
      </c>
      <c r="BI593" s="240">
        <f>IF(N593="nulová",J593,0)</f>
        <v>0</v>
      </c>
      <c r="BJ593" s="18" t="s">
        <v>89</v>
      </c>
      <c r="BK593" s="240">
        <f>ROUND(I593*H593,2)</f>
        <v>0</v>
      </c>
      <c r="BL593" s="18" t="s">
        <v>404</v>
      </c>
      <c r="BM593" s="239" t="s">
        <v>4851</v>
      </c>
    </row>
    <row r="594" s="13" customFormat="1">
      <c r="A594" s="13"/>
      <c r="B594" s="251"/>
      <c r="C594" s="252"/>
      <c r="D594" s="253" t="s">
        <v>440</v>
      </c>
      <c r="E594" s="254" t="s">
        <v>1</v>
      </c>
      <c r="F594" s="255" t="s">
        <v>4852</v>
      </c>
      <c r="G594" s="252"/>
      <c r="H594" s="256">
        <v>89.132999999999996</v>
      </c>
      <c r="I594" s="257"/>
      <c r="J594" s="252"/>
      <c r="K594" s="252"/>
      <c r="L594" s="258"/>
      <c r="M594" s="259"/>
      <c r="N594" s="260"/>
      <c r="O594" s="260"/>
      <c r="P594" s="260"/>
      <c r="Q594" s="260"/>
      <c r="R594" s="260"/>
      <c r="S594" s="260"/>
      <c r="T594" s="261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62" t="s">
        <v>440</v>
      </c>
      <c r="AU594" s="262" t="s">
        <v>91</v>
      </c>
      <c r="AV594" s="13" t="s">
        <v>91</v>
      </c>
      <c r="AW594" s="13" t="s">
        <v>36</v>
      </c>
      <c r="AX594" s="13" t="s">
        <v>89</v>
      </c>
      <c r="AY594" s="262" t="s">
        <v>320</v>
      </c>
    </row>
    <row r="595" s="2" customFormat="1" ht="24.15" customHeight="1">
      <c r="A595" s="39"/>
      <c r="B595" s="40"/>
      <c r="C595" s="228" t="s">
        <v>1341</v>
      </c>
      <c r="D595" s="228" t="s">
        <v>323</v>
      </c>
      <c r="E595" s="229" t="s">
        <v>1725</v>
      </c>
      <c r="F595" s="230" t="s">
        <v>1726</v>
      </c>
      <c r="G595" s="231" t="s">
        <v>437</v>
      </c>
      <c r="H595" s="232">
        <v>73.060000000000002</v>
      </c>
      <c r="I595" s="233"/>
      <c r="J595" s="234">
        <f>ROUND(I595*H595,2)</f>
        <v>0</v>
      </c>
      <c r="K595" s="230" t="s">
        <v>326</v>
      </c>
      <c r="L595" s="45"/>
      <c r="M595" s="235" t="s">
        <v>1</v>
      </c>
      <c r="N595" s="236" t="s">
        <v>46</v>
      </c>
      <c r="O595" s="92"/>
      <c r="P595" s="237">
        <f>O595*H595</f>
        <v>0</v>
      </c>
      <c r="Q595" s="237">
        <v>4.0000000000000003E-05</v>
      </c>
      <c r="R595" s="237">
        <f>Q595*H595</f>
        <v>0.0029224000000000003</v>
      </c>
      <c r="S595" s="237">
        <v>0</v>
      </c>
      <c r="T595" s="238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39" t="s">
        <v>404</v>
      </c>
      <c r="AT595" s="239" t="s">
        <v>323</v>
      </c>
      <c r="AU595" s="239" t="s">
        <v>91</v>
      </c>
      <c r="AY595" s="18" t="s">
        <v>320</v>
      </c>
      <c r="BE595" s="240">
        <f>IF(N595="základní",J595,0)</f>
        <v>0</v>
      </c>
      <c r="BF595" s="240">
        <f>IF(N595="snížená",J595,0)</f>
        <v>0</v>
      </c>
      <c r="BG595" s="240">
        <f>IF(N595="zákl. přenesená",J595,0)</f>
        <v>0</v>
      </c>
      <c r="BH595" s="240">
        <f>IF(N595="sníž. přenesená",J595,0)</f>
        <v>0</v>
      </c>
      <c r="BI595" s="240">
        <f>IF(N595="nulová",J595,0)</f>
        <v>0</v>
      </c>
      <c r="BJ595" s="18" t="s">
        <v>89</v>
      </c>
      <c r="BK595" s="240">
        <f>ROUND(I595*H595,2)</f>
        <v>0</v>
      </c>
      <c r="BL595" s="18" t="s">
        <v>404</v>
      </c>
      <c r="BM595" s="239" t="s">
        <v>4853</v>
      </c>
    </row>
    <row r="596" s="2" customFormat="1">
      <c r="A596" s="39"/>
      <c r="B596" s="40"/>
      <c r="C596" s="41"/>
      <c r="D596" s="241" t="s">
        <v>329</v>
      </c>
      <c r="E596" s="41"/>
      <c r="F596" s="242" t="s">
        <v>1728</v>
      </c>
      <c r="G596" s="41"/>
      <c r="H596" s="41"/>
      <c r="I596" s="243"/>
      <c r="J596" s="41"/>
      <c r="K596" s="41"/>
      <c r="L596" s="45"/>
      <c r="M596" s="244"/>
      <c r="N596" s="245"/>
      <c r="O596" s="92"/>
      <c r="P596" s="92"/>
      <c r="Q596" s="92"/>
      <c r="R596" s="92"/>
      <c r="S596" s="92"/>
      <c r="T596" s="93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329</v>
      </c>
      <c r="AU596" s="18" t="s">
        <v>91</v>
      </c>
    </row>
    <row r="597" s="2" customFormat="1" ht="24.15" customHeight="1">
      <c r="A597" s="39"/>
      <c r="B597" s="40"/>
      <c r="C597" s="274" t="s">
        <v>1346</v>
      </c>
      <c r="D597" s="274" t="s">
        <v>503</v>
      </c>
      <c r="E597" s="275" t="s">
        <v>1732</v>
      </c>
      <c r="F597" s="276" t="s">
        <v>1733</v>
      </c>
      <c r="G597" s="277" t="s">
        <v>437</v>
      </c>
      <c r="H597" s="278">
        <v>89.132999999999996</v>
      </c>
      <c r="I597" s="279"/>
      <c r="J597" s="280">
        <f>ROUND(I597*H597,2)</f>
        <v>0</v>
      </c>
      <c r="K597" s="276" t="s">
        <v>326</v>
      </c>
      <c r="L597" s="281"/>
      <c r="M597" s="282" t="s">
        <v>1</v>
      </c>
      <c r="N597" s="283" t="s">
        <v>46</v>
      </c>
      <c r="O597" s="92"/>
      <c r="P597" s="237">
        <f>O597*H597</f>
        <v>0</v>
      </c>
      <c r="Q597" s="237">
        <v>0.00064999999999999997</v>
      </c>
      <c r="R597" s="237">
        <f>Q597*H597</f>
        <v>0.057936449999999994</v>
      </c>
      <c r="S597" s="237">
        <v>0</v>
      </c>
      <c r="T597" s="238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39" t="s">
        <v>823</v>
      </c>
      <c r="AT597" s="239" t="s">
        <v>503</v>
      </c>
      <c r="AU597" s="239" t="s">
        <v>91</v>
      </c>
      <c r="AY597" s="18" t="s">
        <v>320</v>
      </c>
      <c r="BE597" s="240">
        <f>IF(N597="základní",J597,0)</f>
        <v>0</v>
      </c>
      <c r="BF597" s="240">
        <f>IF(N597="snížená",J597,0)</f>
        <v>0</v>
      </c>
      <c r="BG597" s="240">
        <f>IF(N597="zákl. přenesená",J597,0)</f>
        <v>0</v>
      </c>
      <c r="BH597" s="240">
        <f>IF(N597="sníž. přenesená",J597,0)</f>
        <v>0</v>
      </c>
      <c r="BI597" s="240">
        <f>IF(N597="nulová",J597,0)</f>
        <v>0</v>
      </c>
      <c r="BJ597" s="18" t="s">
        <v>89</v>
      </c>
      <c r="BK597" s="240">
        <f>ROUND(I597*H597,2)</f>
        <v>0</v>
      </c>
      <c r="BL597" s="18" t="s">
        <v>404</v>
      </c>
      <c r="BM597" s="239" t="s">
        <v>4854</v>
      </c>
    </row>
    <row r="598" s="13" customFormat="1">
      <c r="A598" s="13"/>
      <c r="B598" s="251"/>
      <c r="C598" s="252"/>
      <c r="D598" s="253" t="s">
        <v>440</v>
      </c>
      <c r="E598" s="254" t="s">
        <v>1</v>
      </c>
      <c r="F598" s="255" t="s">
        <v>4852</v>
      </c>
      <c r="G598" s="252"/>
      <c r="H598" s="256">
        <v>89.132999999999996</v>
      </c>
      <c r="I598" s="257"/>
      <c r="J598" s="252"/>
      <c r="K598" s="252"/>
      <c r="L598" s="258"/>
      <c r="M598" s="259"/>
      <c r="N598" s="260"/>
      <c r="O598" s="260"/>
      <c r="P598" s="260"/>
      <c r="Q598" s="260"/>
      <c r="R598" s="260"/>
      <c r="S598" s="260"/>
      <c r="T598" s="261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62" t="s">
        <v>440</v>
      </c>
      <c r="AU598" s="262" t="s">
        <v>91</v>
      </c>
      <c r="AV598" s="13" t="s">
        <v>91</v>
      </c>
      <c r="AW598" s="13" t="s">
        <v>36</v>
      </c>
      <c r="AX598" s="13" t="s">
        <v>89</v>
      </c>
      <c r="AY598" s="262" t="s">
        <v>320</v>
      </c>
    </row>
    <row r="599" s="2" customFormat="1" ht="24.15" customHeight="1">
      <c r="A599" s="39"/>
      <c r="B599" s="40"/>
      <c r="C599" s="228" t="s">
        <v>1364</v>
      </c>
      <c r="D599" s="228" t="s">
        <v>323</v>
      </c>
      <c r="E599" s="229" t="s">
        <v>1805</v>
      </c>
      <c r="F599" s="230" t="s">
        <v>1806</v>
      </c>
      <c r="G599" s="231" t="s">
        <v>437</v>
      </c>
      <c r="H599" s="232">
        <v>73.060000000000002</v>
      </c>
      <c r="I599" s="233"/>
      <c r="J599" s="234">
        <f>ROUND(I599*H599,2)</f>
        <v>0</v>
      </c>
      <c r="K599" s="230" t="s">
        <v>326</v>
      </c>
      <c r="L599" s="45"/>
      <c r="M599" s="235" t="s">
        <v>1</v>
      </c>
      <c r="N599" s="236" t="s">
        <v>46</v>
      </c>
      <c r="O599" s="92"/>
      <c r="P599" s="237">
        <f>O599*H599</f>
        <v>0</v>
      </c>
      <c r="Q599" s="237">
        <v>0</v>
      </c>
      <c r="R599" s="237">
        <f>Q599*H599</f>
        <v>0</v>
      </c>
      <c r="S599" s="237">
        <v>0</v>
      </c>
      <c r="T599" s="238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39" t="s">
        <v>404</v>
      </c>
      <c r="AT599" s="239" t="s">
        <v>323</v>
      </c>
      <c r="AU599" s="239" t="s">
        <v>91</v>
      </c>
      <c r="AY599" s="18" t="s">
        <v>320</v>
      </c>
      <c r="BE599" s="240">
        <f>IF(N599="základní",J599,0)</f>
        <v>0</v>
      </c>
      <c r="BF599" s="240">
        <f>IF(N599="snížená",J599,0)</f>
        <v>0</v>
      </c>
      <c r="BG599" s="240">
        <f>IF(N599="zákl. přenesená",J599,0)</f>
        <v>0</v>
      </c>
      <c r="BH599" s="240">
        <f>IF(N599="sníž. přenesená",J599,0)</f>
        <v>0</v>
      </c>
      <c r="BI599" s="240">
        <f>IF(N599="nulová",J599,0)</f>
        <v>0</v>
      </c>
      <c r="BJ599" s="18" t="s">
        <v>89</v>
      </c>
      <c r="BK599" s="240">
        <f>ROUND(I599*H599,2)</f>
        <v>0</v>
      </c>
      <c r="BL599" s="18" t="s">
        <v>404</v>
      </c>
      <c r="BM599" s="239" t="s">
        <v>4855</v>
      </c>
    </row>
    <row r="600" s="2" customFormat="1">
      <c r="A600" s="39"/>
      <c r="B600" s="40"/>
      <c r="C600" s="41"/>
      <c r="D600" s="241" t="s">
        <v>329</v>
      </c>
      <c r="E600" s="41"/>
      <c r="F600" s="242" t="s">
        <v>1808</v>
      </c>
      <c r="G600" s="41"/>
      <c r="H600" s="41"/>
      <c r="I600" s="243"/>
      <c r="J600" s="41"/>
      <c r="K600" s="41"/>
      <c r="L600" s="45"/>
      <c r="M600" s="244"/>
      <c r="N600" s="245"/>
      <c r="O600" s="92"/>
      <c r="P600" s="92"/>
      <c r="Q600" s="92"/>
      <c r="R600" s="92"/>
      <c r="S600" s="92"/>
      <c r="T600" s="93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T600" s="18" t="s">
        <v>329</v>
      </c>
      <c r="AU600" s="18" t="s">
        <v>91</v>
      </c>
    </row>
    <row r="601" s="2" customFormat="1" ht="16.5" customHeight="1">
      <c r="A601" s="39"/>
      <c r="B601" s="40"/>
      <c r="C601" s="274" t="s">
        <v>1369</v>
      </c>
      <c r="D601" s="274" t="s">
        <v>503</v>
      </c>
      <c r="E601" s="275" t="s">
        <v>1814</v>
      </c>
      <c r="F601" s="276" t="s">
        <v>1815</v>
      </c>
      <c r="G601" s="277" t="s">
        <v>437</v>
      </c>
      <c r="H601" s="278">
        <v>89.132999999999996</v>
      </c>
      <c r="I601" s="279"/>
      <c r="J601" s="280">
        <f>ROUND(I601*H601,2)</f>
        <v>0</v>
      </c>
      <c r="K601" s="276" t="s">
        <v>326</v>
      </c>
      <c r="L601" s="281"/>
      <c r="M601" s="282" t="s">
        <v>1</v>
      </c>
      <c r="N601" s="283" t="s">
        <v>46</v>
      </c>
      <c r="O601" s="92"/>
      <c r="P601" s="237">
        <f>O601*H601</f>
        <v>0</v>
      </c>
      <c r="Q601" s="237">
        <v>0.00029999999999999997</v>
      </c>
      <c r="R601" s="237">
        <f>Q601*H601</f>
        <v>0.026739899999999997</v>
      </c>
      <c r="S601" s="237">
        <v>0</v>
      </c>
      <c r="T601" s="238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39" t="s">
        <v>823</v>
      </c>
      <c r="AT601" s="239" t="s">
        <v>503</v>
      </c>
      <c r="AU601" s="239" t="s">
        <v>91</v>
      </c>
      <c r="AY601" s="18" t="s">
        <v>320</v>
      </c>
      <c r="BE601" s="240">
        <f>IF(N601="základní",J601,0)</f>
        <v>0</v>
      </c>
      <c r="BF601" s="240">
        <f>IF(N601="snížená",J601,0)</f>
        <v>0</v>
      </c>
      <c r="BG601" s="240">
        <f>IF(N601="zákl. přenesená",J601,0)</f>
        <v>0</v>
      </c>
      <c r="BH601" s="240">
        <f>IF(N601="sníž. přenesená",J601,0)</f>
        <v>0</v>
      </c>
      <c r="BI601" s="240">
        <f>IF(N601="nulová",J601,0)</f>
        <v>0</v>
      </c>
      <c r="BJ601" s="18" t="s">
        <v>89</v>
      </c>
      <c r="BK601" s="240">
        <f>ROUND(I601*H601,2)</f>
        <v>0</v>
      </c>
      <c r="BL601" s="18" t="s">
        <v>404</v>
      </c>
      <c r="BM601" s="239" t="s">
        <v>4856</v>
      </c>
    </row>
    <row r="602" s="13" customFormat="1">
      <c r="A602" s="13"/>
      <c r="B602" s="251"/>
      <c r="C602" s="252"/>
      <c r="D602" s="253" t="s">
        <v>440</v>
      </c>
      <c r="E602" s="254" t="s">
        <v>1</v>
      </c>
      <c r="F602" s="255" t="s">
        <v>4852</v>
      </c>
      <c r="G602" s="252"/>
      <c r="H602" s="256">
        <v>89.132999999999996</v>
      </c>
      <c r="I602" s="257"/>
      <c r="J602" s="252"/>
      <c r="K602" s="252"/>
      <c r="L602" s="258"/>
      <c r="M602" s="259"/>
      <c r="N602" s="260"/>
      <c r="O602" s="260"/>
      <c r="P602" s="260"/>
      <c r="Q602" s="260"/>
      <c r="R602" s="260"/>
      <c r="S602" s="260"/>
      <c r="T602" s="261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62" t="s">
        <v>440</v>
      </c>
      <c r="AU602" s="262" t="s">
        <v>91</v>
      </c>
      <c r="AV602" s="13" t="s">
        <v>91</v>
      </c>
      <c r="AW602" s="13" t="s">
        <v>36</v>
      </c>
      <c r="AX602" s="13" t="s">
        <v>89</v>
      </c>
      <c r="AY602" s="262" t="s">
        <v>320</v>
      </c>
    </row>
    <row r="603" s="2" customFormat="1" ht="33" customHeight="1">
      <c r="A603" s="39"/>
      <c r="B603" s="40"/>
      <c r="C603" s="228" t="s">
        <v>1375</v>
      </c>
      <c r="D603" s="228" t="s">
        <v>323</v>
      </c>
      <c r="E603" s="229" t="s">
        <v>1828</v>
      </c>
      <c r="F603" s="230" t="s">
        <v>1829</v>
      </c>
      <c r="G603" s="231" t="s">
        <v>480</v>
      </c>
      <c r="H603" s="232">
        <v>0.621</v>
      </c>
      <c r="I603" s="233"/>
      <c r="J603" s="234">
        <f>ROUND(I603*H603,2)</f>
        <v>0</v>
      </c>
      <c r="K603" s="230" t="s">
        <v>326</v>
      </c>
      <c r="L603" s="45"/>
      <c r="M603" s="235" t="s">
        <v>1</v>
      </c>
      <c r="N603" s="236" t="s">
        <v>46</v>
      </c>
      <c r="O603" s="92"/>
      <c r="P603" s="237">
        <f>O603*H603</f>
        <v>0</v>
      </c>
      <c r="Q603" s="237">
        <v>0</v>
      </c>
      <c r="R603" s="237">
        <f>Q603*H603</f>
        <v>0</v>
      </c>
      <c r="S603" s="237">
        <v>0</v>
      </c>
      <c r="T603" s="238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39" t="s">
        <v>404</v>
      </c>
      <c r="AT603" s="239" t="s">
        <v>323</v>
      </c>
      <c r="AU603" s="239" t="s">
        <v>91</v>
      </c>
      <c r="AY603" s="18" t="s">
        <v>320</v>
      </c>
      <c r="BE603" s="240">
        <f>IF(N603="základní",J603,0)</f>
        <v>0</v>
      </c>
      <c r="BF603" s="240">
        <f>IF(N603="snížená",J603,0)</f>
        <v>0</v>
      </c>
      <c r="BG603" s="240">
        <f>IF(N603="zákl. přenesená",J603,0)</f>
        <v>0</v>
      </c>
      <c r="BH603" s="240">
        <f>IF(N603="sníž. přenesená",J603,0)</f>
        <v>0</v>
      </c>
      <c r="BI603" s="240">
        <f>IF(N603="nulová",J603,0)</f>
        <v>0</v>
      </c>
      <c r="BJ603" s="18" t="s">
        <v>89</v>
      </c>
      <c r="BK603" s="240">
        <f>ROUND(I603*H603,2)</f>
        <v>0</v>
      </c>
      <c r="BL603" s="18" t="s">
        <v>404</v>
      </c>
      <c r="BM603" s="239" t="s">
        <v>4857</v>
      </c>
    </row>
    <row r="604" s="2" customFormat="1">
      <c r="A604" s="39"/>
      <c r="B604" s="40"/>
      <c r="C604" s="41"/>
      <c r="D604" s="241" t="s">
        <v>329</v>
      </c>
      <c r="E604" s="41"/>
      <c r="F604" s="242" t="s">
        <v>1831</v>
      </c>
      <c r="G604" s="41"/>
      <c r="H604" s="41"/>
      <c r="I604" s="243"/>
      <c r="J604" s="41"/>
      <c r="K604" s="41"/>
      <c r="L604" s="45"/>
      <c r="M604" s="244"/>
      <c r="N604" s="245"/>
      <c r="O604" s="92"/>
      <c r="P604" s="92"/>
      <c r="Q604" s="92"/>
      <c r="R604" s="92"/>
      <c r="S604" s="92"/>
      <c r="T604" s="93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329</v>
      </c>
      <c r="AU604" s="18" t="s">
        <v>91</v>
      </c>
    </row>
    <row r="605" s="12" customFormat="1" ht="22.8" customHeight="1">
      <c r="A605" s="12"/>
      <c r="B605" s="212"/>
      <c r="C605" s="213"/>
      <c r="D605" s="214" t="s">
        <v>80</v>
      </c>
      <c r="E605" s="226" t="s">
        <v>1832</v>
      </c>
      <c r="F605" s="226" t="s">
        <v>1833</v>
      </c>
      <c r="G605" s="213"/>
      <c r="H605" s="213"/>
      <c r="I605" s="216"/>
      <c r="J605" s="227">
        <f>BK605</f>
        <v>0</v>
      </c>
      <c r="K605" s="213"/>
      <c r="L605" s="218"/>
      <c r="M605" s="219"/>
      <c r="N605" s="220"/>
      <c r="O605" s="220"/>
      <c r="P605" s="221">
        <f>SUM(P606:P643)</f>
        <v>0</v>
      </c>
      <c r="Q605" s="220"/>
      <c r="R605" s="221">
        <f>SUM(R606:R643)</f>
        <v>9.221476599999999</v>
      </c>
      <c r="S605" s="220"/>
      <c r="T605" s="222">
        <f>SUM(T606:T643)</f>
        <v>0</v>
      </c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R605" s="223" t="s">
        <v>91</v>
      </c>
      <c r="AT605" s="224" t="s">
        <v>80</v>
      </c>
      <c r="AU605" s="224" t="s">
        <v>89</v>
      </c>
      <c r="AY605" s="223" t="s">
        <v>320</v>
      </c>
      <c r="BK605" s="225">
        <f>SUM(BK606:BK643)</f>
        <v>0</v>
      </c>
    </row>
    <row r="606" s="2" customFormat="1" ht="24.15" customHeight="1">
      <c r="A606" s="39"/>
      <c r="B606" s="40"/>
      <c r="C606" s="228" t="s">
        <v>1380</v>
      </c>
      <c r="D606" s="228" t="s">
        <v>323</v>
      </c>
      <c r="E606" s="229" t="s">
        <v>1835</v>
      </c>
      <c r="F606" s="230" t="s">
        <v>1836</v>
      </c>
      <c r="G606" s="231" t="s">
        <v>437</v>
      </c>
      <c r="H606" s="232">
        <v>569.90999999999997</v>
      </c>
      <c r="I606" s="233"/>
      <c r="J606" s="234">
        <f>ROUND(I606*H606,2)</f>
        <v>0</v>
      </c>
      <c r="K606" s="230" t="s">
        <v>326</v>
      </c>
      <c r="L606" s="45"/>
      <c r="M606" s="235" t="s">
        <v>1</v>
      </c>
      <c r="N606" s="236" t="s">
        <v>46</v>
      </c>
      <c r="O606" s="92"/>
      <c r="P606" s="237">
        <f>O606*H606</f>
        <v>0</v>
      </c>
      <c r="Q606" s="237">
        <v>0</v>
      </c>
      <c r="R606" s="237">
        <f>Q606*H606</f>
        <v>0</v>
      </c>
      <c r="S606" s="237">
        <v>0</v>
      </c>
      <c r="T606" s="238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39" t="s">
        <v>404</v>
      </c>
      <c r="AT606" s="239" t="s">
        <v>323</v>
      </c>
      <c r="AU606" s="239" t="s">
        <v>91</v>
      </c>
      <c r="AY606" s="18" t="s">
        <v>320</v>
      </c>
      <c r="BE606" s="240">
        <f>IF(N606="základní",J606,0)</f>
        <v>0</v>
      </c>
      <c r="BF606" s="240">
        <f>IF(N606="snížená",J606,0)</f>
        <v>0</v>
      </c>
      <c r="BG606" s="240">
        <f>IF(N606="zákl. přenesená",J606,0)</f>
        <v>0</v>
      </c>
      <c r="BH606" s="240">
        <f>IF(N606="sníž. přenesená",J606,0)</f>
        <v>0</v>
      </c>
      <c r="BI606" s="240">
        <f>IF(N606="nulová",J606,0)</f>
        <v>0</v>
      </c>
      <c r="BJ606" s="18" t="s">
        <v>89</v>
      </c>
      <c r="BK606" s="240">
        <f>ROUND(I606*H606,2)</f>
        <v>0</v>
      </c>
      <c r="BL606" s="18" t="s">
        <v>404</v>
      </c>
      <c r="BM606" s="239" t="s">
        <v>4858</v>
      </c>
    </row>
    <row r="607" s="2" customFormat="1">
      <c r="A607" s="39"/>
      <c r="B607" s="40"/>
      <c r="C607" s="41"/>
      <c r="D607" s="241" t="s">
        <v>329</v>
      </c>
      <c r="E607" s="41"/>
      <c r="F607" s="242" t="s">
        <v>1838</v>
      </c>
      <c r="G607" s="41"/>
      <c r="H607" s="41"/>
      <c r="I607" s="243"/>
      <c r="J607" s="41"/>
      <c r="K607" s="41"/>
      <c r="L607" s="45"/>
      <c r="M607" s="244"/>
      <c r="N607" s="245"/>
      <c r="O607" s="92"/>
      <c r="P607" s="92"/>
      <c r="Q607" s="92"/>
      <c r="R607" s="92"/>
      <c r="S607" s="92"/>
      <c r="T607" s="93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T607" s="18" t="s">
        <v>329</v>
      </c>
      <c r="AU607" s="18" t="s">
        <v>91</v>
      </c>
    </row>
    <row r="608" s="13" customFormat="1">
      <c r="A608" s="13"/>
      <c r="B608" s="251"/>
      <c r="C608" s="252"/>
      <c r="D608" s="253" t="s">
        <v>440</v>
      </c>
      <c r="E608" s="254" t="s">
        <v>1</v>
      </c>
      <c r="F608" s="255" t="s">
        <v>4671</v>
      </c>
      <c r="G608" s="252"/>
      <c r="H608" s="256">
        <v>527.78999999999996</v>
      </c>
      <c r="I608" s="257"/>
      <c r="J608" s="252"/>
      <c r="K608" s="252"/>
      <c r="L608" s="258"/>
      <c r="M608" s="259"/>
      <c r="N608" s="260"/>
      <c r="O608" s="260"/>
      <c r="P608" s="260"/>
      <c r="Q608" s="260"/>
      <c r="R608" s="260"/>
      <c r="S608" s="260"/>
      <c r="T608" s="261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62" t="s">
        <v>440</v>
      </c>
      <c r="AU608" s="262" t="s">
        <v>91</v>
      </c>
      <c r="AV608" s="13" t="s">
        <v>91</v>
      </c>
      <c r="AW608" s="13" t="s">
        <v>36</v>
      </c>
      <c r="AX608" s="13" t="s">
        <v>81</v>
      </c>
      <c r="AY608" s="262" t="s">
        <v>320</v>
      </c>
    </row>
    <row r="609" s="16" customFormat="1">
      <c r="A609" s="16"/>
      <c r="B609" s="299"/>
      <c r="C609" s="300"/>
      <c r="D609" s="253" t="s">
        <v>440</v>
      </c>
      <c r="E609" s="301" t="s">
        <v>1</v>
      </c>
      <c r="F609" s="302" t="s">
        <v>4859</v>
      </c>
      <c r="G609" s="300"/>
      <c r="H609" s="301" t="s">
        <v>1</v>
      </c>
      <c r="I609" s="303"/>
      <c r="J609" s="300"/>
      <c r="K609" s="300"/>
      <c r="L609" s="304"/>
      <c r="M609" s="305"/>
      <c r="N609" s="306"/>
      <c r="O609" s="306"/>
      <c r="P609" s="306"/>
      <c r="Q609" s="306"/>
      <c r="R609" s="306"/>
      <c r="S609" s="306"/>
      <c r="T609" s="307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T609" s="308" t="s">
        <v>440</v>
      </c>
      <c r="AU609" s="308" t="s">
        <v>91</v>
      </c>
      <c r="AV609" s="16" t="s">
        <v>89</v>
      </c>
      <c r="AW609" s="16" t="s">
        <v>36</v>
      </c>
      <c r="AX609" s="16" t="s">
        <v>81</v>
      </c>
      <c r="AY609" s="308" t="s">
        <v>320</v>
      </c>
    </row>
    <row r="610" s="13" customFormat="1">
      <c r="A610" s="13"/>
      <c r="B610" s="251"/>
      <c r="C610" s="252"/>
      <c r="D610" s="253" t="s">
        <v>440</v>
      </c>
      <c r="E610" s="254" t="s">
        <v>1</v>
      </c>
      <c r="F610" s="255" t="s">
        <v>4860</v>
      </c>
      <c r="G610" s="252"/>
      <c r="H610" s="256">
        <v>35.159999999999997</v>
      </c>
      <c r="I610" s="257"/>
      <c r="J610" s="252"/>
      <c r="K610" s="252"/>
      <c r="L610" s="258"/>
      <c r="M610" s="259"/>
      <c r="N610" s="260"/>
      <c r="O610" s="260"/>
      <c r="P610" s="260"/>
      <c r="Q610" s="260"/>
      <c r="R610" s="260"/>
      <c r="S610" s="260"/>
      <c r="T610" s="261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62" t="s">
        <v>440</v>
      </c>
      <c r="AU610" s="262" t="s">
        <v>91</v>
      </c>
      <c r="AV610" s="13" t="s">
        <v>91</v>
      </c>
      <c r="AW610" s="13" t="s">
        <v>36</v>
      </c>
      <c r="AX610" s="13" t="s">
        <v>81</v>
      </c>
      <c r="AY610" s="262" t="s">
        <v>320</v>
      </c>
    </row>
    <row r="611" s="13" customFormat="1">
      <c r="A611" s="13"/>
      <c r="B611" s="251"/>
      <c r="C611" s="252"/>
      <c r="D611" s="253" t="s">
        <v>440</v>
      </c>
      <c r="E611" s="254" t="s">
        <v>1</v>
      </c>
      <c r="F611" s="255" t="s">
        <v>4861</v>
      </c>
      <c r="G611" s="252"/>
      <c r="H611" s="256">
        <v>3.96</v>
      </c>
      <c r="I611" s="257"/>
      <c r="J611" s="252"/>
      <c r="K611" s="252"/>
      <c r="L611" s="258"/>
      <c r="M611" s="259"/>
      <c r="N611" s="260"/>
      <c r="O611" s="260"/>
      <c r="P611" s="260"/>
      <c r="Q611" s="260"/>
      <c r="R611" s="260"/>
      <c r="S611" s="260"/>
      <c r="T611" s="261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62" t="s">
        <v>440</v>
      </c>
      <c r="AU611" s="262" t="s">
        <v>91</v>
      </c>
      <c r="AV611" s="13" t="s">
        <v>91</v>
      </c>
      <c r="AW611" s="13" t="s">
        <v>36</v>
      </c>
      <c r="AX611" s="13" t="s">
        <v>81</v>
      </c>
      <c r="AY611" s="262" t="s">
        <v>320</v>
      </c>
    </row>
    <row r="612" s="15" customFormat="1">
      <c r="A612" s="15"/>
      <c r="B612" s="288"/>
      <c r="C612" s="289"/>
      <c r="D612" s="253" t="s">
        <v>440</v>
      </c>
      <c r="E612" s="290" t="s">
        <v>1</v>
      </c>
      <c r="F612" s="291" t="s">
        <v>633</v>
      </c>
      <c r="G612" s="289"/>
      <c r="H612" s="292">
        <v>566.90999999999997</v>
      </c>
      <c r="I612" s="293"/>
      <c r="J612" s="289"/>
      <c r="K612" s="289"/>
      <c r="L612" s="294"/>
      <c r="M612" s="295"/>
      <c r="N612" s="296"/>
      <c r="O612" s="296"/>
      <c r="P612" s="296"/>
      <c r="Q612" s="296"/>
      <c r="R612" s="296"/>
      <c r="S612" s="296"/>
      <c r="T612" s="297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T612" s="298" t="s">
        <v>440</v>
      </c>
      <c r="AU612" s="298" t="s">
        <v>91</v>
      </c>
      <c r="AV612" s="15" t="s">
        <v>111</v>
      </c>
      <c r="AW612" s="15" t="s">
        <v>36</v>
      </c>
      <c r="AX612" s="15" t="s">
        <v>81</v>
      </c>
      <c r="AY612" s="298" t="s">
        <v>320</v>
      </c>
    </row>
    <row r="613" s="13" customFormat="1">
      <c r="A613" s="13"/>
      <c r="B613" s="251"/>
      <c r="C613" s="252"/>
      <c r="D613" s="253" t="s">
        <v>440</v>
      </c>
      <c r="E613" s="254" t="s">
        <v>1</v>
      </c>
      <c r="F613" s="255" t="s">
        <v>4667</v>
      </c>
      <c r="G613" s="252"/>
      <c r="H613" s="256">
        <v>3</v>
      </c>
      <c r="I613" s="257"/>
      <c r="J613" s="252"/>
      <c r="K613" s="252"/>
      <c r="L613" s="258"/>
      <c r="M613" s="259"/>
      <c r="N613" s="260"/>
      <c r="O613" s="260"/>
      <c r="P613" s="260"/>
      <c r="Q613" s="260"/>
      <c r="R613" s="260"/>
      <c r="S613" s="260"/>
      <c r="T613" s="261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62" t="s">
        <v>440</v>
      </c>
      <c r="AU613" s="262" t="s">
        <v>91</v>
      </c>
      <c r="AV613" s="13" t="s">
        <v>91</v>
      </c>
      <c r="AW613" s="13" t="s">
        <v>36</v>
      </c>
      <c r="AX613" s="13" t="s">
        <v>81</v>
      </c>
      <c r="AY613" s="262" t="s">
        <v>320</v>
      </c>
    </row>
    <row r="614" s="15" customFormat="1">
      <c r="A614" s="15"/>
      <c r="B614" s="288"/>
      <c r="C614" s="289"/>
      <c r="D614" s="253" t="s">
        <v>440</v>
      </c>
      <c r="E614" s="290" t="s">
        <v>1</v>
      </c>
      <c r="F614" s="291" t="s">
        <v>633</v>
      </c>
      <c r="G614" s="289"/>
      <c r="H614" s="292">
        <v>3</v>
      </c>
      <c r="I614" s="293"/>
      <c r="J614" s="289"/>
      <c r="K614" s="289"/>
      <c r="L614" s="294"/>
      <c r="M614" s="295"/>
      <c r="N614" s="296"/>
      <c r="O614" s="296"/>
      <c r="P614" s="296"/>
      <c r="Q614" s="296"/>
      <c r="R614" s="296"/>
      <c r="S614" s="296"/>
      <c r="T614" s="297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T614" s="298" t="s">
        <v>440</v>
      </c>
      <c r="AU614" s="298" t="s">
        <v>91</v>
      </c>
      <c r="AV614" s="15" t="s">
        <v>111</v>
      </c>
      <c r="AW614" s="15" t="s">
        <v>36</v>
      </c>
      <c r="AX614" s="15" t="s">
        <v>81</v>
      </c>
      <c r="AY614" s="298" t="s">
        <v>320</v>
      </c>
    </row>
    <row r="615" s="14" customFormat="1">
      <c r="A615" s="14"/>
      <c r="B615" s="263"/>
      <c r="C615" s="264"/>
      <c r="D615" s="253" t="s">
        <v>440</v>
      </c>
      <c r="E615" s="265" t="s">
        <v>1</v>
      </c>
      <c r="F615" s="266" t="s">
        <v>485</v>
      </c>
      <c r="G615" s="264"/>
      <c r="H615" s="267">
        <v>569.90999999999997</v>
      </c>
      <c r="I615" s="268"/>
      <c r="J615" s="264"/>
      <c r="K615" s="264"/>
      <c r="L615" s="269"/>
      <c r="M615" s="270"/>
      <c r="N615" s="271"/>
      <c r="O615" s="271"/>
      <c r="P615" s="271"/>
      <c r="Q615" s="271"/>
      <c r="R615" s="271"/>
      <c r="S615" s="271"/>
      <c r="T615" s="272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73" t="s">
        <v>440</v>
      </c>
      <c r="AU615" s="273" t="s">
        <v>91</v>
      </c>
      <c r="AV615" s="14" t="s">
        <v>341</v>
      </c>
      <c r="AW615" s="14" t="s">
        <v>36</v>
      </c>
      <c r="AX615" s="14" t="s">
        <v>89</v>
      </c>
      <c r="AY615" s="273" t="s">
        <v>320</v>
      </c>
    </row>
    <row r="616" s="2" customFormat="1" ht="16.5" customHeight="1">
      <c r="A616" s="39"/>
      <c r="B616" s="40"/>
      <c r="C616" s="274" t="s">
        <v>1383</v>
      </c>
      <c r="D616" s="274" t="s">
        <v>503</v>
      </c>
      <c r="E616" s="275" t="s">
        <v>1682</v>
      </c>
      <c r="F616" s="276" t="s">
        <v>1683</v>
      </c>
      <c r="G616" s="277" t="s">
        <v>480</v>
      </c>
      <c r="H616" s="278">
        <v>0.182</v>
      </c>
      <c r="I616" s="279"/>
      <c r="J616" s="280">
        <f>ROUND(I616*H616,2)</f>
        <v>0</v>
      </c>
      <c r="K616" s="276" t="s">
        <v>326</v>
      </c>
      <c r="L616" s="281"/>
      <c r="M616" s="282" t="s">
        <v>1</v>
      </c>
      <c r="N616" s="283" t="s">
        <v>46</v>
      </c>
      <c r="O616" s="92"/>
      <c r="P616" s="237">
        <f>O616*H616</f>
        <v>0</v>
      </c>
      <c r="Q616" s="237">
        <v>1</v>
      </c>
      <c r="R616" s="237">
        <f>Q616*H616</f>
        <v>0.182</v>
      </c>
      <c r="S616" s="237">
        <v>0</v>
      </c>
      <c r="T616" s="238">
        <f>S616*H616</f>
        <v>0</v>
      </c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R616" s="239" t="s">
        <v>823</v>
      </c>
      <c r="AT616" s="239" t="s">
        <v>503</v>
      </c>
      <c r="AU616" s="239" t="s">
        <v>91</v>
      </c>
      <c r="AY616" s="18" t="s">
        <v>320</v>
      </c>
      <c r="BE616" s="240">
        <f>IF(N616="základní",J616,0)</f>
        <v>0</v>
      </c>
      <c r="BF616" s="240">
        <f>IF(N616="snížená",J616,0)</f>
        <v>0</v>
      </c>
      <c r="BG616" s="240">
        <f>IF(N616="zákl. přenesená",J616,0)</f>
        <v>0</v>
      </c>
      <c r="BH616" s="240">
        <f>IF(N616="sníž. přenesená",J616,0)</f>
        <v>0</v>
      </c>
      <c r="BI616" s="240">
        <f>IF(N616="nulová",J616,0)</f>
        <v>0</v>
      </c>
      <c r="BJ616" s="18" t="s">
        <v>89</v>
      </c>
      <c r="BK616" s="240">
        <f>ROUND(I616*H616,2)</f>
        <v>0</v>
      </c>
      <c r="BL616" s="18" t="s">
        <v>404</v>
      </c>
      <c r="BM616" s="239" t="s">
        <v>4862</v>
      </c>
    </row>
    <row r="617" s="13" customFormat="1">
      <c r="A617" s="13"/>
      <c r="B617" s="251"/>
      <c r="C617" s="252"/>
      <c r="D617" s="253" t="s">
        <v>440</v>
      </c>
      <c r="E617" s="254" t="s">
        <v>1</v>
      </c>
      <c r="F617" s="255" t="s">
        <v>4863</v>
      </c>
      <c r="G617" s="252"/>
      <c r="H617" s="256">
        <v>0.182</v>
      </c>
      <c r="I617" s="257"/>
      <c r="J617" s="252"/>
      <c r="K617" s="252"/>
      <c r="L617" s="258"/>
      <c r="M617" s="259"/>
      <c r="N617" s="260"/>
      <c r="O617" s="260"/>
      <c r="P617" s="260"/>
      <c r="Q617" s="260"/>
      <c r="R617" s="260"/>
      <c r="S617" s="260"/>
      <c r="T617" s="261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62" t="s">
        <v>440</v>
      </c>
      <c r="AU617" s="262" t="s">
        <v>91</v>
      </c>
      <c r="AV617" s="13" t="s">
        <v>91</v>
      </c>
      <c r="AW617" s="13" t="s">
        <v>36</v>
      </c>
      <c r="AX617" s="13" t="s">
        <v>89</v>
      </c>
      <c r="AY617" s="262" t="s">
        <v>320</v>
      </c>
    </row>
    <row r="618" s="2" customFormat="1" ht="24.15" customHeight="1">
      <c r="A618" s="39"/>
      <c r="B618" s="40"/>
      <c r="C618" s="228" t="s">
        <v>1388</v>
      </c>
      <c r="D618" s="228" t="s">
        <v>323</v>
      </c>
      <c r="E618" s="229" t="s">
        <v>4864</v>
      </c>
      <c r="F618" s="230" t="s">
        <v>4865</v>
      </c>
      <c r="G618" s="231" t="s">
        <v>437</v>
      </c>
      <c r="H618" s="232">
        <v>3</v>
      </c>
      <c r="I618" s="233"/>
      <c r="J618" s="234">
        <f>ROUND(I618*H618,2)</f>
        <v>0</v>
      </c>
      <c r="K618" s="230" t="s">
        <v>1</v>
      </c>
      <c r="L618" s="45"/>
      <c r="M618" s="235" t="s">
        <v>1</v>
      </c>
      <c r="N618" s="236" t="s">
        <v>46</v>
      </c>
      <c r="O618" s="92"/>
      <c r="P618" s="237">
        <f>O618*H618</f>
        <v>0</v>
      </c>
      <c r="Q618" s="237">
        <v>0</v>
      </c>
      <c r="R618" s="237">
        <f>Q618*H618</f>
        <v>0</v>
      </c>
      <c r="S618" s="237">
        <v>0</v>
      </c>
      <c r="T618" s="238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39" t="s">
        <v>404</v>
      </c>
      <c r="AT618" s="239" t="s">
        <v>323</v>
      </c>
      <c r="AU618" s="239" t="s">
        <v>91</v>
      </c>
      <c r="AY618" s="18" t="s">
        <v>320</v>
      </c>
      <c r="BE618" s="240">
        <f>IF(N618="základní",J618,0)</f>
        <v>0</v>
      </c>
      <c r="BF618" s="240">
        <f>IF(N618="snížená",J618,0)</f>
        <v>0</v>
      </c>
      <c r="BG618" s="240">
        <f>IF(N618="zákl. přenesená",J618,0)</f>
        <v>0</v>
      </c>
      <c r="BH618" s="240">
        <f>IF(N618="sníž. přenesená",J618,0)</f>
        <v>0</v>
      </c>
      <c r="BI618" s="240">
        <f>IF(N618="nulová",J618,0)</f>
        <v>0</v>
      </c>
      <c r="BJ618" s="18" t="s">
        <v>89</v>
      </c>
      <c r="BK618" s="240">
        <f>ROUND(I618*H618,2)</f>
        <v>0</v>
      </c>
      <c r="BL618" s="18" t="s">
        <v>404</v>
      </c>
      <c r="BM618" s="239" t="s">
        <v>4866</v>
      </c>
    </row>
    <row r="619" s="13" customFormat="1">
      <c r="A619" s="13"/>
      <c r="B619" s="251"/>
      <c r="C619" s="252"/>
      <c r="D619" s="253" t="s">
        <v>440</v>
      </c>
      <c r="E619" s="254" t="s">
        <v>1</v>
      </c>
      <c r="F619" s="255" t="s">
        <v>4667</v>
      </c>
      <c r="G619" s="252"/>
      <c r="H619" s="256">
        <v>3</v>
      </c>
      <c r="I619" s="257"/>
      <c r="J619" s="252"/>
      <c r="K619" s="252"/>
      <c r="L619" s="258"/>
      <c r="M619" s="259"/>
      <c r="N619" s="260"/>
      <c r="O619" s="260"/>
      <c r="P619" s="260"/>
      <c r="Q619" s="260"/>
      <c r="R619" s="260"/>
      <c r="S619" s="260"/>
      <c r="T619" s="261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62" t="s">
        <v>440</v>
      </c>
      <c r="AU619" s="262" t="s">
        <v>91</v>
      </c>
      <c r="AV619" s="13" t="s">
        <v>91</v>
      </c>
      <c r="AW619" s="13" t="s">
        <v>36</v>
      </c>
      <c r="AX619" s="13" t="s">
        <v>89</v>
      </c>
      <c r="AY619" s="262" t="s">
        <v>320</v>
      </c>
    </row>
    <row r="620" s="2" customFormat="1" ht="16.5" customHeight="1">
      <c r="A620" s="39"/>
      <c r="B620" s="40"/>
      <c r="C620" s="274" t="s">
        <v>1395</v>
      </c>
      <c r="D620" s="274" t="s">
        <v>503</v>
      </c>
      <c r="E620" s="275" t="s">
        <v>4867</v>
      </c>
      <c r="F620" s="276" t="s">
        <v>4868</v>
      </c>
      <c r="G620" s="277" t="s">
        <v>437</v>
      </c>
      <c r="H620" s="278">
        <v>3.4969999999999999</v>
      </c>
      <c r="I620" s="279"/>
      <c r="J620" s="280">
        <f>ROUND(I620*H620,2)</f>
        <v>0</v>
      </c>
      <c r="K620" s="276" t="s">
        <v>1</v>
      </c>
      <c r="L620" s="281"/>
      <c r="M620" s="282" t="s">
        <v>1</v>
      </c>
      <c r="N620" s="283" t="s">
        <v>46</v>
      </c>
      <c r="O620" s="92"/>
      <c r="P620" s="237">
        <f>O620*H620</f>
        <v>0</v>
      </c>
      <c r="Q620" s="237">
        <v>0.00010000000000000001</v>
      </c>
      <c r="R620" s="237">
        <f>Q620*H620</f>
        <v>0.00034969999999999999</v>
      </c>
      <c r="S620" s="237">
        <v>0</v>
      </c>
      <c r="T620" s="238">
        <f>S620*H620</f>
        <v>0</v>
      </c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R620" s="239" t="s">
        <v>823</v>
      </c>
      <c r="AT620" s="239" t="s">
        <v>503</v>
      </c>
      <c r="AU620" s="239" t="s">
        <v>91</v>
      </c>
      <c r="AY620" s="18" t="s">
        <v>320</v>
      </c>
      <c r="BE620" s="240">
        <f>IF(N620="základní",J620,0)</f>
        <v>0</v>
      </c>
      <c r="BF620" s="240">
        <f>IF(N620="snížená",J620,0)</f>
        <v>0</v>
      </c>
      <c r="BG620" s="240">
        <f>IF(N620="zákl. přenesená",J620,0)</f>
        <v>0</v>
      </c>
      <c r="BH620" s="240">
        <f>IF(N620="sníž. přenesená",J620,0)</f>
        <v>0</v>
      </c>
      <c r="BI620" s="240">
        <f>IF(N620="nulová",J620,0)</f>
        <v>0</v>
      </c>
      <c r="BJ620" s="18" t="s">
        <v>89</v>
      </c>
      <c r="BK620" s="240">
        <f>ROUND(I620*H620,2)</f>
        <v>0</v>
      </c>
      <c r="BL620" s="18" t="s">
        <v>404</v>
      </c>
      <c r="BM620" s="239" t="s">
        <v>4869</v>
      </c>
    </row>
    <row r="621" s="13" customFormat="1">
      <c r="A621" s="13"/>
      <c r="B621" s="251"/>
      <c r="C621" s="252"/>
      <c r="D621" s="253" t="s">
        <v>440</v>
      </c>
      <c r="E621" s="254" t="s">
        <v>1</v>
      </c>
      <c r="F621" s="255" t="s">
        <v>4870</v>
      </c>
      <c r="G621" s="252"/>
      <c r="H621" s="256">
        <v>3.4969999999999999</v>
      </c>
      <c r="I621" s="257"/>
      <c r="J621" s="252"/>
      <c r="K621" s="252"/>
      <c r="L621" s="258"/>
      <c r="M621" s="259"/>
      <c r="N621" s="260"/>
      <c r="O621" s="260"/>
      <c r="P621" s="260"/>
      <c r="Q621" s="260"/>
      <c r="R621" s="260"/>
      <c r="S621" s="260"/>
      <c r="T621" s="261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62" t="s">
        <v>440</v>
      </c>
      <c r="AU621" s="262" t="s">
        <v>91</v>
      </c>
      <c r="AV621" s="13" t="s">
        <v>91</v>
      </c>
      <c r="AW621" s="13" t="s">
        <v>36</v>
      </c>
      <c r="AX621" s="13" t="s">
        <v>89</v>
      </c>
      <c r="AY621" s="262" t="s">
        <v>320</v>
      </c>
    </row>
    <row r="622" s="2" customFormat="1" ht="24.15" customHeight="1">
      <c r="A622" s="39"/>
      <c r="B622" s="40"/>
      <c r="C622" s="228" t="s">
        <v>1401</v>
      </c>
      <c r="D622" s="228" t="s">
        <v>323</v>
      </c>
      <c r="E622" s="229" t="s">
        <v>1858</v>
      </c>
      <c r="F622" s="230" t="s">
        <v>1859</v>
      </c>
      <c r="G622" s="231" t="s">
        <v>437</v>
      </c>
      <c r="H622" s="232">
        <v>569.90999999999997</v>
      </c>
      <c r="I622" s="233"/>
      <c r="J622" s="234">
        <f>ROUND(I622*H622,2)</f>
        <v>0</v>
      </c>
      <c r="K622" s="230" t="s">
        <v>326</v>
      </c>
      <c r="L622" s="45"/>
      <c r="M622" s="235" t="s">
        <v>1</v>
      </c>
      <c r="N622" s="236" t="s">
        <v>46</v>
      </c>
      <c r="O622" s="92"/>
      <c r="P622" s="237">
        <f>O622*H622</f>
        <v>0</v>
      </c>
      <c r="Q622" s="237">
        <v>0.00088000000000000003</v>
      </c>
      <c r="R622" s="237">
        <f>Q622*H622</f>
        <v>0.50152079999999999</v>
      </c>
      <c r="S622" s="237">
        <v>0</v>
      </c>
      <c r="T622" s="238">
        <f>S622*H622</f>
        <v>0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39" t="s">
        <v>404</v>
      </c>
      <c r="AT622" s="239" t="s">
        <v>323</v>
      </c>
      <c r="AU622" s="239" t="s">
        <v>91</v>
      </c>
      <c r="AY622" s="18" t="s">
        <v>320</v>
      </c>
      <c r="BE622" s="240">
        <f>IF(N622="základní",J622,0)</f>
        <v>0</v>
      </c>
      <c r="BF622" s="240">
        <f>IF(N622="snížená",J622,0)</f>
        <v>0</v>
      </c>
      <c r="BG622" s="240">
        <f>IF(N622="zákl. přenesená",J622,0)</f>
        <v>0</v>
      </c>
      <c r="BH622" s="240">
        <f>IF(N622="sníž. přenesená",J622,0)</f>
        <v>0</v>
      </c>
      <c r="BI622" s="240">
        <f>IF(N622="nulová",J622,0)</f>
        <v>0</v>
      </c>
      <c r="BJ622" s="18" t="s">
        <v>89</v>
      </c>
      <c r="BK622" s="240">
        <f>ROUND(I622*H622,2)</f>
        <v>0</v>
      </c>
      <c r="BL622" s="18" t="s">
        <v>404</v>
      </c>
      <c r="BM622" s="239" t="s">
        <v>4871</v>
      </c>
    </row>
    <row r="623" s="2" customFormat="1">
      <c r="A623" s="39"/>
      <c r="B623" s="40"/>
      <c r="C623" s="41"/>
      <c r="D623" s="241" t="s">
        <v>329</v>
      </c>
      <c r="E623" s="41"/>
      <c r="F623" s="242" t="s">
        <v>1861</v>
      </c>
      <c r="G623" s="41"/>
      <c r="H623" s="41"/>
      <c r="I623" s="243"/>
      <c r="J623" s="41"/>
      <c r="K623" s="41"/>
      <c r="L623" s="45"/>
      <c r="M623" s="244"/>
      <c r="N623" s="245"/>
      <c r="O623" s="92"/>
      <c r="P623" s="92"/>
      <c r="Q623" s="92"/>
      <c r="R623" s="92"/>
      <c r="S623" s="92"/>
      <c r="T623" s="93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T623" s="18" t="s">
        <v>329</v>
      </c>
      <c r="AU623" s="18" t="s">
        <v>91</v>
      </c>
    </row>
    <row r="624" s="2" customFormat="1" ht="49.05" customHeight="1">
      <c r="A624" s="39"/>
      <c r="B624" s="40"/>
      <c r="C624" s="274" t="s">
        <v>1410</v>
      </c>
      <c r="D624" s="274" t="s">
        <v>503</v>
      </c>
      <c r="E624" s="275" t="s">
        <v>1865</v>
      </c>
      <c r="F624" s="276" t="s">
        <v>1866</v>
      </c>
      <c r="G624" s="277" t="s">
        <v>437</v>
      </c>
      <c r="H624" s="278">
        <v>664.23000000000002</v>
      </c>
      <c r="I624" s="279"/>
      <c r="J624" s="280">
        <f>ROUND(I624*H624,2)</f>
        <v>0</v>
      </c>
      <c r="K624" s="276" t="s">
        <v>326</v>
      </c>
      <c r="L624" s="281"/>
      <c r="M624" s="282" t="s">
        <v>1</v>
      </c>
      <c r="N624" s="283" t="s">
        <v>46</v>
      </c>
      <c r="O624" s="92"/>
      <c r="P624" s="237">
        <f>O624*H624</f>
        <v>0</v>
      </c>
      <c r="Q624" s="237">
        <v>0.0047000000000000002</v>
      </c>
      <c r="R624" s="237">
        <f>Q624*H624</f>
        <v>3.1218810000000001</v>
      </c>
      <c r="S624" s="237">
        <v>0</v>
      </c>
      <c r="T624" s="238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39" t="s">
        <v>823</v>
      </c>
      <c r="AT624" s="239" t="s">
        <v>503</v>
      </c>
      <c r="AU624" s="239" t="s">
        <v>91</v>
      </c>
      <c r="AY624" s="18" t="s">
        <v>320</v>
      </c>
      <c r="BE624" s="240">
        <f>IF(N624="základní",J624,0)</f>
        <v>0</v>
      </c>
      <c r="BF624" s="240">
        <f>IF(N624="snížená",J624,0)</f>
        <v>0</v>
      </c>
      <c r="BG624" s="240">
        <f>IF(N624="zákl. přenesená",J624,0)</f>
        <v>0</v>
      </c>
      <c r="BH624" s="240">
        <f>IF(N624="sníž. přenesená",J624,0)</f>
        <v>0</v>
      </c>
      <c r="BI624" s="240">
        <f>IF(N624="nulová",J624,0)</f>
        <v>0</v>
      </c>
      <c r="BJ624" s="18" t="s">
        <v>89</v>
      </c>
      <c r="BK624" s="240">
        <f>ROUND(I624*H624,2)</f>
        <v>0</v>
      </c>
      <c r="BL624" s="18" t="s">
        <v>404</v>
      </c>
      <c r="BM624" s="239" t="s">
        <v>4872</v>
      </c>
    </row>
    <row r="625" s="13" customFormat="1">
      <c r="A625" s="13"/>
      <c r="B625" s="251"/>
      <c r="C625" s="252"/>
      <c r="D625" s="253" t="s">
        <v>440</v>
      </c>
      <c r="E625" s="254" t="s">
        <v>1</v>
      </c>
      <c r="F625" s="255" t="s">
        <v>4873</v>
      </c>
      <c r="G625" s="252"/>
      <c r="H625" s="256">
        <v>664.23000000000002</v>
      </c>
      <c r="I625" s="257"/>
      <c r="J625" s="252"/>
      <c r="K625" s="252"/>
      <c r="L625" s="258"/>
      <c r="M625" s="259"/>
      <c r="N625" s="260"/>
      <c r="O625" s="260"/>
      <c r="P625" s="260"/>
      <c r="Q625" s="260"/>
      <c r="R625" s="260"/>
      <c r="S625" s="260"/>
      <c r="T625" s="261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62" t="s">
        <v>440</v>
      </c>
      <c r="AU625" s="262" t="s">
        <v>91</v>
      </c>
      <c r="AV625" s="13" t="s">
        <v>91</v>
      </c>
      <c r="AW625" s="13" t="s">
        <v>36</v>
      </c>
      <c r="AX625" s="13" t="s">
        <v>89</v>
      </c>
      <c r="AY625" s="262" t="s">
        <v>320</v>
      </c>
    </row>
    <row r="626" s="2" customFormat="1" ht="55.5" customHeight="1">
      <c r="A626" s="39"/>
      <c r="B626" s="40"/>
      <c r="C626" s="228" t="s">
        <v>1419</v>
      </c>
      <c r="D626" s="228" t="s">
        <v>323</v>
      </c>
      <c r="E626" s="229" t="s">
        <v>1870</v>
      </c>
      <c r="F626" s="230" t="s">
        <v>1871</v>
      </c>
      <c r="G626" s="231" t="s">
        <v>437</v>
      </c>
      <c r="H626" s="232">
        <v>648.95000000000005</v>
      </c>
      <c r="I626" s="233"/>
      <c r="J626" s="234">
        <f>ROUND(I626*H626,2)</f>
        <v>0</v>
      </c>
      <c r="K626" s="230" t="s">
        <v>1</v>
      </c>
      <c r="L626" s="45"/>
      <c r="M626" s="235" t="s">
        <v>1</v>
      </c>
      <c r="N626" s="236" t="s">
        <v>46</v>
      </c>
      <c r="O626" s="92"/>
      <c r="P626" s="237">
        <f>O626*H626</f>
        <v>0</v>
      </c>
      <c r="Q626" s="237">
        <v>3.0000000000000001E-05</v>
      </c>
      <c r="R626" s="237">
        <f>Q626*H626</f>
        <v>0.019468500000000003</v>
      </c>
      <c r="S626" s="237">
        <v>0</v>
      </c>
      <c r="T626" s="238">
        <f>S626*H626</f>
        <v>0</v>
      </c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R626" s="239" t="s">
        <v>404</v>
      </c>
      <c r="AT626" s="239" t="s">
        <v>323</v>
      </c>
      <c r="AU626" s="239" t="s">
        <v>91</v>
      </c>
      <c r="AY626" s="18" t="s">
        <v>320</v>
      </c>
      <c r="BE626" s="240">
        <f>IF(N626="základní",J626,0)</f>
        <v>0</v>
      </c>
      <c r="BF626" s="240">
        <f>IF(N626="snížená",J626,0)</f>
        <v>0</v>
      </c>
      <c r="BG626" s="240">
        <f>IF(N626="zákl. přenesená",J626,0)</f>
        <v>0</v>
      </c>
      <c r="BH626" s="240">
        <f>IF(N626="sníž. přenesená",J626,0)</f>
        <v>0</v>
      </c>
      <c r="BI626" s="240">
        <f>IF(N626="nulová",J626,0)</f>
        <v>0</v>
      </c>
      <c r="BJ626" s="18" t="s">
        <v>89</v>
      </c>
      <c r="BK626" s="240">
        <f>ROUND(I626*H626,2)</f>
        <v>0</v>
      </c>
      <c r="BL626" s="18" t="s">
        <v>404</v>
      </c>
      <c r="BM626" s="239" t="s">
        <v>4874</v>
      </c>
    </row>
    <row r="627" s="13" customFormat="1">
      <c r="A627" s="13"/>
      <c r="B627" s="251"/>
      <c r="C627" s="252"/>
      <c r="D627" s="253" t="s">
        <v>440</v>
      </c>
      <c r="E627" s="254" t="s">
        <v>1</v>
      </c>
      <c r="F627" s="255" t="s">
        <v>4671</v>
      </c>
      <c r="G627" s="252"/>
      <c r="H627" s="256">
        <v>527.78999999999996</v>
      </c>
      <c r="I627" s="257"/>
      <c r="J627" s="252"/>
      <c r="K627" s="252"/>
      <c r="L627" s="258"/>
      <c r="M627" s="259"/>
      <c r="N627" s="260"/>
      <c r="O627" s="260"/>
      <c r="P627" s="260"/>
      <c r="Q627" s="260"/>
      <c r="R627" s="260"/>
      <c r="S627" s="260"/>
      <c r="T627" s="261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62" t="s">
        <v>440</v>
      </c>
      <c r="AU627" s="262" t="s">
        <v>91</v>
      </c>
      <c r="AV627" s="13" t="s">
        <v>91</v>
      </c>
      <c r="AW627" s="13" t="s">
        <v>36</v>
      </c>
      <c r="AX627" s="13" t="s">
        <v>81</v>
      </c>
      <c r="AY627" s="262" t="s">
        <v>320</v>
      </c>
    </row>
    <row r="628" s="16" customFormat="1">
      <c r="A628" s="16"/>
      <c r="B628" s="299"/>
      <c r="C628" s="300"/>
      <c r="D628" s="253" t="s">
        <v>440</v>
      </c>
      <c r="E628" s="301" t="s">
        <v>1</v>
      </c>
      <c r="F628" s="302" t="s">
        <v>4859</v>
      </c>
      <c r="G628" s="300"/>
      <c r="H628" s="301" t="s">
        <v>1</v>
      </c>
      <c r="I628" s="303"/>
      <c r="J628" s="300"/>
      <c r="K628" s="300"/>
      <c r="L628" s="304"/>
      <c r="M628" s="305"/>
      <c r="N628" s="306"/>
      <c r="O628" s="306"/>
      <c r="P628" s="306"/>
      <c r="Q628" s="306"/>
      <c r="R628" s="306"/>
      <c r="S628" s="306"/>
      <c r="T628" s="307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T628" s="308" t="s">
        <v>440</v>
      </c>
      <c r="AU628" s="308" t="s">
        <v>91</v>
      </c>
      <c r="AV628" s="16" t="s">
        <v>89</v>
      </c>
      <c r="AW628" s="16" t="s">
        <v>36</v>
      </c>
      <c r="AX628" s="16" t="s">
        <v>81</v>
      </c>
      <c r="AY628" s="308" t="s">
        <v>320</v>
      </c>
    </row>
    <row r="629" s="13" customFormat="1">
      <c r="A629" s="13"/>
      <c r="B629" s="251"/>
      <c r="C629" s="252"/>
      <c r="D629" s="253" t="s">
        <v>440</v>
      </c>
      <c r="E629" s="254" t="s">
        <v>1</v>
      </c>
      <c r="F629" s="255" t="s">
        <v>4875</v>
      </c>
      <c r="G629" s="252"/>
      <c r="H629" s="256">
        <v>117.2</v>
      </c>
      <c r="I629" s="257"/>
      <c r="J629" s="252"/>
      <c r="K629" s="252"/>
      <c r="L629" s="258"/>
      <c r="M629" s="259"/>
      <c r="N629" s="260"/>
      <c r="O629" s="260"/>
      <c r="P629" s="260"/>
      <c r="Q629" s="260"/>
      <c r="R629" s="260"/>
      <c r="S629" s="260"/>
      <c r="T629" s="261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62" t="s">
        <v>440</v>
      </c>
      <c r="AU629" s="262" t="s">
        <v>91</v>
      </c>
      <c r="AV629" s="13" t="s">
        <v>91</v>
      </c>
      <c r="AW629" s="13" t="s">
        <v>36</v>
      </c>
      <c r="AX629" s="13" t="s">
        <v>81</v>
      </c>
      <c r="AY629" s="262" t="s">
        <v>320</v>
      </c>
    </row>
    <row r="630" s="13" customFormat="1">
      <c r="A630" s="13"/>
      <c r="B630" s="251"/>
      <c r="C630" s="252"/>
      <c r="D630" s="253" t="s">
        <v>440</v>
      </c>
      <c r="E630" s="254" t="s">
        <v>1</v>
      </c>
      <c r="F630" s="255" t="s">
        <v>4861</v>
      </c>
      <c r="G630" s="252"/>
      <c r="H630" s="256">
        <v>3.96</v>
      </c>
      <c r="I630" s="257"/>
      <c r="J630" s="252"/>
      <c r="K630" s="252"/>
      <c r="L630" s="258"/>
      <c r="M630" s="259"/>
      <c r="N630" s="260"/>
      <c r="O630" s="260"/>
      <c r="P630" s="260"/>
      <c r="Q630" s="260"/>
      <c r="R630" s="260"/>
      <c r="S630" s="260"/>
      <c r="T630" s="261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62" t="s">
        <v>440</v>
      </c>
      <c r="AU630" s="262" t="s">
        <v>91</v>
      </c>
      <c r="AV630" s="13" t="s">
        <v>91</v>
      </c>
      <c r="AW630" s="13" t="s">
        <v>36</v>
      </c>
      <c r="AX630" s="13" t="s">
        <v>81</v>
      </c>
      <c r="AY630" s="262" t="s">
        <v>320</v>
      </c>
    </row>
    <row r="631" s="14" customFormat="1">
      <c r="A631" s="14"/>
      <c r="B631" s="263"/>
      <c r="C631" s="264"/>
      <c r="D631" s="253" t="s">
        <v>440</v>
      </c>
      <c r="E631" s="265" t="s">
        <v>1</v>
      </c>
      <c r="F631" s="266" t="s">
        <v>485</v>
      </c>
      <c r="G631" s="264"/>
      <c r="H631" s="267">
        <v>648.95000000000005</v>
      </c>
      <c r="I631" s="268"/>
      <c r="J631" s="264"/>
      <c r="K631" s="264"/>
      <c r="L631" s="269"/>
      <c r="M631" s="270"/>
      <c r="N631" s="271"/>
      <c r="O631" s="271"/>
      <c r="P631" s="271"/>
      <c r="Q631" s="271"/>
      <c r="R631" s="271"/>
      <c r="S631" s="271"/>
      <c r="T631" s="272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73" t="s">
        <v>440</v>
      </c>
      <c r="AU631" s="273" t="s">
        <v>91</v>
      </c>
      <c r="AV631" s="14" t="s">
        <v>341</v>
      </c>
      <c r="AW631" s="14" t="s">
        <v>36</v>
      </c>
      <c r="AX631" s="14" t="s">
        <v>89</v>
      </c>
      <c r="AY631" s="273" t="s">
        <v>320</v>
      </c>
    </row>
    <row r="632" s="2" customFormat="1" ht="24.15" customHeight="1">
      <c r="A632" s="39"/>
      <c r="B632" s="40"/>
      <c r="C632" s="274" t="s">
        <v>1426</v>
      </c>
      <c r="D632" s="274" t="s">
        <v>503</v>
      </c>
      <c r="E632" s="275" t="s">
        <v>4876</v>
      </c>
      <c r="F632" s="276" t="s">
        <v>4877</v>
      </c>
      <c r="G632" s="277" t="s">
        <v>437</v>
      </c>
      <c r="H632" s="278">
        <v>756.351</v>
      </c>
      <c r="I632" s="279"/>
      <c r="J632" s="280">
        <f>ROUND(I632*H632,2)</f>
        <v>0</v>
      </c>
      <c r="K632" s="276" t="s">
        <v>1</v>
      </c>
      <c r="L632" s="281"/>
      <c r="M632" s="282" t="s">
        <v>1</v>
      </c>
      <c r="N632" s="283" t="s">
        <v>46</v>
      </c>
      <c r="O632" s="92"/>
      <c r="P632" s="237">
        <f>O632*H632</f>
        <v>0</v>
      </c>
      <c r="Q632" s="237">
        <v>0.0022000000000000001</v>
      </c>
      <c r="R632" s="237">
        <f>Q632*H632</f>
        <v>1.6639722000000001</v>
      </c>
      <c r="S632" s="237">
        <v>0</v>
      </c>
      <c r="T632" s="238">
        <f>S632*H632</f>
        <v>0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39" t="s">
        <v>823</v>
      </c>
      <c r="AT632" s="239" t="s">
        <v>503</v>
      </c>
      <c r="AU632" s="239" t="s">
        <v>91</v>
      </c>
      <c r="AY632" s="18" t="s">
        <v>320</v>
      </c>
      <c r="BE632" s="240">
        <f>IF(N632="základní",J632,0)</f>
        <v>0</v>
      </c>
      <c r="BF632" s="240">
        <f>IF(N632="snížená",J632,0)</f>
        <v>0</v>
      </c>
      <c r="BG632" s="240">
        <f>IF(N632="zákl. přenesená",J632,0)</f>
        <v>0</v>
      </c>
      <c r="BH632" s="240">
        <f>IF(N632="sníž. přenesená",J632,0)</f>
        <v>0</v>
      </c>
      <c r="BI632" s="240">
        <f>IF(N632="nulová",J632,0)</f>
        <v>0</v>
      </c>
      <c r="BJ632" s="18" t="s">
        <v>89</v>
      </c>
      <c r="BK632" s="240">
        <f>ROUND(I632*H632,2)</f>
        <v>0</v>
      </c>
      <c r="BL632" s="18" t="s">
        <v>404</v>
      </c>
      <c r="BM632" s="239" t="s">
        <v>4878</v>
      </c>
    </row>
    <row r="633" s="13" customFormat="1">
      <c r="A633" s="13"/>
      <c r="B633" s="251"/>
      <c r="C633" s="252"/>
      <c r="D633" s="253" t="s">
        <v>440</v>
      </c>
      <c r="E633" s="254" t="s">
        <v>1</v>
      </c>
      <c r="F633" s="255" t="s">
        <v>4879</v>
      </c>
      <c r="G633" s="252"/>
      <c r="H633" s="256">
        <v>756.351</v>
      </c>
      <c r="I633" s="257"/>
      <c r="J633" s="252"/>
      <c r="K633" s="252"/>
      <c r="L633" s="258"/>
      <c r="M633" s="259"/>
      <c r="N633" s="260"/>
      <c r="O633" s="260"/>
      <c r="P633" s="260"/>
      <c r="Q633" s="260"/>
      <c r="R633" s="260"/>
      <c r="S633" s="260"/>
      <c r="T633" s="261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62" t="s">
        <v>440</v>
      </c>
      <c r="AU633" s="262" t="s">
        <v>91</v>
      </c>
      <c r="AV633" s="13" t="s">
        <v>91</v>
      </c>
      <c r="AW633" s="13" t="s">
        <v>36</v>
      </c>
      <c r="AX633" s="13" t="s">
        <v>89</v>
      </c>
      <c r="AY633" s="262" t="s">
        <v>320</v>
      </c>
    </row>
    <row r="634" s="2" customFormat="1" ht="16.5" customHeight="1">
      <c r="A634" s="39"/>
      <c r="B634" s="40"/>
      <c r="C634" s="274" t="s">
        <v>1432</v>
      </c>
      <c r="D634" s="274" t="s">
        <v>503</v>
      </c>
      <c r="E634" s="275" t="s">
        <v>1884</v>
      </c>
      <c r="F634" s="276" t="s">
        <v>1885</v>
      </c>
      <c r="G634" s="277" t="s">
        <v>437</v>
      </c>
      <c r="H634" s="278">
        <v>648.95000000000005</v>
      </c>
      <c r="I634" s="279"/>
      <c r="J634" s="280">
        <f>ROUND(I634*H634,2)</f>
        <v>0</v>
      </c>
      <c r="K634" s="276" t="s">
        <v>1</v>
      </c>
      <c r="L634" s="281"/>
      <c r="M634" s="282" t="s">
        <v>1</v>
      </c>
      <c r="N634" s="283" t="s">
        <v>46</v>
      </c>
      <c r="O634" s="92"/>
      <c r="P634" s="237">
        <f>O634*H634</f>
        <v>0</v>
      </c>
      <c r="Q634" s="237">
        <v>0.0054000000000000003</v>
      </c>
      <c r="R634" s="237">
        <f>Q634*H634</f>
        <v>3.5043300000000004</v>
      </c>
      <c r="S634" s="237">
        <v>0</v>
      </c>
      <c r="T634" s="238">
        <f>S634*H634</f>
        <v>0</v>
      </c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R634" s="239" t="s">
        <v>823</v>
      </c>
      <c r="AT634" s="239" t="s">
        <v>503</v>
      </c>
      <c r="AU634" s="239" t="s">
        <v>91</v>
      </c>
      <c r="AY634" s="18" t="s">
        <v>320</v>
      </c>
      <c r="BE634" s="240">
        <f>IF(N634="základní",J634,0)</f>
        <v>0</v>
      </c>
      <c r="BF634" s="240">
        <f>IF(N634="snížená",J634,0)</f>
        <v>0</v>
      </c>
      <c r="BG634" s="240">
        <f>IF(N634="zákl. přenesená",J634,0)</f>
        <v>0</v>
      </c>
      <c r="BH634" s="240">
        <f>IF(N634="sníž. přenesená",J634,0)</f>
        <v>0</v>
      </c>
      <c r="BI634" s="240">
        <f>IF(N634="nulová",J634,0)</f>
        <v>0</v>
      </c>
      <c r="BJ634" s="18" t="s">
        <v>89</v>
      </c>
      <c r="BK634" s="240">
        <f>ROUND(I634*H634,2)</f>
        <v>0</v>
      </c>
      <c r="BL634" s="18" t="s">
        <v>404</v>
      </c>
      <c r="BM634" s="239" t="s">
        <v>4880</v>
      </c>
    </row>
    <row r="635" s="2" customFormat="1" ht="24.15" customHeight="1">
      <c r="A635" s="39"/>
      <c r="B635" s="40"/>
      <c r="C635" s="228" t="s">
        <v>1438</v>
      </c>
      <c r="D635" s="228" t="s">
        <v>323</v>
      </c>
      <c r="E635" s="229" t="s">
        <v>1888</v>
      </c>
      <c r="F635" s="230" t="s">
        <v>1889</v>
      </c>
      <c r="G635" s="231" t="s">
        <v>437</v>
      </c>
      <c r="H635" s="232">
        <v>651.95000000000005</v>
      </c>
      <c r="I635" s="233"/>
      <c r="J635" s="234">
        <f>ROUND(I635*H635,2)</f>
        <v>0</v>
      </c>
      <c r="K635" s="230" t="s">
        <v>326</v>
      </c>
      <c r="L635" s="45"/>
      <c r="M635" s="235" t="s">
        <v>1</v>
      </c>
      <c r="N635" s="236" t="s">
        <v>46</v>
      </c>
      <c r="O635" s="92"/>
      <c r="P635" s="237">
        <f>O635*H635</f>
        <v>0</v>
      </c>
      <c r="Q635" s="237">
        <v>0</v>
      </c>
      <c r="R635" s="237">
        <f>Q635*H635</f>
        <v>0</v>
      </c>
      <c r="S635" s="237">
        <v>0</v>
      </c>
      <c r="T635" s="238">
        <f>S635*H635</f>
        <v>0</v>
      </c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R635" s="239" t="s">
        <v>404</v>
      </c>
      <c r="AT635" s="239" t="s">
        <v>323</v>
      </c>
      <c r="AU635" s="239" t="s">
        <v>91</v>
      </c>
      <c r="AY635" s="18" t="s">
        <v>320</v>
      </c>
      <c r="BE635" s="240">
        <f>IF(N635="základní",J635,0)</f>
        <v>0</v>
      </c>
      <c r="BF635" s="240">
        <f>IF(N635="snížená",J635,0)</f>
        <v>0</v>
      </c>
      <c r="BG635" s="240">
        <f>IF(N635="zákl. přenesená",J635,0)</f>
        <v>0</v>
      </c>
      <c r="BH635" s="240">
        <f>IF(N635="sníž. přenesená",J635,0)</f>
        <v>0</v>
      </c>
      <c r="BI635" s="240">
        <f>IF(N635="nulová",J635,0)</f>
        <v>0</v>
      </c>
      <c r="BJ635" s="18" t="s">
        <v>89</v>
      </c>
      <c r="BK635" s="240">
        <f>ROUND(I635*H635,2)</f>
        <v>0</v>
      </c>
      <c r="BL635" s="18" t="s">
        <v>404</v>
      </c>
      <c r="BM635" s="239" t="s">
        <v>4881</v>
      </c>
    </row>
    <row r="636" s="2" customFormat="1">
      <c r="A636" s="39"/>
      <c r="B636" s="40"/>
      <c r="C636" s="41"/>
      <c r="D636" s="241" t="s">
        <v>329</v>
      </c>
      <c r="E636" s="41"/>
      <c r="F636" s="242" t="s">
        <v>1891</v>
      </c>
      <c r="G636" s="41"/>
      <c r="H636" s="41"/>
      <c r="I636" s="243"/>
      <c r="J636" s="41"/>
      <c r="K636" s="41"/>
      <c r="L636" s="45"/>
      <c r="M636" s="244"/>
      <c r="N636" s="245"/>
      <c r="O636" s="92"/>
      <c r="P636" s="92"/>
      <c r="Q636" s="92"/>
      <c r="R636" s="92"/>
      <c r="S636" s="92"/>
      <c r="T636" s="93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T636" s="18" t="s">
        <v>329</v>
      </c>
      <c r="AU636" s="18" t="s">
        <v>91</v>
      </c>
    </row>
    <row r="637" s="13" customFormat="1">
      <c r="A637" s="13"/>
      <c r="B637" s="251"/>
      <c r="C637" s="252"/>
      <c r="D637" s="253" t="s">
        <v>440</v>
      </c>
      <c r="E637" s="254" t="s">
        <v>1</v>
      </c>
      <c r="F637" s="255" t="s">
        <v>4882</v>
      </c>
      <c r="G637" s="252"/>
      <c r="H637" s="256">
        <v>648.95000000000005</v>
      </c>
      <c r="I637" s="257"/>
      <c r="J637" s="252"/>
      <c r="K637" s="252"/>
      <c r="L637" s="258"/>
      <c r="M637" s="259"/>
      <c r="N637" s="260"/>
      <c r="O637" s="260"/>
      <c r="P637" s="260"/>
      <c r="Q637" s="260"/>
      <c r="R637" s="260"/>
      <c r="S637" s="260"/>
      <c r="T637" s="261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62" t="s">
        <v>440</v>
      </c>
      <c r="AU637" s="262" t="s">
        <v>91</v>
      </c>
      <c r="AV637" s="13" t="s">
        <v>91</v>
      </c>
      <c r="AW637" s="13" t="s">
        <v>36</v>
      </c>
      <c r="AX637" s="13" t="s">
        <v>81</v>
      </c>
      <c r="AY637" s="262" t="s">
        <v>320</v>
      </c>
    </row>
    <row r="638" s="13" customFormat="1">
      <c r="A638" s="13"/>
      <c r="B638" s="251"/>
      <c r="C638" s="252"/>
      <c r="D638" s="253" t="s">
        <v>440</v>
      </c>
      <c r="E638" s="254" t="s">
        <v>1</v>
      </c>
      <c r="F638" s="255" t="s">
        <v>4667</v>
      </c>
      <c r="G638" s="252"/>
      <c r="H638" s="256">
        <v>3</v>
      </c>
      <c r="I638" s="257"/>
      <c r="J638" s="252"/>
      <c r="K638" s="252"/>
      <c r="L638" s="258"/>
      <c r="M638" s="259"/>
      <c r="N638" s="260"/>
      <c r="O638" s="260"/>
      <c r="P638" s="260"/>
      <c r="Q638" s="260"/>
      <c r="R638" s="260"/>
      <c r="S638" s="260"/>
      <c r="T638" s="261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62" t="s">
        <v>440</v>
      </c>
      <c r="AU638" s="262" t="s">
        <v>91</v>
      </c>
      <c r="AV638" s="13" t="s">
        <v>91</v>
      </c>
      <c r="AW638" s="13" t="s">
        <v>36</v>
      </c>
      <c r="AX638" s="13" t="s">
        <v>81</v>
      </c>
      <c r="AY638" s="262" t="s">
        <v>320</v>
      </c>
    </row>
    <row r="639" s="14" customFormat="1">
      <c r="A639" s="14"/>
      <c r="B639" s="263"/>
      <c r="C639" s="264"/>
      <c r="D639" s="253" t="s">
        <v>440</v>
      </c>
      <c r="E639" s="265" t="s">
        <v>1</v>
      </c>
      <c r="F639" s="266" t="s">
        <v>485</v>
      </c>
      <c r="G639" s="264"/>
      <c r="H639" s="267">
        <v>651.95000000000005</v>
      </c>
      <c r="I639" s="268"/>
      <c r="J639" s="264"/>
      <c r="K639" s="264"/>
      <c r="L639" s="269"/>
      <c r="M639" s="270"/>
      <c r="N639" s="271"/>
      <c r="O639" s="271"/>
      <c r="P639" s="271"/>
      <c r="Q639" s="271"/>
      <c r="R639" s="271"/>
      <c r="S639" s="271"/>
      <c r="T639" s="272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73" t="s">
        <v>440</v>
      </c>
      <c r="AU639" s="273" t="s">
        <v>91</v>
      </c>
      <c r="AV639" s="14" t="s">
        <v>341</v>
      </c>
      <c r="AW639" s="14" t="s">
        <v>36</v>
      </c>
      <c r="AX639" s="14" t="s">
        <v>89</v>
      </c>
      <c r="AY639" s="273" t="s">
        <v>320</v>
      </c>
    </row>
    <row r="640" s="2" customFormat="1" ht="16.5" customHeight="1">
      <c r="A640" s="39"/>
      <c r="B640" s="40"/>
      <c r="C640" s="274" t="s">
        <v>1443</v>
      </c>
      <c r="D640" s="274" t="s">
        <v>503</v>
      </c>
      <c r="E640" s="275" t="s">
        <v>1814</v>
      </c>
      <c r="F640" s="276" t="s">
        <v>1815</v>
      </c>
      <c r="G640" s="277" t="s">
        <v>437</v>
      </c>
      <c r="H640" s="278">
        <v>759.84799999999996</v>
      </c>
      <c r="I640" s="279"/>
      <c r="J640" s="280">
        <f>ROUND(I640*H640,2)</f>
        <v>0</v>
      </c>
      <c r="K640" s="276" t="s">
        <v>326</v>
      </c>
      <c r="L640" s="281"/>
      <c r="M640" s="282" t="s">
        <v>1</v>
      </c>
      <c r="N640" s="283" t="s">
        <v>46</v>
      </c>
      <c r="O640" s="92"/>
      <c r="P640" s="237">
        <f>O640*H640</f>
        <v>0</v>
      </c>
      <c r="Q640" s="237">
        <v>0.00029999999999999997</v>
      </c>
      <c r="R640" s="237">
        <f>Q640*H640</f>
        <v>0.22795439999999997</v>
      </c>
      <c r="S640" s="237">
        <v>0</v>
      </c>
      <c r="T640" s="238">
        <f>S640*H640</f>
        <v>0</v>
      </c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R640" s="239" t="s">
        <v>823</v>
      </c>
      <c r="AT640" s="239" t="s">
        <v>503</v>
      </c>
      <c r="AU640" s="239" t="s">
        <v>91</v>
      </c>
      <c r="AY640" s="18" t="s">
        <v>320</v>
      </c>
      <c r="BE640" s="240">
        <f>IF(N640="základní",J640,0)</f>
        <v>0</v>
      </c>
      <c r="BF640" s="240">
        <f>IF(N640="snížená",J640,0)</f>
        <v>0</v>
      </c>
      <c r="BG640" s="240">
        <f>IF(N640="zákl. přenesená",J640,0)</f>
        <v>0</v>
      </c>
      <c r="BH640" s="240">
        <f>IF(N640="sníž. přenesená",J640,0)</f>
        <v>0</v>
      </c>
      <c r="BI640" s="240">
        <f>IF(N640="nulová",J640,0)</f>
        <v>0</v>
      </c>
      <c r="BJ640" s="18" t="s">
        <v>89</v>
      </c>
      <c r="BK640" s="240">
        <f>ROUND(I640*H640,2)</f>
        <v>0</v>
      </c>
      <c r="BL640" s="18" t="s">
        <v>404</v>
      </c>
      <c r="BM640" s="239" t="s">
        <v>4883</v>
      </c>
    </row>
    <row r="641" s="13" customFormat="1">
      <c r="A641" s="13"/>
      <c r="B641" s="251"/>
      <c r="C641" s="252"/>
      <c r="D641" s="253" t="s">
        <v>440</v>
      </c>
      <c r="E641" s="254" t="s">
        <v>1</v>
      </c>
      <c r="F641" s="255" t="s">
        <v>4884</v>
      </c>
      <c r="G641" s="252"/>
      <c r="H641" s="256">
        <v>759.84799999999996</v>
      </c>
      <c r="I641" s="257"/>
      <c r="J641" s="252"/>
      <c r="K641" s="252"/>
      <c r="L641" s="258"/>
      <c r="M641" s="259"/>
      <c r="N641" s="260"/>
      <c r="O641" s="260"/>
      <c r="P641" s="260"/>
      <c r="Q641" s="260"/>
      <c r="R641" s="260"/>
      <c r="S641" s="260"/>
      <c r="T641" s="261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62" t="s">
        <v>440</v>
      </c>
      <c r="AU641" s="262" t="s">
        <v>91</v>
      </c>
      <c r="AV641" s="13" t="s">
        <v>91</v>
      </c>
      <c r="AW641" s="13" t="s">
        <v>36</v>
      </c>
      <c r="AX641" s="13" t="s">
        <v>89</v>
      </c>
      <c r="AY641" s="262" t="s">
        <v>320</v>
      </c>
    </row>
    <row r="642" s="2" customFormat="1" ht="24.15" customHeight="1">
      <c r="A642" s="39"/>
      <c r="B642" s="40"/>
      <c r="C642" s="228" t="s">
        <v>1454</v>
      </c>
      <c r="D642" s="228" t="s">
        <v>323</v>
      </c>
      <c r="E642" s="229" t="s">
        <v>1941</v>
      </c>
      <c r="F642" s="230" t="s">
        <v>4885</v>
      </c>
      <c r="G642" s="231" t="s">
        <v>480</v>
      </c>
      <c r="H642" s="232">
        <v>9.2210000000000001</v>
      </c>
      <c r="I642" s="233"/>
      <c r="J642" s="234">
        <f>ROUND(I642*H642,2)</f>
        <v>0</v>
      </c>
      <c r="K642" s="230" t="s">
        <v>326</v>
      </c>
      <c r="L642" s="45"/>
      <c r="M642" s="235" t="s">
        <v>1</v>
      </c>
      <c r="N642" s="236" t="s">
        <v>46</v>
      </c>
      <c r="O642" s="92"/>
      <c r="P642" s="237">
        <f>O642*H642</f>
        <v>0</v>
      </c>
      <c r="Q642" s="237">
        <v>0</v>
      </c>
      <c r="R642" s="237">
        <f>Q642*H642</f>
        <v>0</v>
      </c>
      <c r="S642" s="237">
        <v>0</v>
      </c>
      <c r="T642" s="238">
        <f>S642*H642</f>
        <v>0</v>
      </c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R642" s="239" t="s">
        <v>404</v>
      </c>
      <c r="AT642" s="239" t="s">
        <v>323</v>
      </c>
      <c r="AU642" s="239" t="s">
        <v>91</v>
      </c>
      <c r="AY642" s="18" t="s">
        <v>320</v>
      </c>
      <c r="BE642" s="240">
        <f>IF(N642="základní",J642,0)</f>
        <v>0</v>
      </c>
      <c r="BF642" s="240">
        <f>IF(N642="snížená",J642,0)</f>
        <v>0</v>
      </c>
      <c r="BG642" s="240">
        <f>IF(N642="zákl. přenesená",J642,0)</f>
        <v>0</v>
      </c>
      <c r="BH642" s="240">
        <f>IF(N642="sníž. přenesená",J642,0)</f>
        <v>0</v>
      </c>
      <c r="BI642" s="240">
        <f>IF(N642="nulová",J642,0)</f>
        <v>0</v>
      </c>
      <c r="BJ642" s="18" t="s">
        <v>89</v>
      </c>
      <c r="BK642" s="240">
        <f>ROUND(I642*H642,2)</f>
        <v>0</v>
      </c>
      <c r="BL642" s="18" t="s">
        <v>404</v>
      </c>
      <c r="BM642" s="239" t="s">
        <v>4886</v>
      </c>
    </row>
    <row r="643" s="2" customFormat="1">
      <c r="A643" s="39"/>
      <c r="B643" s="40"/>
      <c r="C643" s="41"/>
      <c r="D643" s="241" t="s">
        <v>329</v>
      </c>
      <c r="E643" s="41"/>
      <c r="F643" s="242" t="s">
        <v>1944</v>
      </c>
      <c r="G643" s="41"/>
      <c r="H643" s="41"/>
      <c r="I643" s="243"/>
      <c r="J643" s="41"/>
      <c r="K643" s="41"/>
      <c r="L643" s="45"/>
      <c r="M643" s="244"/>
      <c r="N643" s="245"/>
      <c r="O643" s="92"/>
      <c r="P643" s="92"/>
      <c r="Q643" s="92"/>
      <c r="R643" s="92"/>
      <c r="S643" s="92"/>
      <c r="T643" s="93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T643" s="18" t="s">
        <v>329</v>
      </c>
      <c r="AU643" s="18" t="s">
        <v>91</v>
      </c>
    </row>
    <row r="644" s="12" customFormat="1" ht="22.8" customHeight="1">
      <c r="A644" s="12"/>
      <c r="B644" s="212"/>
      <c r="C644" s="213"/>
      <c r="D644" s="214" t="s">
        <v>80</v>
      </c>
      <c r="E644" s="226" t="s">
        <v>1945</v>
      </c>
      <c r="F644" s="226" t="s">
        <v>1946</v>
      </c>
      <c r="G644" s="213"/>
      <c r="H644" s="213"/>
      <c r="I644" s="216"/>
      <c r="J644" s="227">
        <f>BK644</f>
        <v>0</v>
      </c>
      <c r="K644" s="213"/>
      <c r="L644" s="218"/>
      <c r="M644" s="219"/>
      <c r="N644" s="220"/>
      <c r="O644" s="220"/>
      <c r="P644" s="221">
        <f>SUM(P645:P675)</f>
        <v>0</v>
      </c>
      <c r="Q644" s="220"/>
      <c r="R644" s="221">
        <f>SUM(R645:R675)</f>
        <v>5.0390819999999996</v>
      </c>
      <c r="S644" s="220"/>
      <c r="T644" s="222">
        <f>SUM(T645:T675)</f>
        <v>0</v>
      </c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R644" s="223" t="s">
        <v>91</v>
      </c>
      <c r="AT644" s="224" t="s">
        <v>80</v>
      </c>
      <c r="AU644" s="224" t="s">
        <v>89</v>
      </c>
      <c r="AY644" s="223" t="s">
        <v>320</v>
      </c>
      <c r="BK644" s="225">
        <f>SUM(BK645:BK675)</f>
        <v>0</v>
      </c>
    </row>
    <row r="645" s="2" customFormat="1" ht="24.15" customHeight="1">
      <c r="A645" s="39"/>
      <c r="B645" s="40"/>
      <c r="C645" s="228" t="s">
        <v>1459</v>
      </c>
      <c r="D645" s="228" t="s">
        <v>323</v>
      </c>
      <c r="E645" s="229" t="s">
        <v>2097</v>
      </c>
      <c r="F645" s="230" t="s">
        <v>2098</v>
      </c>
      <c r="G645" s="231" t="s">
        <v>437</v>
      </c>
      <c r="H645" s="232">
        <v>527.78999999999996</v>
      </c>
      <c r="I645" s="233"/>
      <c r="J645" s="234">
        <f>ROUND(I645*H645,2)</f>
        <v>0</v>
      </c>
      <c r="K645" s="230" t="s">
        <v>326</v>
      </c>
      <c r="L645" s="45"/>
      <c r="M645" s="235" t="s">
        <v>1</v>
      </c>
      <c r="N645" s="236" t="s">
        <v>46</v>
      </c>
      <c r="O645" s="92"/>
      <c r="P645" s="237">
        <f>O645*H645</f>
        <v>0</v>
      </c>
      <c r="Q645" s="237">
        <v>0</v>
      </c>
      <c r="R645" s="237">
        <f>Q645*H645</f>
        <v>0</v>
      </c>
      <c r="S645" s="237">
        <v>0</v>
      </c>
      <c r="T645" s="238">
        <f>S645*H645</f>
        <v>0</v>
      </c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R645" s="239" t="s">
        <v>404</v>
      </c>
      <c r="AT645" s="239" t="s">
        <v>323</v>
      </c>
      <c r="AU645" s="239" t="s">
        <v>91</v>
      </c>
      <c r="AY645" s="18" t="s">
        <v>320</v>
      </c>
      <c r="BE645" s="240">
        <f>IF(N645="základní",J645,0)</f>
        <v>0</v>
      </c>
      <c r="BF645" s="240">
        <f>IF(N645="snížená",J645,0)</f>
        <v>0</v>
      </c>
      <c r="BG645" s="240">
        <f>IF(N645="zákl. přenesená",J645,0)</f>
        <v>0</v>
      </c>
      <c r="BH645" s="240">
        <f>IF(N645="sníž. přenesená",J645,0)</f>
        <v>0</v>
      </c>
      <c r="BI645" s="240">
        <f>IF(N645="nulová",J645,0)</f>
        <v>0</v>
      </c>
      <c r="BJ645" s="18" t="s">
        <v>89</v>
      </c>
      <c r="BK645" s="240">
        <f>ROUND(I645*H645,2)</f>
        <v>0</v>
      </c>
      <c r="BL645" s="18" t="s">
        <v>404</v>
      </c>
      <c r="BM645" s="239" t="s">
        <v>4887</v>
      </c>
    </row>
    <row r="646" s="2" customFormat="1">
      <c r="A646" s="39"/>
      <c r="B646" s="40"/>
      <c r="C646" s="41"/>
      <c r="D646" s="241" t="s">
        <v>329</v>
      </c>
      <c r="E646" s="41"/>
      <c r="F646" s="242" t="s">
        <v>2100</v>
      </c>
      <c r="G646" s="41"/>
      <c r="H646" s="41"/>
      <c r="I646" s="243"/>
      <c r="J646" s="41"/>
      <c r="K646" s="41"/>
      <c r="L646" s="45"/>
      <c r="M646" s="244"/>
      <c r="N646" s="245"/>
      <c r="O646" s="92"/>
      <c r="P646" s="92"/>
      <c r="Q646" s="92"/>
      <c r="R646" s="92"/>
      <c r="S646" s="92"/>
      <c r="T646" s="93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T646" s="18" t="s">
        <v>329</v>
      </c>
      <c r="AU646" s="18" t="s">
        <v>91</v>
      </c>
    </row>
    <row r="647" s="13" customFormat="1">
      <c r="A647" s="13"/>
      <c r="B647" s="251"/>
      <c r="C647" s="252"/>
      <c r="D647" s="253" t="s">
        <v>440</v>
      </c>
      <c r="E647" s="254" t="s">
        <v>1</v>
      </c>
      <c r="F647" s="255" t="s">
        <v>4671</v>
      </c>
      <c r="G647" s="252"/>
      <c r="H647" s="256">
        <v>527.78999999999996</v>
      </c>
      <c r="I647" s="257"/>
      <c r="J647" s="252"/>
      <c r="K647" s="252"/>
      <c r="L647" s="258"/>
      <c r="M647" s="259"/>
      <c r="N647" s="260"/>
      <c r="O647" s="260"/>
      <c r="P647" s="260"/>
      <c r="Q647" s="260"/>
      <c r="R647" s="260"/>
      <c r="S647" s="260"/>
      <c r="T647" s="261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62" t="s">
        <v>440</v>
      </c>
      <c r="AU647" s="262" t="s">
        <v>91</v>
      </c>
      <c r="AV647" s="13" t="s">
        <v>91</v>
      </c>
      <c r="AW647" s="13" t="s">
        <v>36</v>
      </c>
      <c r="AX647" s="13" t="s">
        <v>89</v>
      </c>
      <c r="AY647" s="262" t="s">
        <v>320</v>
      </c>
    </row>
    <row r="648" s="2" customFormat="1" ht="24.15" customHeight="1">
      <c r="A648" s="39"/>
      <c r="B648" s="40"/>
      <c r="C648" s="274" t="s">
        <v>1466</v>
      </c>
      <c r="D648" s="274" t="s">
        <v>503</v>
      </c>
      <c r="E648" s="275" t="s">
        <v>4888</v>
      </c>
      <c r="F648" s="276" t="s">
        <v>4889</v>
      </c>
      <c r="G648" s="277" t="s">
        <v>437</v>
      </c>
      <c r="H648" s="278">
        <v>554.17999999999995</v>
      </c>
      <c r="I648" s="279"/>
      <c r="J648" s="280">
        <f>ROUND(I648*H648,2)</f>
        <v>0</v>
      </c>
      <c r="K648" s="276" t="s">
        <v>326</v>
      </c>
      <c r="L648" s="281"/>
      <c r="M648" s="282" t="s">
        <v>1</v>
      </c>
      <c r="N648" s="283" t="s">
        <v>46</v>
      </c>
      <c r="O648" s="92"/>
      <c r="P648" s="237">
        <f>O648*H648</f>
        <v>0</v>
      </c>
      <c r="Q648" s="237">
        <v>0.0023999999999999998</v>
      </c>
      <c r="R648" s="237">
        <f>Q648*H648</f>
        <v>1.3300319999999997</v>
      </c>
      <c r="S648" s="237">
        <v>0</v>
      </c>
      <c r="T648" s="238">
        <f>S648*H648</f>
        <v>0</v>
      </c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R648" s="239" t="s">
        <v>823</v>
      </c>
      <c r="AT648" s="239" t="s">
        <v>503</v>
      </c>
      <c r="AU648" s="239" t="s">
        <v>91</v>
      </c>
      <c r="AY648" s="18" t="s">
        <v>320</v>
      </c>
      <c r="BE648" s="240">
        <f>IF(N648="základní",J648,0)</f>
        <v>0</v>
      </c>
      <c r="BF648" s="240">
        <f>IF(N648="snížená",J648,0)</f>
        <v>0</v>
      </c>
      <c r="BG648" s="240">
        <f>IF(N648="zákl. přenesená",J648,0)</f>
        <v>0</v>
      </c>
      <c r="BH648" s="240">
        <f>IF(N648="sníž. přenesená",J648,0)</f>
        <v>0</v>
      </c>
      <c r="BI648" s="240">
        <f>IF(N648="nulová",J648,0)</f>
        <v>0</v>
      </c>
      <c r="BJ648" s="18" t="s">
        <v>89</v>
      </c>
      <c r="BK648" s="240">
        <f>ROUND(I648*H648,2)</f>
        <v>0</v>
      </c>
      <c r="BL648" s="18" t="s">
        <v>404</v>
      </c>
      <c r="BM648" s="239" t="s">
        <v>4890</v>
      </c>
    </row>
    <row r="649" s="13" customFormat="1">
      <c r="A649" s="13"/>
      <c r="B649" s="251"/>
      <c r="C649" s="252"/>
      <c r="D649" s="253" t="s">
        <v>440</v>
      </c>
      <c r="E649" s="254" t="s">
        <v>1</v>
      </c>
      <c r="F649" s="255" t="s">
        <v>4891</v>
      </c>
      <c r="G649" s="252"/>
      <c r="H649" s="256">
        <v>554.17999999999995</v>
      </c>
      <c r="I649" s="257"/>
      <c r="J649" s="252"/>
      <c r="K649" s="252"/>
      <c r="L649" s="258"/>
      <c r="M649" s="259"/>
      <c r="N649" s="260"/>
      <c r="O649" s="260"/>
      <c r="P649" s="260"/>
      <c r="Q649" s="260"/>
      <c r="R649" s="260"/>
      <c r="S649" s="260"/>
      <c r="T649" s="261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62" t="s">
        <v>440</v>
      </c>
      <c r="AU649" s="262" t="s">
        <v>91</v>
      </c>
      <c r="AV649" s="13" t="s">
        <v>91</v>
      </c>
      <c r="AW649" s="13" t="s">
        <v>36</v>
      </c>
      <c r="AX649" s="13" t="s">
        <v>89</v>
      </c>
      <c r="AY649" s="262" t="s">
        <v>320</v>
      </c>
    </row>
    <row r="650" s="2" customFormat="1" ht="24.15" customHeight="1">
      <c r="A650" s="39"/>
      <c r="B650" s="40"/>
      <c r="C650" s="274" t="s">
        <v>1480</v>
      </c>
      <c r="D650" s="274" t="s">
        <v>503</v>
      </c>
      <c r="E650" s="275" t="s">
        <v>4892</v>
      </c>
      <c r="F650" s="276" t="s">
        <v>4893</v>
      </c>
      <c r="G650" s="277" t="s">
        <v>437</v>
      </c>
      <c r="H650" s="278">
        <v>554.17999999999995</v>
      </c>
      <c r="I650" s="279"/>
      <c r="J650" s="280">
        <f>ROUND(I650*H650,2)</f>
        <v>0</v>
      </c>
      <c r="K650" s="276" t="s">
        <v>326</v>
      </c>
      <c r="L650" s="281"/>
      <c r="M650" s="282" t="s">
        <v>1</v>
      </c>
      <c r="N650" s="283" t="s">
        <v>46</v>
      </c>
      <c r="O650" s="92"/>
      <c r="P650" s="237">
        <f>O650*H650</f>
        <v>0</v>
      </c>
      <c r="Q650" s="237">
        <v>0.0027000000000000001</v>
      </c>
      <c r="R650" s="237">
        <f>Q650*H650</f>
        <v>1.496286</v>
      </c>
      <c r="S650" s="237">
        <v>0</v>
      </c>
      <c r="T650" s="238">
        <f>S650*H650</f>
        <v>0</v>
      </c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R650" s="239" t="s">
        <v>823</v>
      </c>
      <c r="AT650" s="239" t="s">
        <v>503</v>
      </c>
      <c r="AU650" s="239" t="s">
        <v>91</v>
      </c>
      <c r="AY650" s="18" t="s">
        <v>320</v>
      </c>
      <c r="BE650" s="240">
        <f>IF(N650="základní",J650,0)</f>
        <v>0</v>
      </c>
      <c r="BF650" s="240">
        <f>IF(N650="snížená",J650,0)</f>
        <v>0</v>
      </c>
      <c r="BG650" s="240">
        <f>IF(N650="zákl. přenesená",J650,0)</f>
        <v>0</v>
      </c>
      <c r="BH650" s="240">
        <f>IF(N650="sníž. přenesená",J650,0)</f>
        <v>0</v>
      </c>
      <c r="BI650" s="240">
        <f>IF(N650="nulová",J650,0)</f>
        <v>0</v>
      </c>
      <c r="BJ650" s="18" t="s">
        <v>89</v>
      </c>
      <c r="BK650" s="240">
        <f>ROUND(I650*H650,2)</f>
        <v>0</v>
      </c>
      <c r="BL650" s="18" t="s">
        <v>404</v>
      </c>
      <c r="BM650" s="239" t="s">
        <v>4894</v>
      </c>
    </row>
    <row r="651" s="13" customFormat="1">
      <c r="A651" s="13"/>
      <c r="B651" s="251"/>
      <c r="C651" s="252"/>
      <c r="D651" s="253" t="s">
        <v>440</v>
      </c>
      <c r="E651" s="254" t="s">
        <v>1</v>
      </c>
      <c r="F651" s="255" t="s">
        <v>4891</v>
      </c>
      <c r="G651" s="252"/>
      <c r="H651" s="256">
        <v>554.17999999999995</v>
      </c>
      <c r="I651" s="257"/>
      <c r="J651" s="252"/>
      <c r="K651" s="252"/>
      <c r="L651" s="258"/>
      <c r="M651" s="259"/>
      <c r="N651" s="260"/>
      <c r="O651" s="260"/>
      <c r="P651" s="260"/>
      <c r="Q651" s="260"/>
      <c r="R651" s="260"/>
      <c r="S651" s="260"/>
      <c r="T651" s="261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62" t="s">
        <v>440</v>
      </c>
      <c r="AU651" s="262" t="s">
        <v>91</v>
      </c>
      <c r="AV651" s="13" t="s">
        <v>91</v>
      </c>
      <c r="AW651" s="13" t="s">
        <v>36</v>
      </c>
      <c r="AX651" s="13" t="s">
        <v>89</v>
      </c>
      <c r="AY651" s="262" t="s">
        <v>320</v>
      </c>
    </row>
    <row r="652" s="2" customFormat="1" ht="24.15" customHeight="1">
      <c r="A652" s="39"/>
      <c r="B652" s="40"/>
      <c r="C652" s="228" t="s">
        <v>1485</v>
      </c>
      <c r="D652" s="228" t="s">
        <v>323</v>
      </c>
      <c r="E652" s="229" t="s">
        <v>2114</v>
      </c>
      <c r="F652" s="230" t="s">
        <v>2115</v>
      </c>
      <c r="G652" s="231" t="s">
        <v>437</v>
      </c>
      <c r="H652" s="232">
        <v>527.78999999999996</v>
      </c>
      <c r="I652" s="233"/>
      <c r="J652" s="234">
        <f>ROUND(I652*H652,2)</f>
        <v>0</v>
      </c>
      <c r="K652" s="230" t="s">
        <v>1</v>
      </c>
      <c r="L652" s="45"/>
      <c r="M652" s="235" t="s">
        <v>1</v>
      </c>
      <c r="N652" s="236" t="s">
        <v>46</v>
      </c>
      <c r="O652" s="92"/>
      <c r="P652" s="237">
        <f>O652*H652</f>
        <v>0</v>
      </c>
      <c r="Q652" s="237">
        <v>0</v>
      </c>
      <c r="R652" s="237">
        <f>Q652*H652</f>
        <v>0</v>
      </c>
      <c r="S652" s="237">
        <v>0</v>
      </c>
      <c r="T652" s="238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39" t="s">
        <v>404</v>
      </c>
      <c r="AT652" s="239" t="s">
        <v>323</v>
      </c>
      <c r="AU652" s="239" t="s">
        <v>91</v>
      </c>
      <c r="AY652" s="18" t="s">
        <v>320</v>
      </c>
      <c r="BE652" s="240">
        <f>IF(N652="základní",J652,0)</f>
        <v>0</v>
      </c>
      <c r="BF652" s="240">
        <f>IF(N652="snížená",J652,0)</f>
        <v>0</v>
      </c>
      <c r="BG652" s="240">
        <f>IF(N652="zákl. přenesená",J652,0)</f>
        <v>0</v>
      </c>
      <c r="BH652" s="240">
        <f>IF(N652="sníž. přenesená",J652,0)</f>
        <v>0</v>
      </c>
      <c r="BI652" s="240">
        <f>IF(N652="nulová",J652,0)</f>
        <v>0</v>
      </c>
      <c r="BJ652" s="18" t="s">
        <v>89</v>
      </c>
      <c r="BK652" s="240">
        <f>ROUND(I652*H652,2)</f>
        <v>0</v>
      </c>
      <c r="BL652" s="18" t="s">
        <v>404</v>
      </c>
      <c r="BM652" s="239" t="s">
        <v>4895</v>
      </c>
    </row>
    <row r="653" s="2" customFormat="1" ht="33" customHeight="1">
      <c r="A653" s="39"/>
      <c r="B653" s="40"/>
      <c r="C653" s="274" t="s">
        <v>1490</v>
      </c>
      <c r="D653" s="274" t="s">
        <v>503</v>
      </c>
      <c r="E653" s="275" t="s">
        <v>2118</v>
      </c>
      <c r="F653" s="276" t="s">
        <v>4896</v>
      </c>
      <c r="G653" s="277" t="s">
        <v>437</v>
      </c>
      <c r="H653" s="278">
        <v>527.78999999999996</v>
      </c>
      <c r="I653" s="279"/>
      <c r="J653" s="280">
        <f>ROUND(I653*H653,2)</f>
        <v>0</v>
      </c>
      <c r="K653" s="276" t="s">
        <v>1</v>
      </c>
      <c r="L653" s="281"/>
      <c r="M653" s="282" t="s">
        <v>1</v>
      </c>
      <c r="N653" s="283" t="s">
        <v>46</v>
      </c>
      <c r="O653" s="92"/>
      <c r="P653" s="237">
        <f>O653*H653</f>
        <v>0</v>
      </c>
      <c r="Q653" s="237">
        <v>0.0033</v>
      </c>
      <c r="R653" s="237">
        <f>Q653*H653</f>
        <v>1.7417069999999999</v>
      </c>
      <c r="S653" s="237">
        <v>0</v>
      </c>
      <c r="T653" s="238">
        <f>S653*H653</f>
        <v>0</v>
      </c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R653" s="239" t="s">
        <v>823</v>
      </c>
      <c r="AT653" s="239" t="s">
        <v>503</v>
      </c>
      <c r="AU653" s="239" t="s">
        <v>91</v>
      </c>
      <c r="AY653" s="18" t="s">
        <v>320</v>
      </c>
      <c r="BE653" s="240">
        <f>IF(N653="základní",J653,0)</f>
        <v>0</v>
      </c>
      <c r="BF653" s="240">
        <f>IF(N653="snížená",J653,0)</f>
        <v>0</v>
      </c>
      <c r="BG653" s="240">
        <f>IF(N653="zákl. přenesená",J653,0)</f>
        <v>0</v>
      </c>
      <c r="BH653" s="240">
        <f>IF(N653="sníž. přenesená",J653,0)</f>
        <v>0</v>
      </c>
      <c r="BI653" s="240">
        <f>IF(N653="nulová",J653,0)</f>
        <v>0</v>
      </c>
      <c r="BJ653" s="18" t="s">
        <v>89</v>
      </c>
      <c r="BK653" s="240">
        <f>ROUND(I653*H653,2)</f>
        <v>0</v>
      </c>
      <c r="BL653" s="18" t="s">
        <v>404</v>
      </c>
      <c r="BM653" s="239" t="s">
        <v>4897</v>
      </c>
    </row>
    <row r="654" s="2" customFormat="1" ht="24.15" customHeight="1">
      <c r="A654" s="39"/>
      <c r="B654" s="40"/>
      <c r="C654" s="228" t="s">
        <v>1494</v>
      </c>
      <c r="D654" s="228" t="s">
        <v>323</v>
      </c>
      <c r="E654" s="229" t="s">
        <v>4898</v>
      </c>
      <c r="F654" s="230" t="s">
        <v>4899</v>
      </c>
      <c r="G654" s="231" t="s">
        <v>437</v>
      </c>
      <c r="H654" s="232">
        <v>3</v>
      </c>
      <c r="I654" s="233"/>
      <c r="J654" s="234">
        <f>ROUND(I654*H654,2)</f>
        <v>0</v>
      </c>
      <c r="K654" s="230" t="s">
        <v>326</v>
      </c>
      <c r="L654" s="45"/>
      <c r="M654" s="235" t="s">
        <v>1</v>
      </c>
      <c r="N654" s="236" t="s">
        <v>46</v>
      </c>
      <c r="O654" s="92"/>
      <c r="P654" s="237">
        <f>O654*H654</f>
        <v>0</v>
      </c>
      <c r="Q654" s="237">
        <v>3.0000000000000001E-05</v>
      </c>
      <c r="R654" s="237">
        <f>Q654*H654</f>
        <v>9.0000000000000006E-05</v>
      </c>
      <c r="S654" s="237">
        <v>0</v>
      </c>
      <c r="T654" s="238">
        <f>S654*H654</f>
        <v>0</v>
      </c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R654" s="239" t="s">
        <v>404</v>
      </c>
      <c r="AT654" s="239" t="s">
        <v>323</v>
      </c>
      <c r="AU654" s="239" t="s">
        <v>91</v>
      </c>
      <c r="AY654" s="18" t="s">
        <v>320</v>
      </c>
      <c r="BE654" s="240">
        <f>IF(N654="základní",J654,0)</f>
        <v>0</v>
      </c>
      <c r="BF654" s="240">
        <f>IF(N654="snížená",J654,0)</f>
        <v>0</v>
      </c>
      <c r="BG654" s="240">
        <f>IF(N654="zákl. přenesená",J654,0)</f>
        <v>0</v>
      </c>
      <c r="BH654" s="240">
        <f>IF(N654="sníž. přenesená",J654,0)</f>
        <v>0</v>
      </c>
      <c r="BI654" s="240">
        <f>IF(N654="nulová",J654,0)</f>
        <v>0</v>
      </c>
      <c r="BJ654" s="18" t="s">
        <v>89</v>
      </c>
      <c r="BK654" s="240">
        <f>ROUND(I654*H654,2)</f>
        <v>0</v>
      </c>
      <c r="BL654" s="18" t="s">
        <v>404</v>
      </c>
      <c r="BM654" s="239" t="s">
        <v>4900</v>
      </c>
    </row>
    <row r="655" s="2" customFormat="1">
      <c r="A655" s="39"/>
      <c r="B655" s="40"/>
      <c r="C655" s="41"/>
      <c r="D655" s="241" t="s">
        <v>329</v>
      </c>
      <c r="E655" s="41"/>
      <c r="F655" s="242" t="s">
        <v>4901</v>
      </c>
      <c r="G655" s="41"/>
      <c r="H655" s="41"/>
      <c r="I655" s="243"/>
      <c r="J655" s="41"/>
      <c r="K655" s="41"/>
      <c r="L655" s="45"/>
      <c r="M655" s="244"/>
      <c r="N655" s="245"/>
      <c r="O655" s="92"/>
      <c r="P655" s="92"/>
      <c r="Q655" s="92"/>
      <c r="R655" s="92"/>
      <c r="S655" s="92"/>
      <c r="T655" s="93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T655" s="18" t="s">
        <v>329</v>
      </c>
      <c r="AU655" s="18" t="s">
        <v>91</v>
      </c>
    </row>
    <row r="656" s="13" customFormat="1">
      <c r="A656" s="13"/>
      <c r="B656" s="251"/>
      <c r="C656" s="252"/>
      <c r="D656" s="253" t="s">
        <v>440</v>
      </c>
      <c r="E656" s="254" t="s">
        <v>1</v>
      </c>
      <c r="F656" s="255" t="s">
        <v>4667</v>
      </c>
      <c r="G656" s="252"/>
      <c r="H656" s="256">
        <v>3</v>
      </c>
      <c r="I656" s="257"/>
      <c r="J656" s="252"/>
      <c r="K656" s="252"/>
      <c r="L656" s="258"/>
      <c r="M656" s="259"/>
      <c r="N656" s="260"/>
      <c r="O656" s="260"/>
      <c r="P656" s="260"/>
      <c r="Q656" s="260"/>
      <c r="R656" s="260"/>
      <c r="S656" s="260"/>
      <c r="T656" s="261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62" t="s">
        <v>440</v>
      </c>
      <c r="AU656" s="262" t="s">
        <v>91</v>
      </c>
      <c r="AV656" s="13" t="s">
        <v>91</v>
      </c>
      <c r="AW656" s="13" t="s">
        <v>36</v>
      </c>
      <c r="AX656" s="13" t="s">
        <v>89</v>
      </c>
      <c r="AY656" s="262" t="s">
        <v>320</v>
      </c>
    </row>
    <row r="657" s="2" customFormat="1" ht="24.15" customHeight="1">
      <c r="A657" s="39"/>
      <c r="B657" s="40"/>
      <c r="C657" s="274" t="s">
        <v>1500</v>
      </c>
      <c r="D657" s="274" t="s">
        <v>503</v>
      </c>
      <c r="E657" s="275" t="s">
        <v>4902</v>
      </c>
      <c r="F657" s="276" t="s">
        <v>4903</v>
      </c>
      <c r="G657" s="277" t="s">
        <v>437</v>
      </c>
      <c r="H657" s="278">
        <v>3.1499999999999999</v>
      </c>
      <c r="I657" s="279"/>
      <c r="J657" s="280">
        <f>ROUND(I657*H657,2)</f>
        <v>0</v>
      </c>
      <c r="K657" s="276" t="s">
        <v>326</v>
      </c>
      <c r="L657" s="281"/>
      <c r="M657" s="282" t="s">
        <v>1</v>
      </c>
      <c r="N657" s="283" t="s">
        <v>46</v>
      </c>
      <c r="O657" s="92"/>
      <c r="P657" s="237">
        <f>O657*H657</f>
        <v>0</v>
      </c>
      <c r="Q657" s="237">
        <v>0.0025000000000000001</v>
      </c>
      <c r="R657" s="237">
        <f>Q657*H657</f>
        <v>0.0078750000000000001</v>
      </c>
      <c r="S657" s="237">
        <v>0</v>
      </c>
      <c r="T657" s="238">
        <f>S657*H657</f>
        <v>0</v>
      </c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R657" s="239" t="s">
        <v>823</v>
      </c>
      <c r="AT657" s="239" t="s">
        <v>503</v>
      </c>
      <c r="AU657" s="239" t="s">
        <v>91</v>
      </c>
      <c r="AY657" s="18" t="s">
        <v>320</v>
      </c>
      <c r="BE657" s="240">
        <f>IF(N657="základní",J657,0)</f>
        <v>0</v>
      </c>
      <c r="BF657" s="240">
        <f>IF(N657="snížená",J657,0)</f>
        <v>0</v>
      </c>
      <c r="BG657" s="240">
        <f>IF(N657="zákl. přenesená",J657,0)</f>
        <v>0</v>
      </c>
      <c r="BH657" s="240">
        <f>IF(N657="sníž. přenesená",J657,0)</f>
        <v>0</v>
      </c>
      <c r="BI657" s="240">
        <f>IF(N657="nulová",J657,0)</f>
        <v>0</v>
      </c>
      <c r="BJ657" s="18" t="s">
        <v>89</v>
      </c>
      <c r="BK657" s="240">
        <f>ROUND(I657*H657,2)</f>
        <v>0</v>
      </c>
      <c r="BL657" s="18" t="s">
        <v>404</v>
      </c>
      <c r="BM657" s="239" t="s">
        <v>4904</v>
      </c>
    </row>
    <row r="658" s="13" customFormat="1">
      <c r="A658" s="13"/>
      <c r="B658" s="251"/>
      <c r="C658" s="252"/>
      <c r="D658" s="253" t="s">
        <v>440</v>
      </c>
      <c r="E658" s="254" t="s">
        <v>1</v>
      </c>
      <c r="F658" s="255" t="s">
        <v>4905</v>
      </c>
      <c r="G658" s="252"/>
      <c r="H658" s="256">
        <v>3.1499999999999999</v>
      </c>
      <c r="I658" s="257"/>
      <c r="J658" s="252"/>
      <c r="K658" s="252"/>
      <c r="L658" s="258"/>
      <c r="M658" s="259"/>
      <c r="N658" s="260"/>
      <c r="O658" s="260"/>
      <c r="P658" s="260"/>
      <c r="Q658" s="260"/>
      <c r="R658" s="260"/>
      <c r="S658" s="260"/>
      <c r="T658" s="261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62" t="s">
        <v>440</v>
      </c>
      <c r="AU658" s="262" t="s">
        <v>91</v>
      </c>
      <c r="AV658" s="13" t="s">
        <v>91</v>
      </c>
      <c r="AW658" s="13" t="s">
        <v>36</v>
      </c>
      <c r="AX658" s="13" t="s">
        <v>89</v>
      </c>
      <c r="AY658" s="262" t="s">
        <v>320</v>
      </c>
    </row>
    <row r="659" s="2" customFormat="1" ht="16.5" customHeight="1">
      <c r="A659" s="39"/>
      <c r="B659" s="40"/>
      <c r="C659" s="228" t="s">
        <v>1505</v>
      </c>
      <c r="D659" s="228" t="s">
        <v>323</v>
      </c>
      <c r="E659" s="229" t="s">
        <v>2137</v>
      </c>
      <c r="F659" s="230" t="s">
        <v>2138</v>
      </c>
      <c r="G659" s="231" t="s">
        <v>515</v>
      </c>
      <c r="H659" s="232">
        <v>119.2</v>
      </c>
      <c r="I659" s="233"/>
      <c r="J659" s="234">
        <f>ROUND(I659*H659,2)</f>
        <v>0</v>
      </c>
      <c r="K659" s="230" t="s">
        <v>1</v>
      </c>
      <c r="L659" s="45"/>
      <c r="M659" s="235" t="s">
        <v>1</v>
      </c>
      <c r="N659" s="236" t="s">
        <v>46</v>
      </c>
      <c r="O659" s="92"/>
      <c r="P659" s="237">
        <f>O659*H659</f>
        <v>0</v>
      </c>
      <c r="Q659" s="237">
        <v>0</v>
      </c>
      <c r="R659" s="237">
        <f>Q659*H659</f>
        <v>0</v>
      </c>
      <c r="S659" s="237">
        <v>0</v>
      </c>
      <c r="T659" s="238">
        <f>S659*H659</f>
        <v>0</v>
      </c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R659" s="239" t="s">
        <v>404</v>
      </c>
      <c r="AT659" s="239" t="s">
        <v>323</v>
      </c>
      <c r="AU659" s="239" t="s">
        <v>91</v>
      </c>
      <c r="AY659" s="18" t="s">
        <v>320</v>
      </c>
      <c r="BE659" s="240">
        <f>IF(N659="základní",J659,0)</f>
        <v>0</v>
      </c>
      <c r="BF659" s="240">
        <f>IF(N659="snížená",J659,0)</f>
        <v>0</v>
      </c>
      <c r="BG659" s="240">
        <f>IF(N659="zákl. přenesená",J659,0)</f>
        <v>0</v>
      </c>
      <c r="BH659" s="240">
        <f>IF(N659="sníž. přenesená",J659,0)</f>
        <v>0</v>
      </c>
      <c r="BI659" s="240">
        <f>IF(N659="nulová",J659,0)</f>
        <v>0</v>
      </c>
      <c r="BJ659" s="18" t="s">
        <v>89</v>
      </c>
      <c r="BK659" s="240">
        <f>ROUND(I659*H659,2)</f>
        <v>0</v>
      </c>
      <c r="BL659" s="18" t="s">
        <v>404</v>
      </c>
      <c r="BM659" s="239" t="s">
        <v>4906</v>
      </c>
    </row>
    <row r="660" s="13" customFormat="1">
      <c r="A660" s="13"/>
      <c r="B660" s="251"/>
      <c r="C660" s="252"/>
      <c r="D660" s="253" t="s">
        <v>440</v>
      </c>
      <c r="E660" s="254" t="s">
        <v>1</v>
      </c>
      <c r="F660" s="255" t="s">
        <v>4907</v>
      </c>
      <c r="G660" s="252"/>
      <c r="H660" s="256">
        <v>119.2</v>
      </c>
      <c r="I660" s="257"/>
      <c r="J660" s="252"/>
      <c r="K660" s="252"/>
      <c r="L660" s="258"/>
      <c r="M660" s="259"/>
      <c r="N660" s="260"/>
      <c r="O660" s="260"/>
      <c r="P660" s="260"/>
      <c r="Q660" s="260"/>
      <c r="R660" s="260"/>
      <c r="S660" s="260"/>
      <c r="T660" s="261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62" t="s">
        <v>440</v>
      </c>
      <c r="AU660" s="262" t="s">
        <v>91</v>
      </c>
      <c r="AV660" s="13" t="s">
        <v>91</v>
      </c>
      <c r="AW660" s="13" t="s">
        <v>36</v>
      </c>
      <c r="AX660" s="13" t="s">
        <v>89</v>
      </c>
      <c r="AY660" s="262" t="s">
        <v>320</v>
      </c>
    </row>
    <row r="661" s="2" customFormat="1" ht="24.15" customHeight="1">
      <c r="A661" s="39"/>
      <c r="B661" s="40"/>
      <c r="C661" s="274" t="s">
        <v>1510</v>
      </c>
      <c r="D661" s="274" t="s">
        <v>503</v>
      </c>
      <c r="E661" s="275" t="s">
        <v>2148</v>
      </c>
      <c r="F661" s="276" t="s">
        <v>2149</v>
      </c>
      <c r="G661" s="277" t="s">
        <v>437</v>
      </c>
      <c r="H661" s="278">
        <v>62.579999999999998</v>
      </c>
      <c r="I661" s="279"/>
      <c r="J661" s="280">
        <f>ROUND(I661*H661,2)</f>
        <v>0</v>
      </c>
      <c r="K661" s="276" t="s">
        <v>326</v>
      </c>
      <c r="L661" s="281"/>
      <c r="M661" s="282" t="s">
        <v>1</v>
      </c>
      <c r="N661" s="283" t="s">
        <v>46</v>
      </c>
      <c r="O661" s="92"/>
      <c r="P661" s="237">
        <f>O661*H661</f>
        <v>0</v>
      </c>
      <c r="Q661" s="237">
        <v>0.0050000000000000001</v>
      </c>
      <c r="R661" s="237">
        <f>Q661*H661</f>
        <v>0.31290000000000001</v>
      </c>
      <c r="S661" s="237">
        <v>0</v>
      </c>
      <c r="T661" s="238">
        <f>S661*H661</f>
        <v>0</v>
      </c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R661" s="239" t="s">
        <v>823</v>
      </c>
      <c r="AT661" s="239" t="s">
        <v>503</v>
      </c>
      <c r="AU661" s="239" t="s">
        <v>91</v>
      </c>
      <c r="AY661" s="18" t="s">
        <v>320</v>
      </c>
      <c r="BE661" s="240">
        <f>IF(N661="základní",J661,0)</f>
        <v>0</v>
      </c>
      <c r="BF661" s="240">
        <f>IF(N661="snížená",J661,0)</f>
        <v>0</v>
      </c>
      <c r="BG661" s="240">
        <f>IF(N661="zákl. přenesená",J661,0)</f>
        <v>0</v>
      </c>
      <c r="BH661" s="240">
        <f>IF(N661="sníž. přenesená",J661,0)</f>
        <v>0</v>
      </c>
      <c r="BI661" s="240">
        <f>IF(N661="nulová",J661,0)</f>
        <v>0</v>
      </c>
      <c r="BJ661" s="18" t="s">
        <v>89</v>
      </c>
      <c r="BK661" s="240">
        <f>ROUND(I661*H661,2)</f>
        <v>0</v>
      </c>
      <c r="BL661" s="18" t="s">
        <v>404</v>
      </c>
      <c r="BM661" s="239" t="s">
        <v>4908</v>
      </c>
    </row>
    <row r="662" s="13" customFormat="1">
      <c r="A662" s="13"/>
      <c r="B662" s="251"/>
      <c r="C662" s="252"/>
      <c r="D662" s="253" t="s">
        <v>440</v>
      </c>
      <c r="E662" s="254" t="s">
        <v>1</v>
      </c>
      <c r="F662" s="255" t="s">
        <v>4909</v>
      </c>
      <c r="G662" s="252"/>
      <c r="H662" s="256">
        <v>62.579999999999998</v>
      </c>
      <c r="I662" s="257"/>
      <c r="J662" s="252"/>
      <c r="K662" s="252"/>
      <c r="L662" s="258"/>
      <c r="M662" s="259"/>
      <c r="N662" s="260"/>
      <c r="O662" s="260"/>
      <c r="P662" s="260"/>
      <c r="Q662" s="260"/>
      <c r="R662" s="260"/>
      <c r="S662" s="260"/>
      <c r="T662" s="261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62" t="s">
        <v>440</v>
      </c>
      <c r="AU662" s="262" t="s">
        <v>91</v>
      </c>
      <c r="AV662" s="13" t="s">
        <v>91</v>
      </c>
      <c r="AW662" s="13" t="s">
        <v>36</v>
      </c>
      <c r="AX662" s="13" t="s">
        <v>89</v>
      </c>
      <c r="AY662" s="262" t="s">
        <v>320</v>
      </c>
    </row>
    <row r="663" s="2" customFormat="1" ht="21.75" customHeight="1">
      <c r="A663" s="39"/>
      <c r="B663" s="40"/>
      <c r="C663" s="228" t="s">
        <v>1515</v>
      </c>
      <c r="D663" s="228" t="s">
        <v>323</v>
      </c>
      <c r="E663" s="229" t="s">
        <v>2153</v>
      </c>
      <c r="F663" s="230" t="s">
        <v>2154</v>
      </c>
      <c r="G663" s="231" t="s">
        <v>515</v>
      </c>
      <c r="H663" s="232">
        <v>119.2</v>
      </c>
      <c r="I663" s="233"/>
      <c r="J663" s="234">
        <f>ROUND(I663*H663,2)</f>
        <v>0</v>
      </c>
      <c r="K663" s="230" t="s">
        <v>1</v>
      </c>
      <c r="L663" s="45"/>
      <c r="M663" s="235" t="s">
        <v>1</v>
      </c>
      <c r="N663" s="236" t="s">
        <v>46</v>
      </c>
      <c r="O663" s="92"/>
      <c r="P663" s="237">
        <f>O663*H663</f>
        <v>0</v>
      </c>
      <c r="Q663" s="237">
        <v>0</v>
      </c>
      <c r="R663" s="237">
        <f>Q663*H663</f>
        <v>0</v>
      </c>
      <c r="S663" s="237">
        <v>0</v>
      </c>
      <c r="T663" s="238">
        <f>S663*H663</f>
        <v>0</v>
      </c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R663" s="239" t="s">
        <v>404</v>
      </c>
      <c r="AT663" s="239" t="s">
        <v>323</v>
      </c>
      <c r="AU663" s="239" t="s">
        <v>91</v>
      </c>
      <c r="AY663" s="18" t="s">
        <v>320</v>
      </c>
      <c r="BE663" s="240">
        <f>IF(N663="základní",J663,0)</f>
        <v>0</v>
      </c>
      <c r="BF663" s="240">
        <f>IF(N663="snížená",J663,0)</f>
        <v>0</v>
      </c>
      <c r="BG663" s="240">
        <f>IF(N663="zákl. přenesená",J663,0)</f>
        <v>0</v>
      </c>
      <c r="BH663" s="240">
        <f>IF(N663="sníž. přenesená",J663,0)</f>
        <v>0</v>
      </c>
      <c r="BI663" s="240">
        <f>IF(N663="nulová",J663,0)</f>
        <v>0</v>
      </c>
      <c r="BJ663" s="18" t="s">
        <v>89</v>
      </c>
      <c r="BK663" s="240">
        <f>ROUND(I663*H663,2)</f>
        <v>0</v>
      </c>
      <c r="BL663" s="18" t="s">
        <v>404</v>
      </c>
      <c r="BM663" s="239" t="s">
        <v>4910</v>
      </c>
    </row>
    <row r="664" s="13" customFormat="1">
      <c r="A664" s="13"/>
      <c r="B664" s="251"/>
      <c r="C664" s="252"/>
      <c r="D664" s="253" t="s">
        <v>440</v>
      </c>
      <c r="E664" s="254" t="s">
        <v>1</v>
      </c>
      <c r="F664" s="255" t="s">
        <v>4907</v>
      </c>
      <c r="G664" s="252"/>
      <c r="H664" s="256">
        <v>119.2</v>
      </c>
      <c r="I664" s="257"/>
      <c r="J664" s="252"/>
      <c r="K664" s="252"/>
      <c r="L664" s="258"/>
      <c r="M664" s="259"/>
      <c r="N664" s="260"/>
      <c r="O664" s="260"/>
      <c r="P664" s="260"/>
      <c r="Q664" s="260"/>
      <c r="R664" s="260"/>
      <c r="S664" s="260"/>
      <c r="T664" s="261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62" t="s">
        <v>440</v>
      </c>
      <c r="AU664" s="262" t="s">
        <v>91</v>
      </c>
      <c r="AV664" s="13" t="s">
        <v>91</v>
      </c>
      <c r="AW664" s="13" t="s">
        <v>36</v>
      </c>
      <c r="AX664" s="13" t="s">
        <v>89</v>
      </c>
      <c r="AY664" s="262" t="s">
        <v>320</v>
      </c>
    </row>
    <row r="665" s="2" customFormat="1" ht="16.5" customHeight="1">
      <c r="A665" s="39"/>
      <c r="B665" s="40"/>
      <c r="C665" s="274" t="s">
        <v>1520</v>
      </c>
      <c r="D665" s="274" t="s">
        <v>503</v>
      </c>
      <c r="E665" s="275" t="s">
        <v>2157</v>
      </c>
      <c r="F665" s="276" t="s">
        <v>2158</v>
      </c>
      <c r="G665" s="277" t="s">
        <v>437</v>
      </c>
      <c r="H665" s="278">
        <v>50.064</v>
      </c>
      <c r="I665" s="279"/>
      <c r="J665" s="280">
        <f>ROUND(I665*H665,2)</f>
        <v>0</v>
      </c>
      <c r="K665" s="276" t="s">
        <v>1</v>
      </c>
      <c r="L665" s="281"/>
      <c r="M665" s="282" t="s">
        <v>1</v>
      </c>
      <c r="N665" s="283" t="s">
        <v>46</v>
      </c>
      <c r="O665" s="92"/>
      <c r="P665" s="237">
        <f>O665*H665</f>
        <v>0</v>
      </c>
      <c r="Q665" s="237">
        <v>0.0030000000000000001</v>
      </c>
      <c r="R665" s="237">
        <f>Q665*H665</f>
        <v>0.15019199999999999</v>
      </c>
      <c r="S665" s="237">
        <v>0</v>
      </c>
      <c r="T665" s="238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39" t="s">
        <v>823</v>
      </c>
      <c r="AT665" s="239" t="s">
        <v>503</v>
      </c>
      <c r="AU665" s="239" t="s">
        <v>91</v>
      </c>
      <c r="AY665" s="18" t="s">
        <v>320</v>
      </c>
      <c r="BE665" s="240">
        <f>IF(N665="základní",J665,0)</f>
        <v>0</v>
      </c>
      <c r="BF665" s="240">
        <f>IF(N665="snížená",J665,0)</f>
        <v>0</v>
      </c>
      <c r="BG665" s="240">
        <f>IF(N665="zákl. přenesená",J665,0)</f>
        <v>0</v>
      </c>
      <c r="BH665" s="240">
        <f>IF(N665="sníž. přenesená",J665,0)</f>
        <v>0</v>
      </c>
      <c r="BI665" s="240">
        <f>IF(N665="nulová",J665,0)</f>
        <v>0</v>
      </c>
      <c r="BJ665" s="18" t="s">
        <v>89</v>
      </c>
      <c r="BK665" s="240">
        <f>ROUND(I665*H665,2)</f>
        <v>0</v>
      </c>
      <c r="BL665" s="18" t="s">
        <v>404</v>
      </c>
      <c r="BM665" s="239" t="s">
        <v>4911</v>
      </c>
    </row>
    <row r="666" s="13" customFormat="1">
      <c r="A666" s="13"/>
      <c r="B666" s="251"/>
      <c r="C666" s="252"/>
      <c r="D666" s="253" t="s">
        <v>440</v>
      </c>
      <c r="E666" s="254" t="s">
        <v>1</v>
      </c>
      <c r="F666" s="255" t="s">
        <v>4912</v>
      </c>
      <c r="G666" s="252"/>
      <c r="H666" s="256">
        <v>50.064</v>
      </c>
      <c r="I666" s="257"/>
      <c r="J666" s="252"/>
      <c r="K666" s="252"/>
      <c r="L666" s="258"/>
      <c r="M666" s="259"/>
      <c r="N666" s="260"/>
      <c r="O666" s="260"/>
      <c r="P666" s="260"/>
      <c r="Q666" s="260"/>
      <c r="R666" s="260"/>
      <c r="S666" s="260"/>
      <c r="T666" s="261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62" t="s">
        <v>440</v>
      </c>
      <c r="AU666" s="262" t="s">
        <v>91</v>
      </c>
      <c r="AV666" s="13" t="s">
        <v>91</v>
      </c>
      <c r="AW666" s="13" t="s">
        <v>36</v>
      </c>
      <c r="AX666" s="13" t="s">
        <v>89</v>
      </c>
      <c r="AY666" s="262" t="s">
        <v>320</v>
      </c>
    </row>
    <row r="667" s="2" customFormat="1" ht="21.75" customHeight="1">
      <c r="A667" s="39"/>
      <c r="B667" s="40"/>
      <c r="C667" s="228" t="s">
        <v>1525</v>
      </c>
      <c r="D667" s="228" t="s">
        <v>323</v>
      </c>
      <c r="E667" s="229" t="s">
        <v>2173</v>
      </c>
      <c r="F667" s="230" t="s">
        <v>4913</v>
      </c>
      <c r="G667" s="231" t="s">
        <v>515</v>
      </c>
      <c r="H667" s="232">
        <v>104.43000000000001</v>
      </c>
      <c r="I667" s="233"/>
      <c r="J667" s="234">
        <f>ROUND(I667*H667,2)</f>
        <v>0</v>
      </c>
      <c r="K667" s="230" t="s">
        <v>1</v>
      </c>
      <c r="L667" s="45"/>
      <c r="M667" s="235" t="s">
        <v>1</v>
      </c>
      <c r="N667" s="236" t="s">
        <v>46</v>
      </c>
      <c r="O667" s="92"/>
      <c r="P667" s="237">
        <f>O667*H667</f>
        <v>0</v>
      </c>
      <c r="Q667" s="237">
        <v>0</v>
      </c>
      <c r="R667" s="237">
        <f>Q667*H667</f>
        <v>0</v>
      </c>
      <c r="S667" s="237">
        <v>0</v>
      </c>
      <c r="T667" s="238">
        <f>S667*H667</f>
        <v>0</v>
      </c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R667" s="239" t="s">
        <v>404</v>
      </c>
      <c r="AT667" s="239" t="s">
        <v>323</v>
      </c>
      <c r="AU667" s="239" t="s">
        <v>91</v>
      </c>
      <c r="AY667" s="18" t="s">
        <v>320</v>
      </c>
      <c r="BE667" s="240">
        <f>IF(N667="základní",J667,0)</f>
        <v>0</v>
      </c>
      <c r="BF667" s="240">
        <f>IF(N667="snížená",J667,0)</f>
        <v>0</v>
      </c>
      <c r="BG667" s="240">
        <f>IF(N667="zákl. přenesená",J667,0)</f>
        <v>0</v>
      </c>
      <c r="BH667" s="240">
        <f>IF(N667="sníž. přenesená",J667,0)</f>
        <v>0</v>
      </c>
      <c r="BI667" s="240">
        <f>IF(N667="nulová",J667,0)</f>
        <v>0</v>
      </c>
      <c r="BJ667" s="18" t="s">
        <v>89</v>
      </c>
      <c r="BK667" s="240">
        <f>ROUND(I667*H667,2)</f>
        <v>0</v>
      </c>
      <c r="BL667" s="18" t="s">
        <v>404</v>
      </c>
      <c r="BM667" s="239" t="s">
        <v>4914</v>
      </c>
    </row>
    <row r="668" s="13" customFormat="1">
      <c r="A668" s="13"/>
      <c r="B668" s="251"/>
      <c r="C668" s="252"/>
      <c r="D668" s="253" t="s">
        <v>440</v>
      </c>
      <c r="E668" s="254" t="s">
        <v>1</v>
      </c>
      <c r="F668" s="255" t="s">
        <v>4915</v>
      </c>
      <c r="G668" s="252"/>
      <c r="H668" s="256">
        <v>0.65000000000000002</v>
      </c>
      <c r="I668" s="257"/>
      <c r="J668" s="252"/>
      <c r="K668" s="252"/>
      <c r="L668" s="258"/>
      <c r="M668" s="259"/>
      <c r="N668" s="260"/>
      <c r="O668" s="260"/>
      <c r="P668" s="260"/>
      <c r="Q668" s="260"/>
      <c r="R668" s="260"/>
      <c r="S668" s="260"/>
      <c r="T668" s="261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62" t="s">
        <v>440</v>
      </c>
      <c r="AU668" s="262" t="s">
        <v>91</v>
      </c>
      <c r="AV668" s="13" t="s">
        <v>91</v>
      </c>
      <c r="AW668" s="13" t="s">
        <v>36</v>
      </c>
      <c r="AX668" s="13" t="s">
        <v>81</v>
      </c>
      <c r="AY668" s="262" t="s">
        <v>320</v>
      </c>
    </row>
    <row r="669" s="13" customFormat="1">
      <c r="A669" s="13"/>
      <c r="B669" s="251"/>
      <c r="C669" s="252"/>
      <c r="D669" s="253" t="s">
        <v>440</v>
      </c>
      <c r="E669" s="254" t="s">
        <v>1</v>
      </c>
      <c r="F669" s="255" t="s">
        <v>4916</v>
      </c>
      <c r="G669" s="252"/>
      <c r="H669" s="256">
        <v>10.119999999999999</v>
      </c>
      <c r="I669" s="257"/>
      <c r="J669" s="252"/>
      <c r="K669" s="252"/>
      <c r="L669" s="258"/>
      <c r="M669" s="259"/>
      <c r="N669" s="260"/>
      <c r="O669" s="260"/>
      <c r="P669" s="260"/>
      <c r="Q669" s="260"/>
      <c r="R669" s="260"/>
      <c r="S669" s="260"/>
      <c r="T669" s="261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62" t="s">
        <v>440</v>
      </c>
      <c r="AU669" s="262" t="s">
        <v>91</v>
      </c>
      <c r="AV669" s="13" t="s">
        <v>91</v>
      </c>
      <c r="AW669" s="13" t="s">
        <v>36</v>
      </c>
      <c r="AX669" s="13" t="s">
        <v>81</v>
      </c>
      <c r="AY669" s="262" t="s">
        <v>320</v>
      </c>
    </row>
    <row r="670" s="13" customFormat="1">
      <c r="A670" s="13"/>
      <c r="B670" s="251"/>
      <c r="C670" s="252"/>
      <c r="D670" s="253" t="s">
        <v>440</v>
      </c>
      <c r="E670" s="254" t="s">
        <v>1</v>
      </c>
      <c r="F670" s="255" t="s">
        <v>4917</v>
      </c>
      <c r="G670" s="252"/>
      <c r="H670" s="256">
        <v>20</v>
      </c>
      <c r="I670" s="257"/>
      <c r="J670" s="252"/>
      <c r="K670" s="252"/>
      <c r="L670" s="258"/>
      <c r="M670" s="259"/>
      <c r="N670" s="260"/>
      <c r="O670" s="260"/>
      <c r="P670" s="260"/>
      <c r="Q670" s="260"/>
      <c r="R670" s="260"/>
      <c r="S670" s="260"/>
      <c r="T670" s="261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62" t="s">
        <v>440</v>
      </c>
      <c r="AU670" s="262" t="s">
        <v>91</v>
      </c>
      <c r="AV670" s="13" t="s">
        <v>91</v>
      </c>
      <c r="AW670" s="13" t="s">
        <v>36</v>
      </c>
      <c r="AX670" s="13" t="s">
        <v>81</v>
      </c>
      <c r="AY670" s="262" t="s">
        <v>320</v>
      </c>
    </row>
    <row r="671" s="13" customFormat="1">
      <c r="A671" s="13"/>
      <c r="B671" s="251"/>
      <c r="C671" s="252"/>
      <c r="D671" s="253" t="s">
        <v>440</v>
      </c>
      <c r="E671" s="254" t="s">
        <v>1</v>
      </c>
      <c r="F671" s="255" t="s">
        <v>4918</v>
      </c>
      <c r="G671" s="252"/>
      <c r="H671" s="256">
        <v>4.2199999999999998</v>
      </c>
      <c r="I671" s="257"/>
      <c r="J671" s="252"/>
      <c r="K671" s="252"/>
      <c r="L671" s="258"/>
      <c r="M671" s="259"/>
      <c r="N671" s="260"/>
      <c r="O671" s="260"/>
      <c r="P671" s="260"/>
      <c r="Q671" s="260"/>
      <c r="R671" s="260"/>
      <c r="S671" s="260"/>
      <c r="T671" s="261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62" t="s">
        <v>440</v>
      </c>
      <c r="AU671" s="262" t="s">
        <v>91</v>
      </c>
      <c r="AV671" s="13" t="s">
        <v>91</v>
      </c>
      <c r="AW671" s="13" t="s">
        <v>36</v>
      </c>
      <c r="AX671" s="13" t="s">
        <v>81</v>
      </c>
      <c r="AY671" s="262" t="s">
        <v>320</v>
      </c>
    </row>
    <row r="672" s="13" customFormat="1">
      <c r="A672" s="13"/>
      <c r="B672" s="251"/>
      <c r="C672" s="252"/>
      <c r="D672" s="253" t="s">
        <v>440</v>
      </c>
      <c r="E672" s="254" t="s">
        <v>1</v>
      </c>
      <c r="F672" s="255" t="s">
        <v>4919</v>
      </c>
      <c r="G672" s="252"/>
      <c r="H672" s="256">
        <v>69.439999999999998</v>
      </c>
      <c r="I672" s="257"/>
      <c r="J672" s="252"/>
      <c r="K672" s="252"/>
      <c r="L672" s="258"/>
      <c r="M672" s="259"/>
      <c r="N672" s="260"/>
      <c r="O672" s="260"/>
      <c r="P672" s="260"/>
      <c r="Q672" s="260"/>
      <c r="R672" s="260"/>
      <c r="S672" s="260"/>
      <c r="T672" s="261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62" t="s">
        <v>440</v>
      </c>
      <c r="AU672" s="262" t="s">
        <v>91</v>
      </c>
      <c r="AV672" s="13" t="s">
        <v>91</v>
      </c>
      <c r="AW672" s="13" t="s">
        <v>36</v>
      </c>
      <c r="AX672" s="13" t="s">
        <v>81</v>
      </c>
      <c r="AY672" s="262" t="s">
        <v>320</v>
      </c>
    </row>
    <row r="673" s="14" customFormat="1">
      <c r="A673" s="14"/>
      <c r="B673" s="263"/>
      <c r="C673" s="264"/>
      <c r="D673" s="253" t="s">
        <v>440</v>
      </c>
      <c r="E673" s="265" t="s">
        <v>1</v>
      </c>
      <c r="F673" s="266" t="s">
        <v>485</v>
      </c>
      <c r="G673" s="264"/>
      <c r="H673" s="267">
        <v>104.43000000000001</v>
      </c>
      <c r="I673" s="268"/>
      <c r="J673" s="264"/>
      <c r="K673" s="264"/>
      <c r="L673" s="269"/>
      <c r="M673" s="270"/>
      <c r="N673" s="271"/>
      <c r="O673" s="271"/>
      <c r="P673" s="271"/>
      <c r="Q673" s="271"/>
      <c r="R673" s="271"/>
      <c r="S673" s="271"/>
      <c r="T673" s="272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73" t="s">
        <v>440</v>
      </c>
      <c r="AU673" s="273" t="s">
        <v>91</v>
      </c>
      <c r="AV673" s="14" t="s">
        <v>341</v>
      </c>
      <c r="AW673" s="14" t="s">
        <v>36</v>
      </c>
      <c r="AX673" s="14" t="s">
        <v>89</v>
      </c>
      <c r="AY673" s="273" t="s">
        <v>320</v>
      </c>
    </row>
    <row r="674" s="2" customFormat="1" ht="24.15" customHeight="1">
      <c r="A674" s="39"/>
      <c r="B674" s="40"/>
      <c r="C674" s="228" t="s">
        <v>1531</v>
      </c>
      <c r="D674" s="228" t="s">
        <v>323</v>
      </c>
      <c r="E674" s="229" t="s">
        <v>2202</v>
      </c>
      <c r="F674" s="230" t="s">
        <v>2203</v>
      </c>
      <c r="G674" s="231" t="s">
        <v>480</v>
      </c>
      <c r="H674" s="232">
        <v>5.0389999999999997</v>
      </c>
      <c r="I674" s="233"/>
      <c r="J674" s="234">
        <f>ROUND(I674*H674,2)</f>
        <v>0</v>
      </c>
      <c r="K674" s="230" t="s">
        <v>326</v>
      </c>
      <c r="L674" s="45"/>
      <c r="M674" s="235" t="s">
        <v>1</v>
      </c>
      <c r="N674" s="236" t="s">
        <v>46</v>
      </c>
      <c r="O674" s="92"/>
      <c r="P674" s="237">
        <f>O674*H674</f>
        <v>0</v>
      </c>
      <c r="Q674" s="237">
        <v>0</v>
      </c>
      <c r="R674" s="237">
        <f>Q674*H674</f>
        <v>0</v>
      </c>
      <c r="S674" s="237">
        <v>0</v>
      </c>
      <c r="T674" s="238">
        <f>S674*H674</f>
        <v>0</v>
      </c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R674" s="239" t="s">
        <v>404</v>
      </c>
      <c r="AT674" s="239" t="s">
        <v>323</v>
      </c>
      <c r="AU674" s="239" t="s">
        <v>91</v>
      </c>
      <c r="AY674" s="18" t="s">
        <v>320</v>
      </c>
      <c r="BE674" s="240">
        <f>IF(N674="základní",J674,0)</f>
        <v>0</v>
      </c>
      <c r="BF674" s="240">
        <f>IF(N674="snížená",J674,0)</f>
        <v>0</v>
      </c>
      <c r="BG674" s="240">
        <f>IF(N674="zákl. přenesená",J674,0)</f>
        <v>0</v>
      </c>
      <c r="BH674" s="240">
        <f>IF(N674="sníž. přenesená",J674,0)</f>
        <v>0</v>
      </c>
      <c r="BI674" s="240">
        <f>IF(N674="nulová",J674,0)</f>
        <v>0</v>
      </c>
      <c r="BJ674" s="18" t="s">
        <v>89</v>
      </c>
      <c r="BK674" s="240">
        <f>ROUND(I674*H674,2)</f>
        <v>0</v>
      </c>
      <c r="BL674" s="18" t="s">
        <v>404</v>
      </c>
      <c r="BM674" s="239" t="s">
        <v>4920</v>
      </c>
    </row>
    <row r="675" s="2" customFormat="1">
      <c r="A675" s="39"/>
      <c r="B675" s="40"/>
      <c r="C675" s="41"/>
      <c r="D675" s="241" t="s">
        <v>329</v>
      </c>
      <c r="E675" s="41"/>
      <c r="F675" s="242" t="s">
        <v>2205</v>
      </c>
      <c r="G675" s="41"/>
      <c r="H675" s="41"/>
      <c r="I675" s="243"/>
      <c r="J675" s="41"/>
      <c r="K675" s="41"/>
      <c r="L675" s="45"/>
      <c r="M675" s="244"/>
      <c r="N675" s="245"/>
      <c r="O675" s="92"/>
      <c r="P675" s="92"/>
      <c r="Q675" s="92"/>
      <c r="R675" s="92"/>
      <c r="S675" s="92"/>
      <c r="T675" s="93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T675" s="18" t="s">
        <v>329</v>
      </c>
      <c r="AU675" s="18" t="s">
        <v>91</v>
      </c>
    </row>
    <row r="676" s="12" customFormat="1" ht="22.8" customHeight="1">
      <c r="A676" s="12"/>
      <c r="B676" s="212"/>
      <c r="C676" s="213"/>
      <c r="D676" s="214" t="s">
        <v>80</v>
      </c>
      <c r="E676" s="226" t="s">
        <v>2206</v>
      </c>
      <c r="F676" s="226" t="s">
        <v>2207</v>
      </c>
      <c r="G676" s="213"/>
      <c r="H676" s="213"/>
      <c r="I676" s="216"/>
      <c r="J676" s="227">
        <f>BK676</f>
        <v>0</v>
      </c>
      <c r="K676" s="213"/>
      <c r="L676" s="218"/>
      <c r="M676" s="219"/>
      <c r="N676" s="220"/>
      <c r="O676" s="220"/>
      <c r="P676" s="221">
        <f>SUM(P677:P691)</f>
        <v>0</v>
      </c>
      <c r="Q676" s="220"/>
      <c r="R676" s="221">
        <f>SUM(R677:R691)</f>
        <v>3.6269917</v>
      </c>
      <c r="S676" s="220"/>
      <c r="T676" s="222">
        <f>SUM(T677:T691)</f>
        <v>0</v>
      </c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R676" s="223" t="s">
        <v>91</v>
      </c>
      <c r="AT676" s="224" t="s">
        <v>80</v>
      </c>
      <c r="AU676" s="224" t="s">
        <v>89</v>
      </c>
      <c r="AY676" s="223" t="s">
        <v>320</v>
      </c>
      <c r="BK676" s="225">
        <f>SUM(BK677:BK691)</f>
        <v>0</v>
      </c>
    </row>
    <row r="677" s="2" customFormat="1" ht="16.5" customHeight="1">
      <c r="A677" s="39"/>
      <c r="B677" s="40"/>
      <c r="C677" s="228" t="s">
        <v>1536</v>
      </c>
      <c r="D677" s="228" t="s">
        <v>323</v>
      </c>
      <c r="E677" s="229" t="s">
        <v>2209</v>
      </c>
      <c r="F677" s="230" t="s">
        <v>2210</v>
      </c>
      <c r="G677" s="231" t="s">
        <v>437</v>
      </c>
      <c r="H677" s="232">
        <v>95.359999999999999</v>
      </c>
      <c r="I677" s="233"/>
      <c r="J677" s="234">
        <f>ROUND(I677*H677,2)</f>
        <v>0</v>
      </c>
      <c r="K677" s="230" t="s">
        <v>1</v>
      </c>
      <c r="L677" s="45"/>
      <c r="M677" s="235" t="s">
        <v>1</v>
      </c>
      <c r="N677" s="236" t="s">
        <v>46</v>
      </c>
      <c r="O677" s="92"/>
      <c r="P677" s="237">
        <f>O677*H677</f>
        <v>0</v>
      </c>
      <c r="Q677" s="237">
        <v>0.03134</v>
      </c>
      <c r="R677" s="237">
        <f>Q677*H677</f>
        <v>2.9885823999999999</v>
      </c>
      <c r="S677" s="237">
        <v>0</v>
      </c>
      <c r="T677" s="238">
        <f>S677*H677</f>
        <v>0</v>
      </c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R677" s="239" t="s">
        <v>404</v>
      </c>
      <c r="AT677" s="239" t="s">
        <v>323</v>
      </c>
      <c r="AU677" s="239" t="s">
        <v>91</v>
      </c>
      <c r="AY677" s="18" t="s">
        <v>320</v>
      </c>
      <c r="BE677" s="240">
        <f>IF(N677="základní",J677,0)</f>
        <v>0</v>
      </c>
      <c r="BF677" s="240">
        <f>IF(N677="snížená",J677,0)</f>
        <v>0</v>
      </c>
      <c r="BG677" s="240">
        <f>IF(N677="zákl. přenesená",J677,0)</f>
        <v>0</v>
      </c>
      <c r="BH677" s="240">
        <f>IF(N677="sníž. přenesená",J677,0)</f>
        <v>0</v>
      </c>
      <c r="BI677" s="240">
        <f>IF(N677="nulová",J677,0)</f>
        <v>0</v>
      </c>
      <c r="BJ677" s="18" t="s">
        <v>89</v>
      </c>
      <c r="BK677" s="240">
        <f>ROUND(I677*H677,2)</f>
        <v>0</v>
      </c>
      <c r="BL677" s="18" t="s">
        <v>404</v>
      </c>
      <c r="BM677" s="239" t="s">
        <v>4921</v>
      </c>
    </row>
    <row r="678" s="13" customFormat="1">
      <c r="A678" s="13"/>
      <c r="B678" s="251"/>
      <c r="C678" s="252"/>
      <c r="D678" s="253" t="s">
        <v>440</v>
      </c>
      <c r="E678" s="254" t="s">
        <v>1</v>
      </c>
      <c r="F678" s="255" t="s">
        <v>4922</v>
      </c>
      <c r="G678" s="252"/>
      <c r="H678" s="256">
        <v>95.359999999999999</v>
      </c>
      <c r="I678" s="257"/>
      <c r="J678" s="252"/>
      <c r="K678" s="252"/>
      <c r="L678" s="258"/>
      <c r="M678" s="259"/>
      <c r="N678" s="260"/>
      <c r="O678" s="260"/>
      <c r="P678" s="260"/>
      <c r="Q678" s="260"/>
      <c r="R678" s="260"/>
      <c r="S678" s="260"/>
      <c r="T678" s="261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62" t="s">
        <v>440</v>
      </c>
      <c r="AU678" s="262" t="s">
        <v>91</v>
      </c>
      <c r="AV678" s="13" t="s">
        <v>91</v>
      </c>
      <c r="AW678" s="13" t="s">
        <v>36</v>
      </c>
      <c r="AX678" s="13" t="s">
        <v>89</v>
      </c>
      <c r="AY678" s="262" t="s">
        <v>320</v>
      </c>
    </row>
    <row r="679" s="2" customFormat="1" ht="24.15" customHeight="1">
      <c r="A679" s="39"/>
      <c r="B679" s="40"/>
      <c r="C679" s="228" t="s">
        <v>1540</v>
      </c>
      <c r="D679" s="228" t="s">
        <v>323</v>
      </c>
      <c r="E679" s="229" t="s">
        <v>4923</v>
      </c>
      <c r="F679" s="230" t="s">
        <v>4924</v>
      </c>
      <c r="G679" s="231" t="s">
        <v>437</v>
      </c>
      <c r="H679" s="232">
        <v>3</v>
      </c>
      <c r="I679" s="233"/>
      <c r="J679" s="234">
        <f>ROUND(I679*H679,2)</f>
        <v>0</v>
      </c>
      <c r="K679" s="230" t="s">
        <v>1</v>
      </c>
      <c r="L679" s="45"/>
      <c r="M679" s="235" t="s">
        <v>1</v>
      </c>
      <c r="N679" s="236" t="s">
        <v>46</v>
      </c>
      <c r="O679" s="92"/>
      <c r="P679" s="237">
        <f>O679*H679</f>
        <v>0</v>
      </c>
      <c r="Q679" s="237">
        <v>0.0080000000000000002</v>
      </c>
      <c r="R679" s="237">
        <f>Q679*H679</f>
        <v>0.024</v>
      </c>
      <c r="S679" s="237">
        <v>0</v>
      </c>
      <c r="T679" s="238">
        <f>S679*H679</f>
        <v>0</v>
      </c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R679" s="239" t="s">
        <v>404</v>
      </c>
      <c r="AT679" s="239" t="s">
        <v>323</v>
      </c>
      <c r="AU679" s="239" t="s">
        <v>91</v>
      </c>
      <c r="AY679" s="18" t="s">
        <v>320</v>
      </c>
      <c r="BE679" s="240">
        <f>IF(N679="základní",J679,0)</f>
        <v>0</v>
      </c>
      <c r="BF679" s="240">
        <f>IF(N679="snížená",J679,0)</f>
        <v>0</v>
      </c>
      <c r="BG679" s="240">
        <f>IF(N679="zákl. přenesená",J679,0)</f>
        <v>0</v>
      </c>
      <c r="BH679" s="240">
        <f>IF(N679="sníž. přenesená",J679,0)</f>
        <v>0</v>
      </c>
      <c r="BI679" s="240">
        <f>IF(N679="nulová",J679,0)</f>
        <v>0</v>
      </c>
      <c r="BJ679" s="18" t="s">
        <v>89</v>
      </c>
      <c r="BK679" s="240">
        <f>ROUND(I679*H679,2)</f>
        <v>0</v>
      </c>
      <c r="BL679" s="18" t="s">
        <v>404</v>
      </c>
      <c r="BM679" s="239" t="s">
        <v>4925</v>
      </c>
    </row>
    <row r="680" s="13" customFormat="1">
      <c r="A680" s="13"/>
      <c r="B680" s="251"/>
      <c r="C680" s="252"/>
      <c r="D680" s="253" t="s">
        <v>440</v>
      </c>
      <c r="E680" s="254" t="s">
        <v>1</v>
      </c>
      <c r="F680" s="255" t="s">
        <v>4667</v>
      </c>
      <c r="G680" s="252"/>
      <c r="H680" s="256">
        <v>3</v>
      </c>
      <c r="I680" s="257"/>
      <c r="J680" s="252"/>
      <c r="K680" s="252"/>
      <c r="L680" s="258"/>
      <c r="M680" s="259"/>
      <c r="N680" s="260"/>
      <c r="O680" s="260"/>
      <c r="P680" s="260"/>
      <c r="Q680" s="260"/>
      <c r="R680" s="260"/>
      <c r="S680" s="260"/>
      <c r="T680" s="261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62" t="s">
        <v>440</v>
      </c>
      <c r="AU680" s="262" t="s">
        <v>91</v>
      </c>
      <c r="AV680" s="13" t="s">
        <v>91</v>
      </c>
      <c r="AW680" s="13" t="s">
        <v>36</v>
      </c>
      <c r="AX680" s="13" t="s">
        <v>89</v>
      </c>
      <c r="AY680" s="262" t="s">
        <v>320</v>
      </c>
    </row>
    <row r="681" s="2" customFormat="1" ht="24.15" customHeight="1">
      <c r="A681" s="39"/>
      <c r="B681" s="40"/>
      <c r="C681" s="228" t="s">
        <v>1544</v>
      </c>
      <c r="D681" s="228" t="s">
        <v>323</v>
      </c>
      <c r="E681" s="229" t="s">
        <v>4926</v>
      </c>
      <c r="F681" s="230" t="s">
        <v>4927</v>
      </c>
      <c r="G681" s="231" t="s">
        <v>455</v>
      </c>
      <c r="H681" s="232">
        <v>1.9430000000000001</v>
      </c>
      <c r="I681" s="233"/>
      <c r="J681" s="234">
        <f>ROUND(I681*H681,2)</f>
        <v>0</v>
      </c>
      <c r="K681" s="230" t="s">
        <v>326</v>
      </c>
      <c r="L681" s="45"/>
      <c r="M681" s="235" t="s">
        <v>1</v>
      </c>
      <c r="N681" s="236" t="s">
        <v>46</v>
      </c>
      <c r="O681" s="92"/>
      <c r="P681" s="237">
        <f>O681*H681</f>
        <v>0</v>
      </c>
      <c r="Q681" s="237">
        <v>0.023300000000000001</v>
      </c>
      <c r="R681" s="237">
        <f>Q681*H681</f>
        <v>0.045271900000000004</v>
      </c>
      <c r="S681" s="237">
        <v>0</v>
      </c>
      <c r="T681" s="238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39" t="s">
        <v>404</v>
      </c>
      <c r="AT681" s="239" t="s">
        <v>323</v>
      </c>
      <c r="AU681" s="239" t="s">
        <v>91</v>
      </c>
      <c r="AY681" s="18" t="s">
        <v>320</v>
      </c>
      <c r="BE681" s="240">
        <f>IF(N681="základní",J681,0)</f>
        <v>0</v>
      </c>
      <c r="BF681" s="240">
        <f>IF(N681="snížená",J681,0)</f>
        <v>0</v>
      </c>
      <c r="BG681" s="240">
        <f>IF(N681="zákl. přenesená",J681,0)</f>
        <v>0</v>
      </c>
      <c r="BH681" s="240">
        <f>IF(N681="sníž. přenesená",J681,0)</f>
        <v>0</v>
      </c>
      <c r="BI681" s="240">
        <f>IF(N681="nulová",J681,0)</f>
        <v>0</v>
      </c>
      <c r="BJ681" s="18" t="s">
        <v>89</v>
      </c>
      <c r="BK681" s="240">
        <f>ROUND(I681*H681,2)</f>
        <v>0</v>
      </c>
      <c r="BL681" s="18" t="s">
        <v>404</v>
      </c>
      <c r="BM681" s="239" t="s">
        <v>4928</v>
      </c>
    </row>
    <row r="682" s="2" customFormat="1">
      <c r="A682" s="39"/>
      <c r="B682" s="40"/>
      <c r="C682" s="41"/>
      <c r="D682" s="241" t="s">
        <v>329</v>
      </c>
      <c r="E682" s="41"/>
      <c r="F682" s="242" t="s">
        <v>4929</v>
      </c>
      <c r="G682" s="41"/>
      <c r="H682" s="41"/>
      <c r="I682" s="243"/>
      <c r="J682" s="41"/>
      <c r="K682" s="41"/>
      <c r="L682" s="45"/>
      <c r="M682" s="244"/>
      <c r="N682" s="245"/>
      <c r="O682" s="92"/>
      <c r="P682" s="92"/>
      <c r="Q682" s="92"/>
      <c r="R682" s="92"/>
      <c r="S682" s="92"/>
      <c r="T682" s="93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T682" s="18" t="s">
        <v>329</v>
      </c>
      <c r="AU682" s="18" t="s">
        <v>91</v>
      </c>
    </row>
    <row r="683" s="13" customFormat="1">
      <c r="A683" s="13"/>
      <c r="B683" s="251"/>
      <c r="C683" s="252"/>
      <c r="D683" s="253" t="s">
        <v>440</v>
      </c>
      <c r="E683" s="254" t="s">
        <v>1</v>
      </c>
      <c r="F683" s="255" t="s">
        <v>4930</v>
      </c>
      <c r="G683" s="252"/>
      <c r="H683" s="256">
        <v>1.907</v>
      </c>
      <c r="I683" s="257"/>
      <c r="J683" s="252"/>
      <c r="K683" s="252"/>
      <c r="L683" s="258"/>
      <c r="M683" s="259"/>
      <c r="N683" s="260"/>
      <c r="O683" s="260"/>
      <c r="P683" s="260"/>
      <c r="Q683" s="260"/>
      <c r="R683" s="260"/>
      <c r="S683" s="260"/>
      <c r="T683" s="261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62" t="s">
        <v>440</v>
      </c>
      <c r="AU683" s="262" t="s">
        <v>91</v>
      </c>
      <c r="AV683" s="13" t="s">
        <v>91</v>
      </c>
      <c r="AW683" s="13" t="s">
        <v>36</v>
      </c>
      <c r="AX683" s="13" t="s">
        <v>81</v>
      </c>
      <c r="AY683" s="262" t="s">
        <v>320</v>
      </c>
    </row>
    <row r="684" s="13" customFormat="1">
      <c r="A684" s="13"/>
      <c r="B684" s="251"/>
      <c r="C684" s="252"/>
      <c r="D684" s="253" t="s">
        <v>440</v>
      </c>
      <c r="E684" s="254" t="s">
        <v>1</v>
      </c>
      <c r="F684" s="255" t="s">
        <v>4931</v>
      </c>
      <c r="G684" s="252"/>
      <c r="H684" s="256">
        <v>0.035999999999999997</v>
      </c>
      <c r="I684" s="257"/>
      <c r="J684" s="252"/>
      <c r="K684" s="252"/>
      <c r="L684" s="258"/>
      <c r="M684" s="259"/>
      <c r="N684" s="260"/>
      <c r="O684" s="260"/>
      <c r="P684" s="260"/>
      <c r="Q684" s="260"/>
      <c r="R684" s="260"/>
      <c r="S684" s="260"/>
      <c r="T684" s="261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62" t="s">
        <v>440</v>
      </c>
      <c r="AU684" s="262" t="s">
        <v>91</v>
      </c>
      <c r="AV684" s="13" t="s">
        <v>91</v>
      </c>
      <c r="AW684" s="13" t="s">
        <v>36</v>
      </c>
      <c r="AX684" s="13" t="s">
        <v>81</v>
      </c>
      <c r="AY684" s="262" t="s">
        <v>320</v>
      </c>
    </row>
    <row r="685" s="14" customFormat="1">
      <c r="A685" s="14"/>
      <c r="B685" s="263"/>
      <c r="C685" s="264"/>
      <c r="D685" s="253" t="s">
        <v>440</v>
      </c>
      <c r="E685" s="265" t="s">
        <v>1</v>
      </c>
      <c r="F685" s="266" t="s">
        <v>485</v>
      </c>
      <c r="G685" s="264"/>
      <c r="H685" s="267">
        <v>1.9430000000000001</v>
      </c>
      <c r="I685" s="268"/>
      <c r="J685" s="264"/>
      <c r="K685" s="264"/>
      <c r="L685" s="269"/>
      <c r="M685" s="270"/>
      <c r="N685" s="271"/>
      <c r="O685" s="271"/>
      <c r="P685" s="271"/>
      <c r="Q685" s="271"/>
      <c r="R685" s="271"/>
      <c r="S685" s="271"/>
      <c r="T685" s="272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73" t="s">
        <v>440</v>
      </c>
      <c r="AU685" s="273" t="s">
        <v>91</v>
      </c>
      <c r="AV685" s="14" t="s">
        <v>341</v>
      </c>
      <c r="AW685" s="14" t="s">
        <v>36</v>
      </c>
      <c r="AX685" s="14" t="s">
        <v>89</v>
      </c>
      <c r="AY685" s="273" t="s">
        <v>320</v>
      </c>
    </row>
    <row r="686" s="2" customFormat="1" ht="21.75" customHeight="1">
      <c r="A686" s="39"/>
      <c r="B686" s="40"/>
      <c r="C686" s="228" t="s">
        <v>1548</v>
      </c>
      <c r="D686" s="228" t="s">
        <v>323</v>
      </c>
      <c r="E686" s="229" t="s">
        <v>2230</v>
      </c>
      <c r="F686" s="230" t="s">
        <v>2231</v>
      </c>
      <c r="G686" s="231" t="s">
        <v>437</v>
      </c>
      <c r="H686" s="232">
        <v>73.060000000000002</v>
      </c>
      <c r="I686" s="233"/>
      <c r="J686" s="234">
        <f>ROUND(I686*H686,2)</f>
        <v>0</v>
      </c>
      <c r="K686" s="230" t="s">
        <v>1</v>
      </c>
      <c r="L686" s="45"/>
      <c r="M686" s="235" t="s">
        <v>1</v>
      </c>
      <c r="N686" s="236" t="s">
        <v>46</v>
      </c>
      <c r="O686" s="92"/>
      <c r="P686" s="237">
        <f>O686*H686</f>
        <v>0</v>
      </c>
      <c r="Q686" s="237">
        <v>0.0076099999999999996</v>
      </c>
      <c r="R686" s="237">
        <f>Q686*H686</f>
        <v>0.5559866</v>
      </c>
      <c r="S686" s="237">
        <v>0</v>
      </c>
      <c r="T686" s="238">
        <f>S686*H686</f>
        <v>0</v>
      </c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R686" s="239" t="s">
        <v>404</v>
      </c>
      <c r="AT686" s="239" t="s">
        <v>323</v>
      </c>
      <c r="AU686" s="239" t="s">
        <v>91</v>
      </c>
      <c r="AY686" s="18" t="s">
        <v>320</v>
      </c>
      <c r="BE686" s="240">
        <f>IF(N686="základní",J686,0)</f>
        <v>0</v>
      </c>
      <c r="BF686" s="240">
        <f>IF(N686="snížená",J686,0)</f>
        <v>0</v>
      </c>
      <c r="BG686" s="240">
        <f>IF(N686="zákl. přenesená",J686,0)</f>
        <v>0</v>
      </c>
      <c r="BH686" s="240">
        <f>IF(N686="sníž. přenesená",J686,0)</f>
        <v>0</v>
      </c>
      <c r="BI686" s="240">
        <f>IF(N686="nulová",J686,0)</f>
        <v>0</v>
      </c>
      <c r="BJ686" s="18" t="s">
        <v>89</v>
      </c>
      <c r="BK686" s="240">
        <f>ROUND(I686*H686,2)</f>
        <v>0</v>
      </c>
      <c r="BL686" s="18" t="s">
        <v>404</v>
      </c>
      <c r="BM686" s="239" t="s">
        <v>4932</v>
      </c>
    </row>
    <row r="687" s="13" customFormat="1">
      <c r="A687" s="13"/>
      <c r="B687" s="251"/>
      <c r="C687" s="252"/>
      <c r="D687" s="253" t="s">
        <v>440</v>
      </c>
      <c r="E687" s="254" t="s">
        <v>1</v>
      </c>
      <c r="F687" s="255" t="s">
        <v>4933</v>
      </c>
      <c r="G687" s="252"/>
      <c r="H687" s="256">
        <v>73.060000000000002</v>
      </c>
      <c r="I687" s="257"/>
      <c r="J687" s="252"/>
      <c r="K687" s="252"/>
      <c r="L687" s="258"/>
      <c r="M687" s="259"/>
      <c r="N687" s="260"/>
      <c r="O687" s="260"/>
      <c r="P687" s="260"/>
      <c r="Q687" s="260"/>
      <c r="R687" s="260"/>
      <c r="S687" s="260"/>
      <c r="T687" s="261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62" t="s">
        <v>440</v>
      </c>
      <c r="AU687" s="262" t="s">
        <v>91</v>
      </c>
      <c r="AV687" s="13" t="s">
        <v>91</v>
      </c>
      <c r="AW687" s="13" t="s">
        <v>36</v>
      </c>
      <c r="AX687" s="13" t="s">
        <v>89</v>
      </c>
      <c r="AY687" s="262" t="s">
        <v>320</v>
      </c>
    </row>
    <row r="688" s="2" customFormat="1" ht="24.15" customHeight="1">
      <c r="A688" s="39"/>
      <c r="B688" s="40"/>
      <c r="C688" s="228" t="s">
        <v>1552</v>
      </c>
      <c r="D688" s="228" t="s">
        <v>323</v>
      </c>
      <c r="E688" s="229" t="s">
        <v>4934</v>
      </c>
      <c r="F688" s="230" t="s">
        <v>4935</v>
      </c>
      <c r="G688" s="231" t="s">
        <v>437</v>
      </c>
      <c r="H688" s="232">
        <v>73.060000000000002</v>
      </c>
      <c r="I688" s="233"/>
      <c r="J688" s="234">
        <f>ROUND(I688*H688,2)</f>
        <v>0</v>
      </c>
      <c r="K688" s="230" t="s">
        <v>326</v>
      </c>
      <c r="L688" s="45"/>
      <c r="M688" s="235" t="s">
        <v>1</v>
      </c>
      <c r="N688" s="236" t="s">
        <v>46</v>
      </c>
      <c r="O688" s="92"/>
      <c r="P688" s="237">
        <f>O688*H688</f>
        <v>0</v>
      </c>
      <c r="Q688" s="237">
        <v>0.00018000000000000001</v>
      </c>
      <c r="R688" s="237">
        <f>Q688*H688</f>
        <v>0.013150800000000001</v>
      </c>
      <c r="S688" s="237">
        <v>0</v>
      </c>
      <c r="T688" s="238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239" t="s">
        <v>404</v>
      </c>
      <c r="AT688" s="239" t="s">
        <v>323</v>
      </c>
      <c r="AU688" s="239" t="s">
        <v>91</v>
      </c>
      <c r="AY688" s="18" t="s">
        <v>320</v>
      </c>
      <c r="BE688" s="240">
        <f>IF(N688="základní",J688,0)</f>
        <v>0</v>
      </c>
      <c r="BF688" s="240">
        <f>IF(N688="snížená",J688,0)</f>
        <v>0</v>
      </c>
      <c r="BG688" s="240">
        <f>IF(N688="zákl. přenesená",J688,0)</f>
        <v>0</v>
      </c>
      <c r="BH688" s="240">
        <f>IF(N688="sníž. přenesená",J688,0)</f>
        <v>0</v>
      </c>
      <c r="BI688" s="240">
        <f>IF(N688="nulová",J688,0)</f>
        <v>0</v>
      </c>
      <c r="BJ688" s="18" t="s">
        <v>89</v>
      </c>
      <c r="BK688" s="240">
        <f>ROUND(I688*H688,2)</f>
        <v>0</v>
      </c>
      <c r="BL688" s="18" t="s">
        <v>404</v>
      </c>
      <c r="BM688" s="239" t="s">
        <v>4936</v>
      </c>
    </row>
    <row r="689" s="2" customFormat="1">
      <c r="A689" s="39"/>
      <c r="B689" s="40"/>
      <c r="C689" s="41"/>
      <c r="D689" s="241" t="s">
        <v>329</v>
      </c>
      <c r="E689" s="41"/>
      <c r="F689" s="242" t="s">
        <v>4937</v>
      </c>
      <c r="G689" s="41"/>
      <c r="H689" s="41"/>
      <c r="I689" s="243"/>
      <c r="J689" s="41"/>
      <c r="K689" s="41"/>
      <c r="L689" s="45"/>
      <c r="M689" s="244"/>
      <c r="N689" s="245"/>
      <c r="O689" s="92"/>
      <c r="P689" s="92"/>
      <c r="Q689" s="92"/>
      <c r="R689" s="92"/>
      <c r="S689" s="92"/>
      <c r="T689" s="93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T689" s="18" t="s">
        <v>329</v>
      </c>
      <c r="AU689" s="18" t="s">
        <v>91</v>
      </c>
    </row>
    <row r="690" s="2" customFormat="1" ht="24.15" customHeight="1">
      <c r="A690" s="39"/>
      <c r="B690" s="40"/>
      <c r="C690" s="228" t="s">
        <v>1557</v>
      </c>
      <c r="D690" s="228" t="s">
        <v>323</v>
      </c>
      <c r="E690" s="229" t="s">
        <v>2341</v>
      </c>
      <c r="F690" s="230" t="s">
        <v>2342</v>
      </c>
      <c r="G690" s="231" t="s">
        <v>480</v>
      </c>
      <c r="H690" s="232">
        <v>3.6269999999999998</v>
      </c>
      <c r="I690" s="233"/>
      <c r="J690" s="234">
        <f>ROUND(I690*H690,2)</f>
        <v>0</v>
      </c>
      <c r="K690" s="230" t="s">
        <v>326</v>
      </c>
      <c r="L690" s="45"/>
      <c r="M690" s="235" t="s">
        <v>1</v>
      </c>
      <c r="N690" s="236" t="s">
        <v>46</v>
      </c>
      <c r="O690" s="92"/>
      <c r="P690" s="237">
        <f>O690*H690</f>
        <v>0</v>
      </c>
      <c r="Q690" s="237">
        <v>0</v>
      </c>
      <c r="R690" s="237">
        <f>Q690*H690</f>
        <v>0</v>
      </c>
      <c r="S690" s="237">
        <v>0</v>
      </c>
      <c r="T690" s="238">
        <f>S690*H690</f>
        <v>0</v>
      </c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R690" s="239" t="s">
        <v>404</v>
      </c>
      <c r="AT690" s="239" t="s">
        <v>323</v>
      </c>
      <c r="AU690" s="239" t="s">
        <v>91</v>
      </c>
      <c r="AY690" s="18" t="s">
        <v>320</v>
      </c>
      <c r="BE690" s="240">
        <f>IF(N690="základní",J690,0)</f>
        <v>0</v>
      </c>
      <c r="BF690" s="240">
        <f>IF(N690="snížená",J690,0)</f>
        <v>0</v>
      </c>
      <c r="BG690" s="240">
        <f>IF(N690="zákl. přenesená",J690,0)</f>
        <v>0</v>
      </c>
      <c r="BH690" s="240">
        <f>IF(N690="sníž. přenesená",J690,0)</f>
        <v>0</v>
      </c>
      <c r="BI690" s="240">
        <f>IF(N690="nulová",J690,0)</f>
        <v>0</v>
      </c>
      <c r="BJ690" s="18" t="s">
        <v>89</v>
      </c>
      <c r="BK690" s="240">
        <f>ROUND(I690*H690,2)</f>
        <v>0</v>
      </c>
      <c r="BL690" s="18" t="s">
        <v>404</v>
      </c>
      <c r="BM690" s="239" t="s">
        <v>4938</v>
      </c>
    </row>
    <row r="691" s="2" customFormat="1">
      <c r="A691" s="39"/>
      <c r="B691" s="40"/>
      <c r="C691" s="41"/>
      <c r="D691" s="241" t="s">
        <v>329</v>
      </c>
      <c r="E691" s="41"/>
      <c r="F691" s="242" t="s">
        <v>2344</v>
      </c>
      <c r="G691" s="41"/>
      <c r="H691" s="41"/>
      <c r="I691" s="243"/>
      <c r="J691" s="41"/>
      <c r="K691" s="41"/>
      <c r="L691" s="45"/>
      <c r="M691" s="244"/>
      <c r="N691" s="245"/>
      <c r="O691" s="92"/>
      <c r="P691" s="92"/>
      <c r="Q691" s="92"/>
      <c r="R691" s="92"/>
      <c r="S691" s="92"/>
      <c r="T691" s="93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T691" s="18" t="s">
        <v>329</v>
      </c>
      <c r="AU691" s="18" t="s">
        <v>91</v>
      </c>
    </row>
    <row r="692" s="12" customFormat="1" ht="22.8" customHeight="1">
      <c r="A692" s="12"/>
      <c r="B692" s="212"/>
      <c r="C692" s="213"/>
      <c r="D692" s="214" t="s">
        <v>80</v>
      </c>
      <c r="E692" s="226" t="s">
        <v>2345</v>
      </c>
      <c r="F692" s="226" t="s">
        <v>2346</v>
      </c>
      <c r="G692" s="213"/>
      <c r="H692" s="213"/>
      <c r="I692" s="216"/>
      <c r="J692" s="227">
        <f>BK692</f>
        <v>0</v>
      </c>
      <c r="K692" s="213"/>
      <c r="L692" s="218"/>
      <c r="M692" s="219"/>
      <c r="N692" s="220"/>
      <c r="O692" s="220"/>
      <c r="P692" s="221">
        <f>SUM(P693:P775)</f>
        <v>0</v>
      </c>
      <c r="Q692" s="220"/>
      <c r="R692" s="221">
        <f>SUM(R693:R775)</f>
        <v>3.7352230999999998</v>
      </c>
      <c r="S692" s="220"/>
      <c r="T692" s="222">
        <f>SUM(T693:T775)</f>
        <v>0</v>
      </c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R692" s="223" t="s">
        <v>91</v>
      </c>
      <c r="AT692" s="224" t="s">
        <v>80</v>
      </c>
      <c r="AU692" s="224" t="s">
        <v>89</v>
      </c>
      <c r="AY692" s="223" t="s">
        <v>320</v>
      </c>
      <c r="BK692" s="225">
        <f>SUM(BK693:BK775)</f>
        <v>0</v>
      </c>
    </row>
    <row r="693" s="2" customFormat="1" ht="24.15" customHeight="1">
      <c r="A693" s="39"/>
      <c r="B693" s="40"/>
      <c r="C693" s="228" t="s">
        <v>1559</v>
      </c>
      <c r="D693" s="228" t="s">
        <v>323</v>
      </c>
      <c r="E693" s="229" t="s">
        <v>4939</v>
      </c>
      <c r="F693" s="230" t="s">
        <v>4940</v>
      </c>
      <c r="G693" s="231" t="s">
        <v>437</v>
      </c>
      <c r="H693" s="232">
        <v>34.600000000000001</v>
      </c>
      <c r="I693" s="233"/>
      <c r="J693" s="234">
        <f>ROUND(I693*H693,2)</f>
        <v>0</v>
      </c>
      <c r="K693" s="230" t="s">
        <v>326</v>
      </c>
      <c r="L693" s="45"/>
      <c r="M693" s="235" t="s">
        <v>1</v>
      </c>
      <c r="N693" s="236" t="s">
        <v>46</v>
      </c>
      <c r="O693" s="92"/>
      <c r="P693" s="237">
        <f>O693*H693</f>
        <v>0</v>
      </c>
      <c r="Q693" s="237">
        <v>0.04428</v>
      </c>
      <c r="R693" s="237">
        <f>Q693*H693</f>
        <v>1.5320880000000001</v>
      </c>
      <c r="S693" s="237">
        <v>0</v>
      </c>
      <c r="T693" s="238">
        <f>S693*H693</f>
        <v>0</v>
      </c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R693" s="239" t="s">
        <v>404</v>
      </c>
      <c r="AT693" s="239" t="s">
        <v>323</v>
      </c>
      <c r="AU693" s="239" t="s">
        <v>91</v>
      </c>
      <c r="AY693" s="18" t="s">
        <v>320</v>
      </c>
      <c r="BE693" s="240">
        <f>IF(N693="základní",J693,0)</f>
        <v>0</v>
      </c>
      <c r="BF693" s="240">
        <f>IF(N693="snížená",J693,0)</f>
        <v>0</v>
      </c>
      <c r="BG693" s="240">
        <f>IF(N693="zákl. přenesená",J693,0)</f>
        <v>0</v>
      </c>
      <c r="BH693" s="240">
        <f>IF(N693="sníž. přenesená",J693,0)</f>
        <v>0</v>
      </c>
      <c r="BI693" s="240">
        <f>IF(N693="nulová",J693,0)</f>
        <v>0</v>
      </c>
      <c r="BJ693" s="18" t="s">
        <v>89</v>
      </c>
      <c r="BK693" s="240">
        <f>ROUND(I693*H693,2)</f>
        <v>0</v>
      </c>
      <c r="BL693" s="18" t="s">
        <v>404</v>
      </c>
      <c r="BM693" s="239" t="s">
        <v>4941</v>
      </c>
    </row>
    <row r="694" s="2" customFormat="1">
      <c r="A694" s="39"/>
      <c r="B694" s="40"/>
      <c r="C694" s="41"/>
      <c r="D694" s="241" t="s">
        <v>329</v>
      </c>
      <c r="E694" s="41"/>
      <c r="F694" s="242" t="s">
        <v>4942</v>
      </c>
      <c r="G694" s="41"/>
      <c r="H694" s="41"/>
      <c r="I694" s="243"/>
      <c r="J694" s="41"/>
      <c r="K694" s="41"/>
      <c r="L694" s="45"/>
      <c r="M694" s="244"/>
      <c r="N694" s="245"/>
      <c r="O694" s="92"/>
      <c r="P694" s="92"/>
      <c r="Q694" s="92"/>
      <c r="R694" s="92"/>
      <c r="S694" s="92"/>
      <c r="T694" s="93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T694" s="18" t="s">
        <v>329</v>
      </c>
      <c r="AU694" s="18" t="s">
        <v>91</v>
      </c>
    </row>
    <row r="695" s="16" customFormat="1">
      <c r="A695" s="16"/>
      <c r="B695" s="299"/>
      <c r="C695" s="300"/>
      <c r="D695" s="253" t="s">
        <v>440</v>
      </c>
      <c r="E695" s="301" t="s">
        <v>1</v>
      </c>
      <c r="F695" s="302" t="s">
        <v>4722</v>
      </c>
      <c r="G695" s="300"/>
      <c r="H695" s="301" t="s">
        <v>1</v>
      </c>
      <c r="I695" s="303"/>
      <c r="J695" s="300"/>
      <c r="K695" s="300"/>
      <c r="L695" s="304"/>
      <c r="M695" s="305"/>
      <c r="N695" s="306"/>
      <c r="O695" s="306"/>
      <c r="P695" s="306"/>
      <c r="Q695" s="306"/>
      <c r="R695" s="306"/>
      <c r="S695" s="306"/>
      <c r="T695" s="307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T695" s="308" t="s">
        <v>440</v>
      </c>
      <c r="AU695" s="308" t="s">
        <v>91</v>
      </c>
      <c r="AV695" s="16" t="s">
        <v>89</v>
      </c>
      <c r="AW695" s="16" t="s">
        <v>36</v>
      </c>
      <c r="AX695" s="16" t="s">
        <v>81</v>
      </c>
      <c r="AY695" s="308" t="s">
        <v>320</v>
      </c>
    </row>
    <row r="696" s="16" customFormat="1">
      <c r="A696" s="16"/>
      <c r="B696" s="299"/>
      <c r="C696" s="300"/>
      <c r="D696" s="253" t="s">
        <v>440</v>
      </c>
      <c r="E696" s="301" t="s">
        <v>1</v>
      </c>
      <c r="F696" s="302" t="s">
        <v>900</v>
      </c>
      <c r="G696" s="300"/>
      <c r="H696" s="301" t="s">
        <v>1</v>
      </c>
      <c r="I696" s="303"/>
      <c r="J696" s="300"/>
      <c r="K696" s="300"/>
      <c r="L696" s="304"/>
      <c r="M696" s="305"/>
      <c r="N696" s="306"/>
      <c r="O696" s="306"/>
      <c r="P696" s="306"/>
      <c r="Q696" s="306"/>
      <c r="R696" s="306"/>
      <c r="S696" s="306"/>
      <c r="T696" s="307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T696" s="308" t="s">
        <v>440</v>
      </c>
      <c r="AU696" s="308" t="s">
        <v>91</v>
      </c>
      <c r="AV696" s="16" t="s">
        <v>89</v>
      </c>
      <c r="AW696" s="16" t="s">
        <v>36</v>
      </c>
      <c r="AX696" s="16" t="s">
        <v>81</v>
      </c>
      <c r="AY696" s="308" t="s">
        <v>320</v>
      </c>
    </row>
    <row r="697" s="13" customFormat="1">
      <c r="A697" s="13"/>
      <c r="B697" s="251"/>
      <c r="C697" s="252"/>
      <c r="D697" s="253" t="s">
        <v>440</v>
      </c>
      <c r="E697" s="254" t="s">
        <v>1</v>
      </c>
      <c r="F697" s="255" t="s">
        <v>4723</v>
      </c>
      <c r="G697" s="252"/>
      <c r="H697" s="256">
        <v>17.100000000000001</v>
      </c>
      <c r="I697" s="257"/>
      <c r="J697" s="252"/>
      <c r="K697" s="252"/>
      <c r="L697" s="258"/>
      <c r="M697" s="259"/>
      <c r="N697" s="260"/>
      <c r="O697" s="260"/>
      <c r="P697" s="260"/>
      <c r="Q697" s="260"/>
      <c r="R697" s="260"/>
      <c r="S697" s="260"/>
      <c r="T697" s="261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62" t="s">
        <v>440</v>
      </c>
      <c r="AU697" s="262" t="s">
        <v>91</v>
      </c>
      <c r="AV697" s="13" t="s">
        <v>91</v>
      </c>
      <c r="AW697" s="13" t="s">
        <v>36</v>
      </c>
      <c r="AX697" s="13" t="s">
        <v>81</v>
      </c>
      <c r="AY697" s="262" t="s">
        <v>320</v>
      </c>
    </row>
    <row r="698" s="13" customFormat="1">
      <c r="A698" s="13"/>
      <c r="B698" s="251"/>
      <c r="C698" s="252"/>
      <c r="D698" s="253" t="s">
        <v>440</v>
      </c>
      <c r="E698" s="254" t="s">
        <v>1</v>
      </c>
      <c r="F698" s="255" t="s">
        <v>4943</v>
      </c>
      <c r="G698" s="252"/>
      <c r="H698" s="256">
        <v>17.5</v>
      </c>
      <c r="I698" s="257"/>
      <c r="J698" s="252"/>
      <c r="K698" s="252"/>
      <c r="L698" s="258"/>
      <c r="M698" s="259"/>
      <c r="N698" s="260"/>
      <c r="O698" s="260"/>
      <c r="P698" s="260"/>
      <c r="Q698" s="260"/>
      <c r="R698" s="260"/>
      <c r="S698" s="260"/>
      <c r="T698" s="261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62" t="s">
        <v>440</v>
      </c>
      <c r="AU698" s="262" t="s">
        <v>91</v>
      </c>
      <c r="AV698" s="13" t="s">
        <v>91</v>
      </c>
      <c r="AW698" s="13" t="s">
        <v>36</v>
      </c>
      <c r="AX698" s="13" t="s">
        <v>81</v>
      </c>
      <c r="AY698" s="262" t="s">
        <v>320</v>
      </c>
    </row>
    <row r="699" s="14" customFormat="1">
      <c r="A699" s="14"/>
      <c r="B699" s="263"/>
      <c r="C699" s="264"/>
      <c r="D699" s="253" t="s">
        <v>440</v>
      </c>
      <c r="E699" s="265" t="s">
        <v>1</v>
      </c>
      <c r="F699" s="266" t="s">
        <v>485</v>
      </c>
      <c r="G699" s="264"/>
      <c r="H699" s="267">
        <v>34.600000000000001</v>
      </c>
      <c r="I699" s="268"/>
      <c r="J699" s="264"/>
      <c r="K699" s="264"/>
      <c r="L699" s="269"/>
      <c r="M699" s="270"/>
      <c r="N699" s="271"/>
      <c r="O699" s="271"/>
      <c r="P699" s="271"/>
      <c r="Q699" s="271"/>
      <c r="R699" s="271"/>
      <c r="S699" s="271"/>
      <c r="T699" s="272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73" t="s">
        <v>440</v>
      </c>
      <c r="AU699" s="273" t="s">
        <v>91</v>
      </c>
      <c r="AV699" s="14" t="s">
        <v>341</v>
      </c>
      <c r="AW699" s="14" t="s">
        <v>36</v>
      </c>
      <c r="AX699" s="14" t="s">
        <v>89</v>
      </c>
      <c r="AY699" s="273" t="s">
        <v>320</v>
      </c>
    </row>
    <row r="700" s="2" customFormat="1" ht="24.15" customHeight="1">
      <c r="A700" s="39"/>
      <c r="B700" s="40"/>
      <c r="C700" s="228" t="s">
        <v>1561</v>
      </c>
      <c r="D700" s="228" t="s">
        <v>323</v>
      </c>
      <c r="E700" s="229" t="s">
        <v>2348</v>
      </c>
      <c r="F700" s="230" t="s">
        <v>2349</v>
      </c>
      <c r="G700" s="231" t="s">
        <v>437</v>
      </c>
      <c r="H700" s="232">
        <v>40.469999999999999</v>
      </c>
      <c r="I700" s="233"/>
      <c r="J700" s="234">
        <f>ROUND(I700*H700,2)</f>
        <v>0</v>
      </c>
      <c r="K700" s="230" t="s">
        <v>326</v>
      </c>
      <c r="L700" s="45"/>
      <c r="M700" s="235" t="s">
        <v>1</v>
      </c>
      <c r="N700" s="236" t="s">
        <v>46</v>
      </c>
      <c r="O700" s="92"/>
      <c r="P700" s="237">
        <f>O700*H700</f>
        <v>0</v>
      </c>
      <c r="Q700" s="237">
        <v>0.011820000000000001</v>
      </c>
      <c r="R700" s="237">
        <f>Q700*H700</f>
        <v>0.47835539999999999</v>
      </c>
      <c r="S700" s="237">
        <v>0</v>
      </c>
      <c r="T700" s="238">
        <f>S700*H700</f>
        <v>0</v>
      </c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R700" s="239" t="s">
        <v>404</v>
      </c>
      <c r="AT700" s="239" t="s">
        <v>323</v>
      </c>
      <c r="AU700" s="239" t="s">
        <v>91</v>
      </c>
      <c r="AY700" s="18" t="s">
        <v>320</v>
      </c>
      <c r="BE700" s="240">
        <f>IF(N700="základní",J700,0)</f>
        <v>0</v>
      </c>
      <c r="BF700" s="240">
        <f>IF(N700="snížená",J700,0)</f>
        <v>0</v>
      </c>
      <c r="BG700" s="240">
        <f>IF(N700="zákl. přenesená",J700,0)</f>
        <v>0</v>
      </c>
      <c r="BH700" s="240">
        <f>IF(N700="sníž. přenesená",J700,0)</f>
        <v>0</v>
      </c>
      <c r="BI700" s="240">
        <f>IF(N700="nulová",J700,0)</f>
        <v>0</v>
      </c>
      <c r="BJ700" s="18" t="s">
        <v>89</v>
      </c>
      <c r="BK700" s="240">
        <f>ROUND(I700*H700,2)</f>
        <v>0</v>
      </c>
      <c r="BL700" s="18" t="s">
        <v>404</v>
      </c>
      <c r="BM700" s="239" t="s">
        <v>4944</v>
      </c>
    </row>
    <row r="701" s="2" customFormat="1">
      <c r="A701" s="39"/>
      <c r="B701" s="40"/>
      <c r="C701" s="41"/>
      <c r="D701" s="241" t="s">
        <v>329</v>
      </c>
      <c r="E701" s="41"/>
      <c r="F701" s="242" t="s">
        <v>2351</v>
      </c>
      <c r="G701" s="41"/>
      <c r="H701" s="41"/>
      <c r="I701" s="243"/>
      <c r="J701" s="41"/>
      <c r="K701" s="41"/>
      <c r="L701" s="45"/>
      <c r="M701" s="244"/>
      <c r="N701" s="245"/>
      <c r="O701" s="92"/>
      <c r="P701" s="92"/>
      <c r="Q701" s="92"/>
      <c r="R701" s="92"/>
      <c r="S701" s="92"/>
      <c r="T701" s="93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T701" s="18" t="s">
        <v>329</v>
      </c>
      <c r="AU701" s="18" t="s">
        <v>91</v>
      </c>
    </row>
    <row r="702" s="16" customFormat="1">
      <c r="A702" s="16"/>
      <c r="B702" s="299"/>
      <c r="C702" s="300"/>
      <c r="D702" s="253" t="s">
        <v>440</v>
      </c>
      <c r="E702" s="301" t="s">
        <v>1</v>
      </c>
      <c r="F702" s="302" t="s">
        <v>900</v>
      </c>
      <c r="G702" s="300"/>
      <c r="H702" s="301" t="s">
        <v>1</v>
      </c>
      <c r="I702" s="303"/>
      <c r="J702" s="300"/>
      <c r="K702" s="300"/>
      <c r="L702" s="304"/>
      <c r="M702" s="305"/>
      <c r="N702" s="306"/>
      <c r="O702" s="306"/>
      <c r="P702" s="306"/>
      <c r="Q702" s="306"/>
      <c r="R702" s="306"/>
      <c r="S702" s="306"/>
      <c r="T702" s="307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T702" s="308" t="s">
        <v>440</v>
      </c>
      <c r="AU702" s="308" t="s">
        <v>91</v>
      </c>
      <c r="AV702" s="16" t="s">
        <v>89</v>
      </c>
      <c r="AW702" s="16" t="s">
        <v>36</v>
      </c>
      <c r="AX702" s="16" t="s">
        <v>81</v>
      </c>
      <c r="AY702" s="308" t="s">
        <v>320</v>
      </c>
    </row>
    <row r="703" s="16" customFormat="1">
      <c r="A703" s="16"/>
      <c r="B703" s="299"/>
      <c r="C703" s="300"/>
      <c r="D703" s="253" t="s">
        <v>440</v>
      </c>
      <c r="E703" s="301" t="s">
        <v>1</v>
      </c>
      <c r="F703" s="302" t="s">
        <v>4945</v>
      </c>
      <c r="G703" s="300"/>
      <c r="H703" s="301" t="s">
        <v>1</v>
      </c>
      <c r="I703" s="303"/>
      <c r="J703" s="300"/>
      <c r="K703" s="300"/>
      <c r="L703" s="304"/>
      <c r="M703" s="305"/>
      <c r="N703" s="306"/>
      <c r="O703" s="306"/>
      <c r="P703" s="306"/>
      <c r="Q703" s="306"/>
      <c r="R703" s="306"/>
      <c r="S703" s="306"/>
      <c r="T703" s="307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T703" s="308" t="s">
        <v>440</v>
      </c>
      <c r="AU703" s="308" t="s">
        <v>91</v>
      </c>
      <c r="AV703" s="16" t="s">
        <v>89</v>
      </c>
      <c r="AW703" s="16" t="s">
        <v>36</v>
      </c>
      <c r="AX703" s="16" t="s">
        <v>81</v>
      </c>
      <c r="AY703" s="308" t="s">
        <v>320</v>
      </c>
    </row>
    <row r="704" s="13" customFormat="1">
      <c r="A704" s="13"/>
      <c r="B704" s="251"/>
      <c r="C704" s="252"/>
      <c r="D704" s="253" t="s">
        <v>440</v>
      </c>
      <c r="E704" s="254" t="s">
        <v>1</v>
      </c>
      <c r="F704" s="255" t="s">
        <v>4946</v>
      </c>
      <c r="G704" s="252"/>
      <c r="H704" s="256">
        <v>4.0300000000000002</v>
      </c>
      <c r="I704" s="257"/>
      <c r="J704" s="252"/>
      <c r="K704" s="252"/>
      <c r="L704" s="258"/>
      <c r="M704" s="259"/>
      <c r="N704" s="260"/>
      <c r="O704" s="260"/>
      <c r="P704" s="260"/>
      <c r="Q704" s="260"/>
      <c r="R704" s="260"/>
      <c r="S704" s="260"/>
      <c r="T704" s="261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62" t="s">
        <v>440</v>
      </c>
      <c r="AU704" s="262" t="s">
        <v>91</v>
      </c>
      <c r="AV704" s="13" t="s">
        <v>91</v>
      </c>
      <c r="AW704" s="13" t="s">
        <v>36</v>
      </c>
      <c r="AX704" s="13" t="s">
        <v>81</v>
      </c>
      <c r="AY704" s="262" t="s">
        <v>320</v>
      </c>
    </row>
    <row r="705" s="13" customFormat="1">
      <c r="A705" s="13"/>
      <c r="B705" s="251"/>
      <c r="C705" s="252"/>
      <c r="D705" s="253" t="s">
        <v>440</v>
      </c>
      <c r="E705" s="254" t="s">
        <v>1</v>
      </c>
      <c r="F705" s="255" t="s">
        <v>4947</v>
      </c>
      <c r="G705" s="252"/>
      <c r="H705" s="256">
        <v>3.4100000000000001</v>
      </c>
      <c r="I705" s="257"/>
      <c r="J705" s="252"/>
      <c r="K705" s="252"/>
      <c r="L705" s="258"/>
      <c r="M705" s="259"/>
      <c r="N705" s="260"/>
      <c r="O705" s="260"/>
      <c r="P705" s="260"/>
      <c r="Q705" s="260"/>
      <c r="R705" s="260"/>
      <c r="S705" s="260"/>
      <c r="T705" s="261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62" t="s">
        <v>440</v>
      </c>
      <c r="AU705" s="262" t="s">
        <v>91</v>
      </c>
      <c r="AV705" s="13" t="s">
        <v>91</v>
      </c>
      <c r="AW705" s="13" t="s">
        <v>36</v>
      </c>
      <c r="AX705" s="13" t="s">
        <v>81</v>
      </c>
      <c r="AY705" s="262" t="s">
        <v>320</v>
      </c>
    </row>
    <row r="706" s="13" customFormat="1">
      <c r="A706" s="13"/>
      <c r="B706" s="251"/>
      <c r="C706" s="252"/>
      <c r="D706" s="253" t="s">
        <v>440</v>
      </c>
      <c r="E706" s="254" t="s">
        <v>1</v>
      </c>
      <c r="F706" s="255" t="s">
        <v>4948</v>
      </c>
      <c r="G706" s="252"/>
      <c r="H706" s="256">
        <v>4.0300000000000002</v>
      </c>
      <c r="I706" s="257"/>
      <c r="J706" s="252"/>
      <c r="K706" s="252"/>
      <c r="L706" s="258"/>
      <c r="M706" s="259"/>
      <c r="N706" s="260"/>
      <c r="O706" s="260"/>
      <c r="P706" s="260"/>
      <c r="Q706" s="260"/>
      <c r="R706" s="260"/>
      <c r="S706" s="260"/>
      <c r="T706" s="261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62" t="s">
        <v>440</v>
      </c>
      <c r="AU706" s="262" t="s">
        <v>91</v>
      </c>
      <c r="AV706" s="13" t="s">
        <v>91</v>
      </c>
      <c r="AW706" s="13" t="s">
        <v>36</v>
      </c>
      <c r="AX706" s="13" t="s">
        <v>81</v>
      </c>
      <c r="AY706" s="262" t="s">
        <v>320</v>
      </c>
    </row>
    <row r="707" s="15" customFormat="1">
      <c r="A707" s="15"/>
      <c r="B707" s="288"/>
      <c r="C707" s="289"/>
      <c r="D707" s="253" t="s">
        <v>440</v>
      </c>
      <c r="E707" s="290" t="s">
        <v>1</v>
      </c>
      <c r="F707" s="291" t="s">
        <v>633</v>
      </c>
      <c r="G707" s="289"/>
      <c r="H707" s="292">
        <v>11.470000000000001</v>
      </c>
      <c r="I707" s="293"/>
      <c r="J707" s="289"/>
      <c r="K707" s="289"/>
      <c r="L707" s="294"/>
      <c r="M707" s="295"/>
      <c r="N707" s="296"/>
      <c r="O707" s="296"/>
      <c r="P707" s="296"/>
      <c r="Q707" s="296"/>
      <c r="R707" s="296"/>
      <c r="S707" s="296"/>
      <c r="T707" s="297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T707" s="298" t="s">
        <v>440</v>
      </c>
      <c r="AU707" s="298" t="s">
        <v>91</v>
      </c>
      <c r="AV707" s="15" t="s">
        <v>111</v>
      </c>
      <c r="AW707" s="15" t="s">
        <v>36</v>
      </c>
      <c r="AX707" s="15" t="s">
        <v>81</v>
      </c>
      <c r="AY707" s="298" t="s">
        <v>320</v>
      </c>
    </row>
    <row r="708" s="16" customFormat="1">
      <c r="A708" s="16"/>
      <c r="B708" s="299"/>
      <c r="C708" s="300"/>
      <c r="D708" s="253" t="s">
        <v>440</v>
      </c>
      <c r="E708" s="301" t="s">
        <v>1</v>
      </c>
      <c r="F708" s="302" t="s">
        <v>879</v>
      </c>
      <c r="G708" s="300"/>
      <c r="H708" s="301" t="s">
        <v>1</v>
      </c>
      <c r="I708" s="303"/>
      <c r="J708" s="300"/>
      <c r="K708" s="300"/>
      <c r="L708" s="304"/>
      <c r="M708" s="305"/>
      <c r="N708" s="306"/>
      <c r="O708" s="306"/>
      <c r="P708" s="306"/>
      <c r="Q708" s="306"/>
      <c r="R708" s="306"/>
      <c r="S708" s="306"/>
      <c r="T708" s="307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T708" s="308" t="s">
        <v>440</v>
      </c>
      <c r="AU708" s="308" t="s">
        <v>91</v>
      </c>
      <c r="AV708" s="16" t="s">
        <v>89</v>
      </c>
      <c r="AW708" s="16" t="s">
        <v>36</v>
      </c>
      <c r="AX708" s="16" t="s">
        <v>81</v>
      </c>
      <c r="AY708" s="308" t="s">
        <v>320</v>
      </c>
    </row>
    <row r="709" s="13" customFormat="1">
      <c r="A709" s="13"/>
      <c r="B709" s="251"/>
      <c r="C709" s="252"/>
      <c r="D709" s="253" t="s">
        <v>440</v>
      </c>
      <c r="E709" s="254" t="s">
        <v>1</v>
      </c>
      <c r="F709" s="255" t="s">
        <v>4949</v>
      </c>
      <c r="G709" s="252"/>
      <c r="H709" s="256">
        <v>4.5</v>
      </c>
      <c r="I709" s="257"/>
      <c r="J709" s="252"/>
      <c r="K709" s="252"/>
      <c r="L709" s="258"/>
      <c r="M709" s="259"/>
      <c r="N709" s="260"/>
      <c r="O709" s="260"/>
      <c r="P709" s="260"/>
      <c r="Q709" s="260"/>
      <c r="R709" s="260"/>
      <c r="S709" s="260"/>
      <c r="T709" s="261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62" t="s">
        <v>440</v>
      </c>
      <c r="AU709" s="262" t="s">
        <v>91</v>
      </c>
      <c r="AV709" s="13" t="s">
        <v>91</v>
      </c>
      <c r="AW709" s="13" t="s">
        <v>36</v>
      </c>
      <c r="AX709" s="13" t="s">
        <v>81</v>
      </c>
      <c r="AY709" s="262" t="s">
        <v>320</v>
      </c>
    </row>
    <row r="710" s="13" customFormat="1">
      <c r="A710" s="13"/>
      <c r="B710" s="251"/>
      <c r="C710" s="252"/>
      <c r="D710" s="253" t="s">
        <v>440</v>
      </c>
      <c r="E710" s="254" t="s">
        <v>1</v>
      </c>
      <c r="F710" s="255" t="s">
        <v>4950</v>
      </c>
      <c r="G710" s="252"/>
      <c r="H710" s="256">
        <v>4.7999999999999998</v>
      </c>
      <c r="I710" s="257"/>
      <c r="J710" s="252"/>
      <c r="K710" s="252"/>
      <c r="L710" s="258"/>
      <c r="M710" s="259"/>
      <c r="N710" s="260"/>
      <c r="O710" s="260"/>
      <c r="P710" s="260"/>
      <c r="Q710" s="260"/>
      <c r="R710" s="260"/>
      <c r="S710" s="260"/>
      <c r="T710" s="261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62" t="s">
        <v>440</v>
      </c>
      <c r="AU710" s="262" t="s">
        <v>91</v>
      </c>
      <c r="AV710" s="13" t="s">
        <v>91</v>
      </c>
      <c r="AW710" s="13" t="s">
        <v>36</v>
      </c>
      <c r="AX710" s="13" t="s">
        <v>81</v>
      </c>
      <c r="AY710" s="262" t="s">
        <v>320</v>
      </c>
    </row>
    <row r="711" s="13" customFormat="1">
      <c r="A711" s="13"/>
      <c r="B711" s="251"/>
      <c r="C711" s="252"/>
      <c r="D711" s="253" t="s">
        <v>440</v>
      </c>
      <c r="E711" s="254" t="s">
        <v>1</v>
      </c>
      <c r="F711" s="255" t="s">
        <v>4951</v>
      </c>
      <c r="G711" s="252"/>
      <c r="H711" s="256">
        <v>10.1</v>
      </c>
      <c r="I711" s="257"/>
      <c r="J711" s="252"/>
      <c r="K711" s="252"/>
      <c r="L711" s="258"/>
      <c r="M711" s="259"/>
      <c r="N711" s="260"/>
      <c r="O711" s="260"/>
      <c r="P711" s="260"/>
      <c r="Q711" s="260"/>
      <c r="R711" s="260"/>
      <c r="S711" s="260"/>
      <c r="T711" s="261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62" t="s">
        <v>440</v>
      </c>
      <c r="AU711" s="262" t="s">
        <v>91</v>
      </c>
      <c r="AV711" s="13" t="s">
        <v>91</v>
      </c>
      <c r="AW711" s="13" t="s">
        <v>36</v>
      </c>
      <c r="AX711" s="13" t="s">
        <v>81</v>
      </c>
      <c r="AY711" s="262" t="s">
        <v>320</v>
      </c>
    </row>
    <row r="712" s="13" customFormat="1">
      <c r="A712" s="13"/>
      <c r="B712" s="251"/>
      <c r="C712" s="252"/>
      <c r="D712" s="253" t="s">
        <v>440</v>
      </c>
      <c r="E712" s="254" t="s">
        <v>1</v>
      </c>
      <c r="F712" s="255" t="s">
        <v>4952</v>
      </c>
      <c r="G712" s="252"/>
      <c r="H712" s="256">
        <v>5.0999999999999996</v>
      </c>
      <c r="I712" s="257"/>
      <c r="J712" s="252"/>
      <c r="K712" s="252"/>
      <c r="L712" s="258"/>
      <c r="M712" s="259"/>
      <c r="N712" s="260"/>
      <c r="O712" s="260"/>
      <c r="P712" s="260"/>
      <c r="Q712" s="260"/>
      <c r="R712" s="260"/>
      <c r="S712" s="260"/>
      <c r="T712" s="261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62" t="s">
        <v>440</v>
      </c>
      <c r="AU712" s="262" t="s">
        <v>91</v>
      </c>
      <c r="AV712" s="13" t="s">
        <v>91</v>
      </c>
      <c r="AW712" s="13" t="s">
        <v>36</v>
      </c>
      <c r="AX712" s="13" t="s">
        <v>81</v>
      </c>
      <c r="AY712" s="262" t="s">
        <v>320</v>
      </c>
    </row>
    <row r="713" s="13" customFormat="1">
      <c r="A713" s="13"/>
      <c r="B713" s="251"/>
      <c r="C713" s="252"/>
      <c r="D713" s="253" t="s">
        <v>440</v>
      </c>
      <c r="E713" s="254" t="s">
        <v>1</v>
      </c>
      <c r="F713" s="255" t="s">
        <v>4953</v>
      </c>
      <c r="G713" s="252"/>
      <c r="H713" s="256">
        <v>4.5</v>
      </c>
      <c r="I713" s="257"/>
      <c r="J713" s="252"/>
      <c r="K713" s="252"/>
      <c r="L713" s="258"/>
      <c r="M713" s="259"/>
      <c r="N713" s="260"/>
      <c r="O713" s="260"/>
      <c r="P713" s="260"/>
      <c r="Q713" s="260"/>
      <c r="R713" s="260"/>
      <c r="S713" s="260"/>
      <c r="T713" s="261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62" t="s">
        <v>440</v>
      </c>
      <c r="AU713" s="262" t="s">
        <v>91</v>
      </c>
      <c r="AV713" s="13" t="s">
        <v>91</v>
      </c>
      <c r="AW713" s="13" t="s">
        <v>36</v>
      </c>
      <c r="AX713" s="13" t="s">
        <v>81</v>
      </c>
      <c r="AY713" s="262" t="s">
        <v>320</v>
      </c>
    </row>
    <row r="714" s="15" customFormat="1">
      <c r="A714" s="15"/>
      <c r="B714" s="288"/>
      <c r="C714" s="289"/>
      <c r="D714" s="253" t="s">
        <v>440</v>
      </c>
      <c r="E714" s="290" t="s">
        <v>1</v>
      </c>
      <c r="F714" s="291" t="s">
        <v>633</v>
      </c>
      <c r="G714" s="289"/>
      <c r="H714" s="292">
        <v>29</v>
      </c>
      <c r="I714" s="293"/>
      <c r="J714" s="289"/>
      <c r="K714" s="289"/>
      <c r="L714" s="294"/>
      <c r="M714" s="295"/>
      <c r="N714" s="296"/>
      <c r="O714" s="296"/>
      <c r="P714" s="296"/>
      <c r="Q714" s="296"/>
      <c r="R714" s="296"/>
      <c r="S714" s="296"/>
      <c r="T714" s="297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T714" s="298" t="s">
        <v>440</v>
      </c>
      <c r="AU714" s="298" t="s">
        <v>91</v>
      </c>
      <c r="AV714" s="15" t="s">
        <v>111</v>
      </c>
      <c r="AW714" s="15" t="s">
        <v>36</v>
      </c>
      <c r="AX714" s="15" t="s">
        <v>81</v>
      </c>
      <c r="AY714" s="298" t="s">
        <v>320</v>
      </c>
    </row>
    <row r="715" s="14" customFormat="1">
      <c r="A715" s="14"/>
      <c r="B715" s="263"/>
      <c r="C715" s="264"/>
      <c r="D715" s="253" t="s">
        <v>440</v>
      </c>
      <c r="E715" s="265" t="s">
        <v>1</v>
      </c>
      <c r="F715" s="266" t="s">
        <v>485</v>
      </c>
      <c r="G715" s="264"/>
      <c r="H715" s="267">
        <v>40.469999999999999</v>
      </c>
      <c r="I715" s="268"/>
      <c r="J715" s="264"/>
      <c r="K715" s="264"/>
      <c r="L715" s="269"/>
      <c r="M715" s="270"/>
      <c r="N715" s="271"/>
      <c r="O715" s="271"/>
      <c r="P715" s="271"/>
      <c r="Q715" s="271"/>
      <c r="R715" s="271"/>
      <c r="S715" s="271"/>
      <c r="T715" s="272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73" t="s">
        <v>440</v>
      </c>
      <c r="AU715" s="273" t="s">
        <v>91</v>
      </c>
      <c r="AV715" s="14" t="s">
        <v>341</v>
      </c>
      <c r="AW715" s="14" t="s">
        <v>36</v>
      </c>
      <c r="AX715" s="14" t="s">
        <v>89</v>
      </c>
      <c r="AY715" s="273" t="s">
        <v>320</v>
      </c>
    </row>
    <row r="716" s="2" customFormat="1" ht="24.15" customHeight="1">
      <c r="A716" s="39"/>
      <c r="B716" s="40"/>
      <c r="C716" s="228" t="s">
        <v>1565</v>
      </c>
      <c r="D716" s="228" t="s">
        <v>323</v>
      </c>
      <c r="E716" s="229" t="s">
        <v>4954</v>
      </c>
      <c r="F716" s="230" t="s">
        <v>4955</v>
      </c>
      <c r="G716" s="231" t="s">
        <v>437</v>
      </c>
      <c r="H716" s="232">
        <v>26.280000000000001</v>
      </c>
      <c r="I716" s="233"/>
      <c r="J716" s="234">
        <f>ROUND(I716*H716,2)</f>
        <v>0</v>
      </c>
      <c r="K716" s="230" t="s">
        <v>326</v>
      </c>
      <c r="L716" s="45"/>
      <c r="M716" s="235" t="s">
        <v>1</v>
      </c>
      <c r="N716" s="236" t="s">
        <v>46</v>
      </c>
      <c r="O716" s="92"/>
      <c r="P716" s="237">
        <f>O716*H716</f>
        <v>0</v>
      </c>
      <c r="Q716" s="237">
        <v>0.012200000000000001</v>
      </c>
      <c r="R716" s="237">
        <f>Q716*H716</f>
        <v>0.32061600000000001</v>
      </c>
      <c r="S716" s="237">
        <v>0</v>
      </c>
      <c r="T716" s="238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39" t="s">
        <v>404</v>
      </c>
      <c r="AT716" s="239" t="s">
        <v>323</v>
      </c>
      <c r="AU716" s="239" t="s">
        <v>91</v>
      </c>
      <c r="AY716" s="18" t="s">
        <v>320</v>
      </c>
      <c r="BE716" s="240">
        <f>IF(N716="základní",J716,0)</f>
        <v>0</v>
      </c>
      <c r="BF716" s="240">
        <f>IF(N716="snížená",J716,0)</f>
        <v>0</v>
      </c>
      <c r="BG716" s="240">
        <f>IF(N716="zákl. přenesená",J716,0)</f>
        <v>0</v>
      </c>
      <c r="BH716" s="240">
        <f>IF(N716="sníž. přenesená",J716,0)</f>
        <v>0</v>
      </c>
      <c r="BI716" s="240">
        <f>IF(N716="nulová",J716,0)</f>
        <v>0</v>
      </c>
      <c r="BJ716" s="18" t="s">
        <v>89</v>
      </c>
      <c r="BK716" s="240">
        <f>ROUND(I716*H716,2)</f>
        <v>0</v>
      </c>
      <c r="BL716" s="18" t="s">
        <v>404</v>
      </c>
      <c r="BM716" s="239" t="s">
        <v>4956</v>
      </c>
    </row>
    <row r="717" s="2" customFormat="1">
      <c r="A717" s="39"/>
      <c r="B717" s="40"/>
      <c r="C717" s="41"/>
      <c r="D717" s="241" t="s">
        <v>329</v>
      </c>
      <c r="E717" s="41"/>
      <c r="F717" s="242" t="s">
        <v>4957</v>
      </c>
      <c r="G717" s="41"/>
      <c r="H717" s="41"/>
      <c r="I717" s="243"/>
      <c r="J717" s="41"/>
      <c r="K717" s="41"/>
      <c r="L717" s="45"/>
      <c r="M717" s="244"/>
      <c r="N717" s="245"/>
      <c r="O717" s="92"/>
      <c r="P717" s="92"/>
      <c r="Q717" s="92"/>
      <c r="R717" s="92"/>
      <c r="S717" s="92"/>
      <c r="T717" s="93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T717" s="18" t="s">
        <v>329</v>
      </c>
      <c r="AU717" s="18" t="s">
        <v>91</v>
      </c>
    </row>
    <row r="718" s="16" customFormat="1">
      <c r="A718" s="16"/>
      <c r="B718" s="299"/>
      <c r="C718" s="300"/>
      <c r="D718" s="253" t="s">
        <v>440</v>
      </c>
      <c r="E718" s="301" t="s">
        <v>1</v>
      </c>
      <c r="F718" s="302" t="s">
        <v>4958</v>
      </c>
      <c r="G718" s="300"/>
      <c r="H718" s="301" t="s">
        <v>1</v>
      </c>
      <c r="I718" s="303"/>
      <c r="J718" s="300"/>
      <c r="K718" s="300"/>
      <c r="L718" s="304"/>
      <c r="M718" s="305"/>
      <c r="N718" s="306"/>
      <c r="O718" s="306"/>
      <c r="P718" s="306"/>
      <c r="Q718" s="306"/>
      <c r="R718" s="306"/>
      <c r="S718" s="306"/>
      <c r="T718" s="307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T718" s="308" t="s">
        <v>440</v>
      </c>
      <c r="AU718" s="308" t="s">
        <v>91</v>
      </c>
      <c r="AV718" s="16" t="s">
        <v>89</v>
      </c>
      <c r="AW718" s="16" t="s">
        <v>36</v>
      </c>
      <c r="AX718" s="16" t="s">
        <v>81</v>
      </c>
      <c r="AY718" s="308" t="s">
        <v>320</v>
      </c>
    </row>
    <row r="719" s="16" customFormat="1">
      <c r="A719" s="16"/>
      <c r="B719" s="299"/>
      <c r="C719" s="300"/>
      <c r="D719" s="253" t="s">
        <v>440</v>
      </c>
      <c r="E719" s="301" t="s">
        <v>1</v>
      </c>
      <c r="F719" s="302" t="s">
        <v>900</v>
      </c>
      <c r="G719" s="300"/>
      <c r="H719" s="301" t="s">
        <v>1</v>
      </c>
      <c r="I719" s="303"/>
      <c r="J719" s="300"/>
      <c r="K719" s="300"/>
      <c r="L719" s="304"/>
      <c r="M719" s="305"/>
      <c r="N719" s="306"/>
      <c r="O719" s="306"/>
      <c r="P719" s="306"/>
      <c r="Q719" s="306"/>
      <c r="R719" s="306"/>
      <c r="S719" s="306"/>
      <c r="T719" s="307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T719" s="308" t="s">
        <v>440</v>
      </c>
      <c r="AU719" s="308" t="s">
        <v>91</v>
      </c>
      <c r="AV719" s="16" t="s">
        <v>89</v>
      </c>
      <c r="AW719" s="16" t="s">
        <v>36</v>
      </c>
      <c r="AX719" s="16" t="s">
        <v>81</v>
      </c>
      <c r="AY719" s="308" t="s">
        <v>320</v>
      </c>
    </row>
    <row r="720" s="13" customFormat="1">
      <c r="A720" s="13"/>
      <c r="B720" s="251"/>
      <c r="C720" s="252"/>
      <c r="D720" s="253" t="s">
        <v>440</v>
      </c>
      <c r="E720" s="254" t="s">
        <v>1</v>
      </c>
      <c r="F720" s="255" t="s">
        <v>4959</v>
      </c>
      <c r="G720" s="252"/>
      <c r="H720" s="256">
        <v>2</v>
      </c>
      <c r="I720" s="257"/>
      <c r="J720" s="252"/>
      <c r="K720" s="252"/>
      <c r="L720" s="258"/>
      <c r="M720" s="259"/>
      <c r="N720" s="260"/>
      <c r="O720" s="260"/>
      <c r="P720" s="260"/>
      <c r="Q720" s="260"/>
      <c r="R720" s="260"/>
      <c r="S720" s="260"/>
      <c r="T720" s="261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62" t="s">
        <v>440</v>
      </c>
      <c r="AU720" s="262" t="s">
        <v>91</v>
      </c>
      <c r="AV720" s="13" t="s">
        <v>91</v>
      </c>
      <c r="AW720" s="13" t="s">
        <v>36</v>
      </c>
      <c r="AX720" s="13" t="s">
        <v>81</v>
      </c>
      <c r="AY720" s="262" t="s">
        <v>320</v>
      </c>
    </row>
    <row r="721" s="13" customFormat="1">
      <c r="A721" s="13"/>
      <c r="B721" s="251"/>
      <c r="C721" s="252"/>
      <c r="D721" s="253" t="s">
        <v>440</v>
      </c>
      <c r="E721" s="254" t="s">
        <v>1</v>
      </c>
      <c r="F721" s="255" t="s">
        <v>4960</v>
      </c>
      <c r="G721" s="252"/>
      <c r="H721" s="256">
        <v>2</v>
      </c>
      <c r="I721" s="257"/>
      <c r="J721" s="252"/>
      <c r="K721" s="252"/>
      <c r="L721" s="258"/>
      <c r="M721" s="259"/>
      <c r="N721" s="260"/>
      <c r="O721" s="260"/>
      <c r="P721" s="260"/>
      <c r="Q721" s="260"/>
      <c r="R721" s="260"/>
      <c r="S721" s="260"/>
      <c r="T721" s="261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62" t="s">
        <v>440</v>
      </c>
      <c r="AU721" s="262" t="s">
        <v>91</v>
      </c>
      <c r="AV721" s="13" t="s">
        <v>91</v>
      </c>
      <c r="AW721" s="13" t="s">
        <v>36</v>
      </c>
      <c r="AX721" s="13" t="s">
        <v>81</v>
      </c>
      <c r="AY721" s="262" t="s">
        <v>320</v>
      </c>
    </row>
    <row r="722" s="13" customFormat="1">
      <c r="A722" s="13"/>
      <c r="B722" s="251"/>
      <c r="C722" s="252"/>
      <c r="D722" s="253" t="s">
        <v>440</v>
      </c>
      <c r="E722" s="254" t="s">
        <v>1</v>
      </c>
      <c r="F722" s="255" t="s">
        <v>4961</v>
      </c>
      <c r="G722" s="252"/>
      <c r="H722" s="256">
        <v>2</v>
      </c>
      <c r="I722" s="257"/>
      <c r="J722" s="252"/>
      <c r="K722" s="252"/>
      <c r="L722" s="258"/>
      <c r="M722" s="259"/>
      <c r="N722" s="260"/>
      <c r="O722" s="260"/>
      <c r="P722" s="260"/>
      <c r="Q722" s="260"/>
      <c r="R722" s="260"/>
      <c r="S722" s="260"/>
      <c r="T722" s="261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62" t="s">
        <v>440</v>
      </c>
      <c r="AU722" s="262" t="s">
        <v>91</v>
      </c>
      <c r="AV722" s="13" t="s">
        <v>91</v>
      </c>
      <c r="AW722" s="13" t="s">
        <v>36</v>
      </c>
      <c r="AX722" s="13" t="s">
        <v>81</v>
      </c>
      <c r="AY722" s="262" t="s">
        <v>320</v>
      </c>
    </row>
    <row r="723" s="15" customFormat="1">
      <c r="A723" s="15"/>
      <c r="B723" s="288"/>
      <c r="C723" s="289"/>
      <c r="D723" s="253" t="s">
        <v>440</v>
      </c>
      <c r="E723" s="290" t="s">
        <v>1</v>
      </c>
      <c r="F723" s="291" t="s">
        <v>633</v>
      </c>
      <c r="G723" s="289"/>
      <c r="H723" s="292">
        <v>6</v>
      </c>
      <c r="I723" s="293"/>
      <c r="J723" s="289"/>
      <c r="K723" s="289"/>
      <c r="L723" s="294"/>
      <c r="M723" s="295"/>
      <c r="N723" s="296"/>
      <c r="O723" s="296"/>
      <c r="P723" s="296"/>
      <c r="Q723" s="296"/>
      <c r="R723" s="296"/>
      <c r="S723" s="296"/>
      <c r="T723" s="297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98" t="s">
        <v>440</v>
      </c>
      <c r="AU723" s="298" t="s">
        <v>91</v>
      </c>
      <c r="AV723" s="15" t="s">
        <v>111</v>
      </c>
      <c r="AW723" s="15" t="s">
        <v>36</v>
      </c>
      <c r="AX723" s="15" t="s">
        <v>81</v>
      </c>
      <c r="AY723" s="298" t="s">
        <v>320</v>
      </c>
    </row>
    <row r="724" s="16" customFormat="1">
      <c r="A724" s="16"/>
      <c r="B724" s="299"/>
      <c r="C724" s="300"/>
      <c r="D724" s="253" t="s">
        <v>440</v>
      </c>
      <c r="E724" s="301" t="s">
        <v>1</v>
      </c>
      <c r="F724" s="302" t="s">
        <v>879</v>
      </c>
      <c r="G724" s="300"/>
      <c r="H724" s="301" t="s">
        <v>1</v>
      </c>
      <c r="I724" s="303"/>
      <c r="J724" s="300"/>
      <c r="K724" s="300"/>
      <c r="L724" s="304"/>
      <c r="M724" s="305"/>
      <c r="N724" s="306"/>
      <c r="O724" s="306"/>
      <c r="P724" s="306"/>
      <c r="Q724" s="306"/>
      <c r="R724" s="306"/>
      <c r="S724" s="306"/>
      <c r="T724" s="307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T724" s="308" t="s">
        <v>440</v>
      </c>
      <c r="AU724" s="308" t="s">
        <v>91</v>
      </c>
      <c r="AV724" s="16" t="s">
        <v>89</v>
      </c>
      <c r="AW724" s="16" t="s">
        <v>36</v>
      </c>
      <c r="AX724" s="16" t="s">
        <v>81</v>
      </c>
      <c r="AY724" s="308" t="s">
        <v>320</v>
      </c>
    </row>
    <row r="725" s="13" customFormat="1">
      <c r="A725" s="13"/>
      <c r="B725" s="251"/>
      <c r="C725" s="252"/>
      <c r="D725" s="253" t="s">
        <v>440</v>
      </c>
      <c r="E725" s="254" t="s">
        <v>1</v>
      </c>
      <c r="F725" s="255" t="s">
        <v>4962</v>
      </c>
      <c r="G725" s="252"/>
      <c r="H725" s="256">
        <v>1.74</v>
      </c>
      <c r="I725" s="257"/>
      <c r="J725" s="252"/>
      <c r="K725" s="252"/>
      <c r="L725" s="258"/>
      <c r="M725" s="259"/>
      <c r="N725" s="260"/>
      <c r="O725" s="260"/>
      <c r="P725" s="260"/>
      <c r="Q725" s="260"/>
      <c r="R725" s="260"/>
      <c r="S725" s="260"/>
      <c r="T725" s="261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62" t="s">
        <v>440</v>
      </c>
      <c r="AU725" s="262" t="s">
        <v>91</v>
      </c>
      <c r="AV725" s="13" t="s">
        <v>91</v>
      </c>
      <c r="AW725" s="13" t="s">
        <v>36</v>
      </c>
      <c r="AX725" s="13" t="s">
        <v>81</v>
      </c>
      <c r="AY725" s="262" t="s">
        <v>320</v>
      </c>
    </row>
    <row r="726" s="13" customFormat="1">
      <c r="A726" s="13"/>
      <c r="B726" s="251"/>
      <c r="C726" s="252"/>
      <c r="D726" s="253" t="s">
        <v>440</v>
      </c>
      <c r="E726" s="254" t="s">
        <v>1</v>
      </c>
      <c r="F726" s="255" t="s">
        <v>4963</v>
      </c>
      <c r="G726" s="252"/>
      <c r="H726" s="256">
        <v>2.75</v>
      </c>
      <c r="I726" s="257"/>
      <c r="J726" s="252"/>
      <c r="K726" s="252"/>
      <c r="L726" s="258"/>
      <c r="M726" s="259"/>
      <c r="N726" s="260"/>
      <c r="O726" s="260"/>
      <c r="P726" s="260"/>
      <c r="Q726" s="260"/>
      <c r="R726" s="260"/>
      <c r="S726" s="260"/>
      <c r="T726" s="261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62" t="s">
        <v>440</v>
      </c>
      <c r="AU726" s="262" t="s">
        <v>91</v>
      </c>
      <c r="AV726" s="13" t="s">
        <v>91</v>
      </c>
      <c r="AW726" s="13" t="s">
        <v>36</v>
      </c>
      <c r="AX726" s="13" t="s">
        <v>81</v>
      </c>
      <c r="AY726" s="262" t="s">
        <v>320</v>
      </c>
    </row>
    <row r="727" s="13" customFormat="1">
      <c r="A727" s="13"/>
      <c r="B727" s="251"/>
      <c r="C727" s="252"/>
      <c r="D727" s="253" t="s">
        <v>440</v>
      </c>
      <c r="E727" s="254" t="s">
        <v>1</v>
      </c>
      <c r="F727" s="255" t="s">
        <v>4964</v>
      </c>
      <c r="G727" s="252"/>
      <c r="H727" s="256">
        <v>2.75</v>
      </c>
      <c r="I727" s="257"/>
      <c r="J727" s="252"/>
      <c r="K727" s="252"/>
      <c r="L727" s="258"/>
      <c r="M727" s="259"/>
      <c r="N727" s="260"/>
      <c r="O727" s="260"/>
      <c r="P727" s="260"/>
      <c r="Q727" s="260"/>
      <c r="R727" s="260"/>
      <c r="S727" s="260"/>
      <c r="T727" s="261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62" t="s">
        <v>440</v>
      </c>
      <c r="AU727" s="262" t="s">
        <v>91</v>
      </c>
      <c r="AV727" s="13" t="s">
        <v>91</v>
      </c>
      <c r="AW727" s="13" t="s">
        <v>36</v>
      </c>
      <c r="AX727" s="13" t="s">
        <v>81</v>
      </c>
      <c r="AY727" s="262" t="s">
        <v>320</v>
      </c>
    </row>
    <row r="728" s="13" customFormat="1">
      <c r="A728" s="13"/>
      <c r="B728" s="251"/>
      <c r="C728" s="252"/>
      <c r="D728" s="253" t="s">
        <v>440</v>
      </c>
      <c r="E728" s="254" t="s">
        <v>1</v>
      </c>
      <c r="F728" s="255" t="s">
        <v>4965</v>
      </c>
      <c r="G728" s="252"/>
      <c r="H728" s="256">
        <v>2.75</v>
      </c>
      <c r="I728" s="257"/>
      <c r="J728" s="252"/>
      <c r="K728" s="252"/>
      <c r="L728" s="258"/>
      <c r="M728" s="259"/>
      <c r="N728" s="260"/>
      <c r="O728" s="260"/>
      <c r="P728" s="260"/>
      <c r="Q728" s="260"/>
      <c r="R728" s="260"/>
      <c r="S728" s="260"/>
      <c r="T728" s="261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62" t="s">
        <v>440</v>
      </c>
      <c r="AU728" s="262" t="s">
        <v>91</v>
      </c>
      <c r="AV728" s="13" t="s">
        <v>91</v>
      </c>
      <c r="AW728" s="13" t="s">
        <v>36</v>
      </c>
      <c r="AX728" s="13" t="s">
        <v>81</v>
      </c>
      <c r="AY728" s="262" t="s">
        <v>320</v>
      </c>
    </row>
    <row r="729" s="13" customFormat="1">
      <c r="A729" s="13"/>
      <c r="B729" s="251"/>
      <c r="C729" s="252"/>
      <c r="D729" s="253" t="s">
        <v>440</v>
      </c>
      <c r="E729" s="254" t="s">
        <v>1</v>
      </c>
      <c r="F729" s="255" t="s">
        <v>4966</v>
      </c>
      <c r="G729" s="252"/>
      <c r="H729" s="256">
        <v>2.75</v>
      </c>
      <c r="I729" s="257"/>
      <c r="J729" s="252"/>
      <c r="K729" s="252"/>
      <c r="L729" s="258"/>
      <c r="M729" s="259"/>
      <c r="N729" s="260"/>
      <c r="O729" s="260"/>
      <c r="P729" s="260"/>
      <c r="Q729" s="260"/>
      <c r="R729" s="260"/>
      <c r="S729" s="260"/>
      <c r="T729" s="261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62" t="s">
        <v>440</v>
      </c>
      <c r="AU729" s="262" t="s">
        <v>91</v>
      </c>
      <c r="AV729" s="13" t="s">
        <v>91</v>
      </c>
      <c r="AW729" s="13" t="s">
        <v>36</v>
      </c>
      <c r="AX729" s="13" t="s">
        <v>81</v>
      </c>
      <c r="AY729" s="262" t="s">
        <v>320</v>
      </c>
    </row>
    <row r="730" s="13" customFormat="1">
      <c r="A730" s="13"/>
      <c r="B730" s="251"/>
      <c r="C730" s="252"/>
      <c r="D730" s="253" t="s">
        <v>440</v>
      </c>
      <c r="E730" s="254" t="s">
        <v>1</v>
      </c>
      <c r="F730" s="255" t="s">
        <v>4967</v>
      </c>
      <c r="G730" s="252"/>
      <c r="H730" s="256">
        <v>2.3199999999999998</v>
      </c>
      <c r="I730" s="257"/>
      <c r="J730" s="252"/>
      <c r="K730" s="252"/>
      <c r="L730" s="258"/>
      <c r="M730" s="259"/>
      <c r="N730" s="260"/>
      <c r="O730" s="260"/>
      <c r="P730" s="260"/>
      <c r="Q730" s="260"/>
      <c r="R730" s="260"/>
      <c r="S730" s="260"/>
      <c r="T730" s="261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62" t="s">
        <v>440</v>
      </c>
      <c r="AU730" s="262" t="s">
        <v>91</v>
      </c>
      <c r="AV730" s="13" t="s">
        <v>91</v>
      </c>
      <c r="AW730" s="13" t="s">
        <v>36</v>
      </c>
      <c r="AX730" s="13" t="s">
        <v>81</v>
      </c>
      <c r="AY730" s="262" t="s">
        <v>320</v>
      </c>
    </row>
    <row r="731" s="13" customFormat="1">
      <c r="A731" s="13"/>
      <c r="B731" s="251"/>
      <c r="C731" s="252"/>
      <c r="D731" s="253" t="s">
        <v>440</v>
      </c>
      <c r="E731" s="254" t="s">
        <v>1</v>
      </c>
      <c r="F731" s="255" t="s">
        <v>4968</v>
      </c>
      <c r="G731" s="252"/>
      <c r="H731" s="256">
        <v>5.2199999999999998</v>
      </c>
      <c r="I731" s="257"/>
      <c r="J731" s="252"/>
      <c r="K731" s="252"/>
      <c r="L731" s="258"/>
      <c r="M731" s="259"/>
      <c r="N731" s="260"/>
      <c r="O731" s="260"/>
      <c r="P731" s="260"/>
      <c r="Q731" s="260"/>
      <c r="R731" s="260"/>
      <c r="S731" s="260"/>
      <c r="T731" s="261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62" t="s">
        <v>440</v>
      </c>
      <c r="AU731" s="262" t="s">
        <v>91</v>
      </c>
      <c r="AV731" s="13" t="s">
        <v>91</v>
      </c>
      <c r="AW731" s="13" t="s">
        <v>36</v>
      </c>
      <c r="AX731" s="13" t="s">
        <v>81</v>
      </c>
      <c r="AY731" s="262" t="s">
        <v>320</v>
      </c>
    </row>
    <row r="732" s="15" customFormat="1">
      <c r="A732" s="15"/>
      <c r="B732" s="288"/>
      <c r="C732" s="289"/>
      <c r="D732" s="253" t="s">
        <v>440</v>
      </c>
      <c r="E732" s="290" t="s">
        <v>1</v>
      </c>
      <c r="F732" s="291" t="s">
        <v>633</v>
      </c>
      <c r="G732" s="289"/>
      <c r="H732" s="292">
        <v>20.280000000000001</v>
      </c>
      <c r="I732" s="293"/>
      <c r="J732" s="289"/>
      <c r="K732" s="289"/>
      <c r="L732" s="294"/>
      <c r="M732" s="295"/>
      <c r="N732" s="296"/>
      <c r="O732" s="296"/>
      <c r="P732" s="296"/>
      <c r="Q732" s="296"/>
      <c r="R732" s="296"/>
      <c r="S732" s="296"/>
      <c r="T732" s="297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T732" s="298" t="s">
        <v>440</v>
      </c>
      <c r="AU732" s="298" t="s">
        <v>91</v>
      </c>
      <c r="AV732" s="15" t="s">
        <v>111</v>
      </c>
      <c r="AW732" s="15" t="s">
        <v>36</v>
      </c>
      <c r="AX732" s="15" t="s">
        <v>81</v>
      </c>
      <c r="AY732" s="298" t="s">
        <v>320</v>
      </c>
    </row>
    <row r="733" s="14" customFormat="1">
      <c r="A733" s="14"/>
      <c r="B733" s="263"/>
      <c r="C733" s="264"/>
      <c r="D733" s="253" t="s">
        <v>440</v>
      </c>
      <c r="E733" s="265" t="s">
        <v>1</v>
      </c>
      <c r="F733" s="266" t="s">
        <v>485</v>
      </c>
      <c r="G733" s="264"/>
      <c r="H733" s="267">
        <v>26.280000000000001</v>
      </c>
      <c r="I733" s="268"/>
      <c r="J733" s="264"/>
      <c r="K733" s="264"/>
      <c r="L733" s="269"/>
      <c r="M733" s="270"/>
      <c r="N733" s="271"/>
      <c r="O733" s="271"/>
      <c r="P733" s="271"/>
      <c r="Q733" s="271"/>
      <c r="R733" s="271"/>
      <c r="S733" s="271"/>
      <c r="T733" s="272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73" t="s">
        <v>440</v>
      </c>
      <c r="AU733" s="273" t="s">
        <v>91</v>
      </c>
      <c r="AV733" s="14" t="s">
        <v>341</v>
      </c>
      <c r="AW733" s="14" t="s">
        <v>36</v>
      </c>
      <c r="AX733" s="14" t="s">
        <v>89</v>
      </c>
      <c r="AY733" s="273" t="s">
        <v>320</v>
      </c>
    </row>
    <row r="734" s="2" customFormat="1" ht="21.75" customHeight="1">
      <c r="A734" s="39"/>
      <c r="B734" s="40"/>
      <c r="C734" s="228" t="s">
        <v>1570</v>
      </c>
      <c r="D734" s="228" t="s">
        <v>323</v>
      </c>
      <c r="E734" s="229" t="s">
        <v>2399</v>
      </c>
      <c r="F734" s="230" t="s">
        <v>2400</v>
      </c>
      <c r="G734" s="231" t="s">
        <v>437</v>
      </c>
      <c r="H734" s="232">
        <v>3.2000000000000002</v>
      </c>
      <c r="I734" s="233"/>
      <c r="J734" s="234">
        <f>ROUND(I734*H734,2)</f>
        <v>0</v>
      </c>
      <c r="K734" s="230" t="s">
        <v>326</v>
      </c>
      <c r="L734" s="45"/>
      <c r="M734" s="235" t="s">
        <v>1</v>
      </c>
      <c r="N734" s="236" t="s">
        <v>46</v>
      </c>
      <c r="O734" s="92"/>
      <c r="P734" s="237">
        <f>O734*H734</f>
        <v>0</v>
      </c>
      <c r="Q734" s="237">
        <v>0.01221</v>
      </c>
      <c r="R734" s="237">
        <f>Q734*H734</f>
        <v>0.039072000000000003</v>
      </c>
      <c r="S734" s="237">
        <v>0</v>
      </c>
      <c r="T734" s="238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39" t="s">
        <v>404</v>
      </c>
      <c r="AT734" s="239" t="s">
        <v>323</v>
      </c>
      <c r="AU734" s="239" t="s">
        <v>91</v>
      </c>
      <c r="AY734" s="18" t="s">
        <v>320</v>
      </c>
      <c r="BE734" s="240">
        <f>IF(N734="základní",J734,0)</f>
        <v>0</v>
      </c>
      <c r="BF734" s="240">
        <f>IF(N734="snížená",J734,0)</f>
        <v>0</v>
      </c>
      <c r="BG734" s="240">
        <f>IF(N734="zákl. přenesená",J734,0)</f>
        <v>0</v>
      </c>
      <c r="BH734" s="240">
        <f>IF(N734="sníž. přenesená",J734,0)</f>
        <v>0</v>
      </c>
      <c r="BI734" s="240">
        <f>IF(N734="nulová",J734,0)</f>
        <v>0</v>
      </c>
      <c r="BJ734" s="18" t="s">
        <v>89</v>
      </c>
      <c r="BK734" s="240">
        <f>ROUND(I734*H734,2)</f>
        <v>0</v>
      </c>
      <c r="BL734" s="18" t="s">
        <v>404</v>
      </c>
      <c r="BM734" s="239" t="s">
        <v>4969</v>
      </c>
    </row>
    <row r="735" s="2" customFormat="1">
      <c r="A735" s="39"/>
      <c r="B735" s="40"/>
      <c r="C735" s="41"/>
      <c r="D735" s="241" t="s">
        <v>329</v>
      </c>
      <c r="E735" s="41"/>
      <c r="F735" s="242" t="s">
        <v>2402</v>
      </c>
      <c r="G735" s="41"/>
      <c r="H735" s="41"/>
      <c r="I735" s="243"/>
      <c r="J735" s="41"/>
      <c r="K735" s="41"/>
      <c r="L735" s="45"/>
      <c r="M735" s="244"/>
      <c r="N735" s="245"/>
      <c r="O735" s="92"/>
      <c r="P735" s="92"/>
      <c r="Q735" s="92"/>
      <c r="R735" s="92"/>
      <c r="S735" s="92"/>
      <c r="T735" s="93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T735" s="18" t="s">
        <v>329</v>
      </c>
      <c r="AU735" s="18" t="s">
        <v>91</v>
      </c>
    </row>
    <row r="736" s="16" customFormat="1">
      <c r="A736" s="16"/>
      <c r="B736" s="299"/>
      <c r="C736" s="300"/>
      <c r="D736" s="253" t="s">
        <v>440</v>
      </c>
      <c r="E736" s="301" t="s">
        <v>1</v>
      </c>
      <c r="F736" s="302" t="s">
        <v>4970</v>
      </c>
      <c r="G736" s="300"/>
      <c r="H736" s="301" t="s">
        <v>1</v>
      </c>
      <c r="I736" s="303"/>
      <c r="J736" s="300"/>
      <c r="K736" s="300"/>
      <c r="L736" s="304"/>
      <c r="M736" s="305"/>
      <c r="N736" s="306"/>
      <c r="O736" s="306"/>
      <c r="P736" s="306"/>
      <c r="Q736" s="306"/>
      <c r="R736" s="306"/>
      <c r="S736" s="306"/>
      <c r="T736" s="307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T736" s="308" t="s">
        <v>440</v>
      </c>
      <c r="AU736" s="308" t="s">
        <v>91</v>
      </c>
      <c r="AV736" s="16" t="s">
        <v>89</v>
      </c>
      <c r="AW736" s="16" t="s">
        <v>36</v>
      </c>
      <c r="AX736" s="16" t="s">
        <v>81</v>
      </c>
      <c r="AY736" s="308" t="s">
        <v>320</v>
      </c>
    </row>
    <row r="737" s="16" customFormat="1">
      <c r="A737" s="16"/>
      <c r="B737" s="299"/>
      <c r="C737" s="300"/>
      <c r="D737" s="253" t="s">
        <v>440</v>
      </c>
      <c r="E737" s="301" t="s">
        <v>1</v>
      </c>
      <c r="F737" s="302" t="s">
        <v>900</v>
      </c>
      <c r="G737" s="300"/>
      <c r="H737" s="301" t="s">
        <v>1</v>
      </c>
      <c r="I737" s="303"/>
      <c r="J737" s="300"/>
      <c r="K737" s="300"/>
      <c r="L737" s="304"/>
      <c r="M737" s="305"/>
      <c r="N737" s="306"/>
      <c r="O737" s="306"/>
      <c r="P737" s="306"/>
      <c r="Q737" s="306"/>
      <c r="R737" s="306"/>
      <c r="S737" s="306"/>
      <c r="T737" s="307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T737" s="308" t="s">
        <v>440</v>
      </c>
      <c r="AU737" s="308" t="s">
        <v>91</v>
      </c>
      <c r="AV737" s="16" t="s">
        <v>89</v>
      </c>
      <c r="AW737" s="16" t="s">
        <v>36</v>
      </c>
      <c r="AX737" s="16" t="s">
        <v>81</v>
      </c>
      <c r="AY737" s="308" t="s">
        <v>320</v>
      </c>
    </row>
    <row r="738" s="13" customFormat="1">
      <c r="A738" s="13"/>
      <c r="B738" s="251"/>
      <c r="C738" s="252"/>
      <c r="D738" s="253" t="s">
        <v>440</v>
      </c>
      <c r="E738" s="254" t="s">
        <v>1</v>
      </c>
      <c r="F738" s="255" t="s">
        <v>4971</v>
      </c>
      <c r="G738" s="252"/>
      <c r="H738" s="256">
        <v>3.2000000000000002</v>
      </c>
      <c r="I738" s="257"/>
      <c r="J738" s="252"/>
      <c r="K738" s="252"/>
      <c r="L738" s="258"/>
      <c r="M738" s="259"/>
      <c r="N738" s="260"/>
      <c r="O738" s="260"/>
      <c r="P738" s="260"/>
      <c r="Q738" s="260"/>
      <c r="R738" s="260"/>
      <c r="S738" s="260"/>
      <c r="T738" s="261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62" t="s">
        <v>440</v>
      </c>
      <c r="AU738" s="262" t="s">
        <v>91</v>
      </c>
      <c r="AV738" s="13" t="s">
        <v>91</v>
      </c>
      <c r="AW738" s="13" t="s">
        <v>36</v>
      </c>
      <c r="AX738" s="13" t="s">
        <v>89</v>
      </c>
      <c r="AY738" s="262" t="s">
        <v>320</v>
      </c>
    </row>
    <row r="739" s="2" customFormat="1" ht="21.75" customHeight="1">
      <c r="A739" s="39"/>
      <c r="B739" s="40"/>
      <c r="C739" s="228" t="s">
        <v>1579</v>
      </c>
      <c r="D739" s="228" t="s">
        <v>323</v>
      </c>
      <c r="E739" s="229" t="s">
        <v>2411</v>
      </c>
      <c r="F739" s="230" t="s">
        <v>2412</v>
      </c>
      <c r="G739" s="231" t="s">
        <v>515</v>
      </c>
      <c r="H739" s="232">
        <v>55.799999999999997</v>
      </c>
      <c r="I739" s="233"/>
      <c r="J739" s="234">
        <f>ROUND(I739*H739,2)</f>
        <v>0</v>
      </c>
      <c r="K739" s="230" t="s">
        <v>326</v>
      </c>
      <c r="L739" s="45"/>
      <c r="M739" s="235" t="s">
        <v>1</v>
      </c>
      <c r="N739" s="236" t="s">
        <v>46</v>
      </c>
      <c r="O739" s="92"/>
      <c r="P739" s="237">
        <f>O739*H739</f>
        <v>0</v>
      </c>
      <c r="Q739" s="237">
        <v>0.015699999999999999</v>
      </c>
      <c r="R739" s="237">
        <f>Q739*H739</f>
        <v>0.87605999999999984</v>
      </c>
      <c r="S739" s="237">
        <v>0</v>
      </c>
      <c r="T739" s="238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39" t="s">
        <v>404</v>
      </c>
      <c r="AT739" s="239" t="s">
        <v>323</v>
      </c>
      <c r="AU739" s="239" t="s">
        <v>91</v>
      </c>
      <c r="AY739" s="18" t="s">
        <v>320</v>
      </c>
      <c r="BE739" s="240">
        <f>IF(N739="základní",J739,0)</f>
        <v>0</v>
      </c>
      <c r="BF739" s="240">
        <f>IF(N739="snížená",J739,0)</f>
        <v>0</v>
      </c>
      <c r="BG739" s="240">
        <f>IF(N739="zákl. přenesená",J739,0)</f>
        <v>0</v>
      </c>
      <c r="BH739" s="240">
        <f>IF(N739="sníž. přenesená",J739,0)</f>
        <v>0</v>
      </c>
      <c r="BI739" s="240">
        <f>IF(N739="nulová",J739,0)</f>
        <v>0</v>
      </c>
      <c r="BJ739" s="18" t="s">
        <v>89</v>
      </c>
      <c r="BK739" s="240">
        <f>ROUND(I739*H739,2)</f>
        <v>0</v>
      </c>
      <c r="BL739" s="18" t="s">
        <v>404</v>
      </c>
      <c r="BM739" s="239" t="s">
        <v>4972</v>
      </c>
    </row>
    <row r="740" s="2" customFormat="1">
      <c r="A740" s="39"/>
      <c r="B740" s="40"/>
      <c r="C740" s="41"/>
      <c r="D740" s="241" t="s">
        <v>329</v>
      </c>
      <c r="E740" s="41"/>
      <c r="F740" s="242" t="s">
        <v>2414</v>
      </c>
      <c r="G740" s="41"/>
      <c r="H740" s="41"/>
      <c r="I740" s="243"/>
      <c r="J740" s="41"/>
      <c r="K740" s="41"/>
      <c r="L740" s="45"/>
      <c r="M740" s="244"/>
      <c r="N740" s="245"/>
      <c r="O740" s="92"/>
      <c r="P740" s="92"/>
      <c r="Q740" s="92"/>
      <c r="R740" s="92"/>
      <c r="S740" s="92"/>
      <c r="T740" s="93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329</v>
      </c>
      <c r="AU740" s="18" t="s">
        <v>91</v>
      </c>
    </row>
    <row r="741" s="16" customFormat="1">
      <c r="A741" s="16"/>
      <c r="B741" s="299"/>
      <c r="C741" s="300"/>
      <c r="D741" s="253" t="s">
        <v>440</v>
      </c>
      <c r="E741" s="301" t="s">
        <v>1</v>
      </c>
      <c r="F741" s="302" t="s">
        <v>2403</v>
      </c>
      <c r="G741" s="300"/>
      <c r="H741" s="301" t="s">
        <v>1</v>
      </c>
      <c r="I741" s="303"/>
      <c r="J741" s="300"/>
      <c r="K741" s="300"/>
      <c r="L741" s="304"/>
      <c r="M741" s="305"/>
      <c r="N741" s="306"/>
      <c r="O741" s="306"/>
      <c r="P741" s="306"/>
      <c r="Q741" s="306"/>
      <c r="R741" s="306"/>
      <c r="S741" s="306"/>
      <c r="T741" s="307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T741" s="308" t="s">
        <v>440</v>
      </c>
      <c r="AU741" s="308" t="s">
        <v>91</v>
      </c>
      <c r="AV741" s="16" t="s">
        <v>89</v>
      </c>
      <c r="AW741" s="16" t="s">
        <v>36</v>
      </c>
      <c r="AX741" s="16" t="s">
        <v>81</v>
      </c>
      <c r="AY741" s="308" t="s">
        <v>320</v>
      </c>
    </row>
    <row r="742" s="16" customFormat="1">
      <c r="A742" s="16"/>
      <c r="B742" s="299"/>
      <c r="C742" s="300"/>
      <c r="D742" s="253" t="s">
        <v>440</v>
      </c>
      <c r="E742" s="301" t="s">
        <v>1</v>
      </c>
      <c r="F742" s="302" t="s">
        <v>900</v>
      </c>
      <c r="G742" s="300"/>
      <c r="H742" s="301" t="s">
        <v>1</v>
      </c>
      <c r="I742" s="303"/>
      <c r="J742" s="300"/>
      <c r="K742" s="300"/>
      <c r="L742" s="304"/>
      <c r="M742" s="305"/>
      <c r="N742" s="306"/>
      <c r="O742" s="306"/>
      <c r="P742" s="306"/>
      <c r="Q742" s="306"/>
      <c r="R742" s="306"/>
      <c r="S742" s="306"/>
      <c r="T742" s="307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T742" s="308" t="s">
        <v>440</v>
      </c>
      <c r="AU742" s="308" t="s">
        <v>91</v>
      </c>
      <c r="AV742" s="16" t="s">
        <v>89</v>
      </c>
      <c r="AW742" s="16" t="s">
        <v>36</v>
      </c>
      <c r="AX742" s="16" t="s">
        <v>81</v>
      </c>
      <c r="AY742" s="308" t="s">
        <v>320</v>
      </c>
    </row>
    <row r="743" s="13" customFormat="1">
      <c r="A743" s="13"/>
      <c r="B743" s="251"/>
      <c r="C743" s="252"/>
      <c r="D743" s="253" t="s">
        <v>440</v>
      </c>
      <c r="E743" s="254" t="s">
        <v>1</v>
      </c>
      <c r="F743" s="255" t="s">
        <v>4973</v>
      </c>
      <c r="G743" s="252"/>
      <c r="H743" s="256">
        <v>6.2000000000000002</v>
      </c>
      <c r="I743" s="257"/>
      <c r="J743" s="252"/>
      <c r="K743" s="252"/>
      <c r="L743" s="258"/>
      <c r="M743" s="259"/>
      <c r="N743" s="260"/>
      <c r="O743" s="260"/>
      <c r="P743" s="260"/>
      <c r="Q743" s="260"/>
      <c r="R743" s="260"/>
      <c r="S743" s="260"/>
      <c r="T743" s="261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62" t="s">
        <v>440</v>
      </c>
      <c r="AU743" s="262" t="s">
        <v>91</v>
      </c>
      <c r="AV743" s="13" t="s">
        <v>91</v>
      </c>
      <c r="AW743" s="13" t="s">
        <v>36</v>
      </c>
      <c r="AX743" s="13" t="s">
        <v>81</v>
      </c>
      <c r="AY743" s="262" t="s">
        <v>320</v>
      </c>
    </row>
    <row r="744" s="13" customFormat="1">
      <c r="A744" s="13"/>
      <c r="B744" s="251"/>
      <c r="C744" s="252"/>
      <c r="D744" s="253" t="s">
        <v>440</v>
      </c>
      <c r="E744" s="254" t="s">
        <v>1</v>
      </c>
      <c r="F744" s="255" t="s">
        <v>4974</v>
      </c>
      <c r="G744" s="252"/>
      <c r="H744" s="256">
        <v>6.2000000000000002</v>
      </c>
      <c r="I744" s="257"/>
      <c r="J744" s="252"/>
      <c r="K744" s="252"/>
      <c r="L744" s="258"/>
      <c r="M744" s="259"/>
      <c r="N744" s="260"/>
      <c r="O744" s="260"/>
      <c r="P744" s="260"/>
      <c r="Q744" s="260"/>
      <c r="R744" s="260"/>
      <c r="S744" s="260"/>
      <c r="T744" s="261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62" t="s">
        <v>440</v>
      </c>
      <c r="AU744" s="262" t="s">
        <v>91</v>
      </c>
      <c r="AV744" s="13" t="s">
        <v>91</v>
      </c>
      <c r="AW744" s="13" t="s">
        <v>36</v>
      </c>
      <c r="AX744" s="13" t="s">
        <v>81</v>
      </c>
      <c r="AY744" s="262" t="s">
        <v>320</v>
      </c>
    </row>
    <row r="745" s="13" customFormat="1">
      <c r="A745" s="13"/>
      <c r="B745" s="251"/>
      <c r="C745" s="252"/>
      <c r="D745" s="253" t="s">
        <v>440</v>
      </c>
      <c r="E745" s="254" t="s">
        <v>1</v>
      </c>
      <c r="F745" s="255" t="s">
        <v>4975</v>
      </c>
      <c r="G745" s="252"/>
      <c r="H745" s="256">
        <v>6.2000000000000002</v>
      </c>
      <c r="I745" s="257"/>
      <c r="J745" s="252"/>
      <c r="K745" s="252"/>
      <c r="L745" s="258"/>
      <c r="M745" s="259"/>
      <c r="N745" s="260"/>
      <c r="O745" s="260"/>
      <c r="P745" s="260"/>
      <c r="Q745" s="260"/>
      <c r="R745" s="260"/>
      <c r="S745" s="260"/>
      <c r="T745" s="261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62" t="s">
        <v>440</v>
      </c>
      <c r="AU745" s="262" t="s">
        <v>91</v>
      </c>
      <c r="AV745" s="13" t="s">
        <v>91</v>
      </c>
      <c r="AW745" s="13" t="s">
        <v>36</v>
      </c>
      <c r="AX745" s="13" t="s">
        <v>81</v>
      </c>
      <c r="AY745" s="262" t="s">
        <v>320</v>
      </c>
    </row>
    <row r="746" s="15" customFormat="1">
      <c r="A746" s="15"/>
      <c r="B746" s="288"/>
      <c r="C746" s="289"/>
      <c r="D746" s="253" t="s">
        <v>440</v>
      </c>
      <c r="E746" s="290" t="s">
        <v>1</v>
      </c>
      <c r="F746" s="291" t="s">
        <v>633</v>
      </c>
      <c r="G746" s="289"/>
      <c r="H746" s="292">
        <v>18.600000000000001</v>
      </c>
      <c r="I746" s="293"/>
      <c r="J746" s="289"/>
      <c r="K746" s="289"/>
      <c r="L746" s="294"/>
      <c r="M746" s="295"/>
      <c r="N746" s="296"/>
      <c r="O746" s="296"/>
      <c r="P746" s="296"/>
      <c r="Q746" s="296"/>
      <c r="R746" s="296"/>
      <c r="S746" s="296"/>
      <c r="T746" s="297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T746" s="298" t="s">
        <v>440</v>
      </c>
      <c r="AU746" s="298" t="s">
        <v>91</v>
      </c>
      <c r="AV746" s="15" t="s">
        <v>111</v>
      </c>
      <c r="AW746" s="15" t="s">
        <v>36</v>
      </c>
      <c r="AX746" s="15" t="s">
        <v>81</v>
      </c>
      <c r="AY746" s="298" t="s">
        <v>320</v>
      </c>
    </row>
    <row r="747" s="16" customFormat="1">
      <c r="A747" s="16"/>
      <c r="B747" s="299"/>
      <c r="C747" s="300"/>
      <c r="D747" s="253" t="s">
        <v>440</v>
      </c>
      <c r="E747" s="301" t="s">
        <v>1</v>
      </c>
      <c r="F747" s="302" t="s">
        <v>879</v>
      </c>
      <c r="G747" s="300"/>
      <c r="H747" s="301" t="s">
        <v>1</v>
      </c>
      <c r="I747" s="303"/>
      <c r="J747" s="300"/>
      <c r="K747" s="300"/>
      <c r="L747" s="304"/>
      <c r="M747" s="305"/>
      <c r="N747" s="306"/>
      <c r="O747" s="306"/>
      <c r="P747" s="306"/>
      <c r="Q747" s="306"/>
      <c r="R747" s="306"/>
      <c r="S747" s="306"/>
      <c r="T747" s="307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T747" s="308" t="s">
        <v>440</v>
      </c>
      <c r="AU747" s="308" t="s">
        <v>91</v>
      </c>
      <c r="AV747" s="16" t="s">
        <v>89</v>
      </c>
      <c r="AW747" s="16" t="s">
        <v>36</v>
      </c>
      <c r="AX747" s="16" t="s">
        <v>81</v>
      </c>
      <c r="AY747" s="308" t="s">
        <v>320</v>
      </c>
    </row>
    <row r="748" s="13" customFormat="1">
      <c r="A748" s="13"/>
      <c r="B748" s="251"/>
      <c r="C748" s="252"/>
      <c r="D748" s="253" t="s">
        <v>440</v>
      </c>
      <c r="E748" s="254" t="s">
        <v>1</v>
      </c>
      <c r="F748" s="255" t="s">
        <v>4976</v>
      </c>
      <c r="G748" s="252"/>
      <c r="H748" s="256">
        <v>6.2000000000000002</v>
      </c>
      <c r="I748" s="257"/>
      <c r="J748" s="252"/>
      <c r="K748" s="252"/>
      <c r="L748" s="258"/>
      <c r="M748" s="259"/>
      <c r="N748" s="260"/>
      <c r="O748" s="260"/>
      <c r="P748" s="260"/>
      <c r="Q748" s="260"/>
      <c r="R748" s="260"/>
      <c r="S748" s="260"/>
      <c r="T748" s="261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62" t="s">
        <v>440</v>
      </c>
      <c r="AU748" s="262" t="s">
        <v>91</v>
      </c>
      <c r="AV748" s="13" t="s">
        <v>91</v>
      </c>
      <c r="AW748" s="13" t="s">
        <v>36</v>
      </c>
      <c r="AX748" s="13" t="s">
        <v>81</v>
      </c>
      <c r="AY748" s="262" t="s">
        <v>320</v>
      </c>
    </row>
    <row r="749" s="13" customFormat="1">
      <c r="A749" s="13"/>
      <c r="B749" s="251"/>
      <c r="C749" s="252"/>
      <c r="D749" s="253" t="s">
        <v>440</v>
      </c>
      <c r="E749" s="254" t="s">
        <v>1</v>
      </c>
      <c r="F749" s="255" t="s">
        <v>4977</v>
      </c>
      <c r="G749" s="252"/>
      <c r="H749" s="256">
        <v>6.2000000000000002</v>
      </c>
      <c r="I749" s="257"/>
      <c r="J749" s="252"/>
      <c r="K749" s="252"/>
      <c r="L749" s="258"/>
      <c r="M749" s="259"/>
      <c r="N749" s="260"/>
      <c r="O749" s="260"/>
      <c r="P749" s="260"/>
      <c r="Q749" s="260"/>
      <c r="R749" s="260"/>
      <c r="S749" s="260"/>
      <c r="T749" s="261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62" t="s">
        <v>440</v>
      </c>
      <c r="AU749" s="262" t="s">
        <v>91</v>
      </c>
      <c r="AV749" s="13" t="s">
        <v>91</v>
      </c>
      <c r="AW749" s="13" t="s">
        <v>36</v>
      </c>
      <c r="AX749" s="13" t="s">
        <v>81</v>
      </c>
      <c r="AY749" s="262" t="s">
        <v>320</v>
      </c>
    </row>
    <row r="750" s="13" customFormat="1">
      <c r="A750" s="13"/>
      <c r="B750" s="251"/>
      <c r="C750" s="252"/>
      <c r="D750" s="253" t="s">
        <v>440</v>
      </c>
      <c r="E750" s="254" t="s">
        <v>1</v>
      </c>
      <c r="F750" s="255" t="s">
        <v>4978</v>
      </c>
      <c r="G750" s="252"/>
      <c r="H750" s="256">
        <v>6.2000000000000002</v>
      </c>
      <c r="I750" s="257"/>
      <c r="J750" s="252"/>
      <c r="K750" s="252"/>
      <c r="L750" s="258"/>
      <c r="M750" s="259"/>
      <c r="N750" s="260"/>
      <c r="O750" s="260"/>
      <c r="P750" s="260"/>
      <c r="Q750" s="260"/>
      <c r="R750" s="260"/>
      <c r="S750" s="260"/>
      <c r="T750" s="261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62" t="s">
        <v>440</v>
      </c>
      <c r="AU750" s="262" t="s">
        <v>91</v>
      </c>
      <c r="AV750" s="13" t="s">
        <v>91</v>
      </c>
      <c r="AW750" s="13" t="s">
        <v>36</v>
      </c>
      <c r="AX750" s="13" t="s">
        <v>81</v>
      </c>
      <c r="AY750" s="262" t="s">
        <v>320</v>
      </c>
    </row>
    <row r="751" s="13" customFormat="1">
      <c r="A751" s="13"/>
      <c r="B751" s="251"/>
      <c r="C751" s="252"/>
      <c r="D751" s="253" t="s">
        <v>440</v>
      </c>
      <c r="E751" s="254" t="s">
        <v>1</v>
      </c>
      <c r="F751" s="255" t="s">
        <v>4979</v>
      </c>
      <c r="G751" s="252"/>
      <c r="H751" s="256">
        <v>6.2000000000000002</v>
      </c>
      <c r="I751" s="257"/>
      <c r="J751" s="252"/>
      <c r="K751" s="252"/>
      <c r="L751" s="258"/>
      <c r="M751" s="259"/>
      <c r="N751" s="260"/>
      <c r="O751" s="260"/>
      <c r="P751" s="260"/>
      <c r="Q751" s="260"/>
      <c r="R751" s="260"/>
      <c r="S751" s="260"/>
      <c r="T751" s="261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62" t="s">
        <v>440</v>
      </c>
      <c r="AU751" s="262" t="s">
        <v>91</v>
      </c>
      <c r="AV751" s="13" t="s">
        <v>91</v>
      </c>
      <c r="AW751" s="13" t="s">
        <v>36</v>
      </c>
      <c r="AX751" s="13" t="s">
        <v>81</v>
      </c>
      <c r="AY751" s="262" t="s">
        <v>320</v>
      </c>
    </row>
    <row r="752" s="13" customFormat="1">
      <c r="A752" s="13"/>
      <c r="B752" s="251"/>
      <c r="C752" s="252"/>
      <c r="D752" s="253" t="s">
        <v>440</v>
      </c>
      <c r="E752" s="254" t="s">
        <v>1</v>
      </c>
      <c r="F752" s="255" t="s">
        <v>4980</v>
      </c>
      <c r="G752" s="252"/>
      <c r="H752" s="256">
        <v>6.2000000000000002</v>
      </c>
      <c r="I752" s="257"/>
      <c r="J752" s="252"/>
      <c r="K752" s="252"/>
      <c r="L752" s="258"/>
      <c r="M752" s="259"/>
      <c r="N752" s="260"/>
      <c r="O752" s="260"/>
      <c r="P752" s="260"/>
      <c r="Q752" s="260"/>
      <c r="R752" s="260"/>
      <c r="S752" s="260"/>
      <c r="T752" s="261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62" t="s">
        <v>440</v>
      </c>
      <c r="AU752" s="262" t="s">
        <v>91</v>
      </c>
      <c r="AV752" s="13" t="s">
        <v>91</v>
      </c>
      <c r="AW752" s="13" t="s">
        <v>36</v>
      </c>
      <c r="AX752" s="13" t="s">
        <v>81</v>
      </c>
      <c r="AY752" s="262" t="s">
        <v>320</v>
      </c>
    </row>
    <row r="753" s="13" customFormat="1">
      <c r="A753" s="13"/>
      <c r="B753" s="251"/>
      <c r="C753" s="252"/>
      <c r="D753" s="253" t="s">
        <v>440</v>
      </c>
      <c r="E753" s="254" t="s">
        <v>1</v>
      </c>
      <c r="F753" s="255" t="s">
        <v>4981</v>
      </c>
      <c r="G753" s="252"/>
      <c r="H753" s="256">
        <v>6.2000000000000002</v>
      </c>
      <c r="I753" s="257"/>
      <c r="J753" s="252"/>
      <c r="K753" s="252"/>
      <c r="L753" s="258"/>
      <c r="M753" s="259"/>
      <c r="N753" s="260"/>
      <c r="O753" s="260"/>
      <c r="P753" s="260"/>
      <c r="Q753" s="260"/>
      <c r="R753" s="260"/>
      <c r="S753" s="260"/>
      <c r="T753" s="261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62" t="s">
        <v>440</v>
      </c>
      <c r="AU753" s="262" t="s">
        <v>91</v>
      </c>
      <c r="AV753" s="13" t="s">
        <v>91</v>
      </c>
      <c r="AW753" s="13" t="s">
        <v>36</v>
      </c>
      <c r="AX753" s="13" t="s">
        <v>81</v>
      </c>
      <c r="AY753" s="262" t="s">
        <v>320</v>
      </c>
    </row>
    <row r="754" s="15" customFormat="1">
      <c r="A754" s="15"/>
      <c r="B754" s="288"/>
      <c r="C754" s="289"/>
      <c r="D754" s="253" t="s">
        <v>440</v>
      </c>
      <c r="E754" s="290" t="s">
        <v>1</v>
      </c>
      <c r="F754" s="291" t="s">
        <v>633</v>
      </c>
      <c r="G754" s="289"/>
      <c r="H754" s="292">
        <v>37.200000000000003</v>
      </c>
      <c r="I754" s="293"/>
      <c r="J754" s="289"/>
      <c r="K754" s="289"/>
      <c r="L754" s="294"/>
      <c r="M754" s="295"/>
      <c r="N754" s="296"/>
      <c r="O754" s="296"/>
      <c r="P754" s="296"/>
      <c r="Q754" s="296"/>
      <c r="R754" s="296"/>
      <c r="S754" s="296"/>
      <c r="T754" s="297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T754" s="298" t="s">
        <v>440</v>
      </c>
      <c r="AU754" s="298" t="s">
        <v>91</v>
      </c>
      <c r="AV754" s="15" t="s">
        <v>111</v>
      </c>
      <c r="AW754" s="15" t="s">
        <v>36</v>
      </c>
      <c r="AX754" s="15" t="s">
        <v>81</v>
      </c>
      <c r="AY754" s="298" t="s">
        <v>320</v>
      </c>
    </row>
    <row r="755" s="14" customFormat="1">
      <c r="A755" s="14"/>
      <c r="B755" s="263"/>
      <c r="C755" s="264"/>
      <c r="D755" s="253" t="s">
        <v>440</v>
      </c>
      <c r="E755" s="265" t="s">
        <v>1</v>
      </c>
      <c r="F755" s="266" t="s">
        <v>485</v>
      </c>
      <c r="G755" s="264"/>
      <c r="H755" s="267">
        <v>55.799999999999997</v>
      </c>
      <c r="I755" s="268"/>
      <c r="J755" s="264"/>
      <c r="K755" s="264"/>
      <c r="L755" s="269"/>
      <c r="M755" s="270"/>
      <c r="N755" s="271"/>
      <c r="O755" s="271"/>
      <c r="P755" s="271"/>
      <c r="Q755" s="271"/>
      <c r="R755" s="271"/>
      <c r="S755" s="271"/>
      <c r="T755" s="272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73" t="s">
        <v>440</v>
      </c>
      <c r="AU755" s="273" t="s">
        <v>91</v>
      </c>
      <c r="AV755" s="14" t="s">
        <v>341</v>
      </c>
      <c r="AW755" s="14" t="s">
        <v>36</v>
      </c>
      <c r="AX755" s="14" t="s">
        <v>89</v>
      </c>
      <c r="AY755" s="273" t="s">
        <v>320</v>
      </c>
    </row>
    <row r="756" s="2" customFormat="1" ht="24.15" customHeight="1">
      <c r="A756" s="39"/>
      <c r="B756" s="40"/>
      <c r="C756" s="228" t="s">
        <v>1585</v>
      </c>
      <c r="D756" s="228" t="s">
        <v>323</v>
      </c>
      <c r="E756" s="229" t="s">
        <v>4982</v>
      </c>
      <c r="F756" s="230" t="s">
        <v>4983</v>
      </c>
      <c r="G756" s="231" t="s">
        <v>437</v>
      </c>
      <c r="H756" s="232">
        <v>4.6619999999999999</v>
      </c>
      <c r="I756" s="233"/>
      <c r="J756" s="234">
        <f>ROUND(I756*H756,2)</f>
        <v>0</v>
      </c>
      <c r="K756" s="230" t="s">
        <v>326</v>
      </c>
      <c r="L756" s="45"/>
      <c r="M756" s="235" t="s">
        <v>1</v>
      </c>
      <c r="N756" s="236" t="s">
        <v>46</v>
      </c>
      <c r="O756" s="92"/>
      <c r="P756" s="237">
        <f>O756*H756</f>
        <v>0</v>
      </c>
      <c r="Q756" s="237">
        <v>0.011849999999999999</v>
      </c>
      <c r="R756" s="237">
        <f>Q756*H756</f>
        <v>0.055244699999999994</v>
      </c>
      <c r="S756" s="237">
        <v>0</v>
      </c>
      <c r="T756" s="238">
        <f>S756*H756</f>
        <v>0</v>
      </c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R756" s="239" t="s">
        <v>404</v>
      </c>
      <c r="AT756" s="239" t="s">
        <v>323</v>
      </c>
      <c r="AU756" s="239" t="s">
        <v>91</v>
      </c>
      <c r="AY756" s="18" t="s">
        <v>320</v>
      </c>
      <c r="BE756" s="240">
        <f>IF(N756="základní",J756,0)</f>
        <v>0</v>
      </c>
      <c r="BF756" s="240">
        <f>IF(N756="snížená",J756,0)</f>
        <v>0</v>
      </c>
      <c r="BG756" s="240">
        <f>IF(N756="zákl. přenesená",J756,0)</f>
        <v>0</v>
      </c>
      <c r="BH756" s="240">
        <f>IF(N756="sníž. přenesená",J756,0)</f>
        <v>0</v>
      </c>
      <c r="BI756" s="240">
        <f>IF(N756="nulová",J756,0)</f>
        <v>0</v>
      </c>
      <c r="BJ756" s="18" t="s">
        <v>89</v>
      </c>
      <c r="BK756" s="240">
        <f>ROUND(I756*H756,2)</f>
        <v>0</v>
      </c>
      <c r="BL756" s="18" t="s">
        <v>404</v>
      </c>
      <c r="BM756" s="239" t="s">
        <v>4984</v>
      </c>
    </row>
    <row r="757" s="2" customFormat="1">
      <c r="A757" s="39"/>
      <c r="B757" s="40"/>
      <c r="C757" s="41"/>
      <c r="D757" s="241" t="s">
        <v>329</v>
      </c>
      <c r="E757" s="41"/>
      <c r="F757" s="242" t="s">
        <v>4985</v>
      </c>
      <c r="G757" s="41"/>
      <c r="H757" s="41"/>
      <c r="I757" s="243"/>
      <c r="J757" s="41"/>
      <c r="K757" s="41"/>
      <c r="L757" s="45"/>
      <c r="M757" s="244"/>
      <c r="N757" s="245"/>
      <c r="O757" s="92"/>
      <c r="P757" s="92"/>
      <c r="Q757" s="92"/>
      <c r="R757" s="92"/>
      <c r="S757" s="92"/>
      <c r="T757" s="93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T757" s="18" t="s">
        <v>329</v>
      </c>
      <c r="AU757" s="18" t="s">
        <v>91</v>
      </c>
    </row>
    <row r="758" s="13" customFormat="1">
      <c r="A758" s="13"/>
      <c r="B758" s="251"/>
      <c r="C758" s="252"/>
      <c r="D758" s="253" t="s">
        <v>440</v>
      </c>
      <c r="E758" s="254" t="s">
        <v>1</v>
      </c>
      <c r="F758" s="255" t="s">
        <v>4986</v>
      </c>
      <c r="G758" s="252"/>
      <c r="H758" s="256">
        <v>4.6619999999999999</v>
      </c>
      <c r="I758" s="257"/>
      <c r="J758" s="252"/>
      <c r="K758" s="252"/>
      <c r="L758" s="258"/>
      <c r="M758" s="259"/>
      <c r="N758" s="260"/>
      <c r="O758" s="260"/>
      <c r="P758" s="260"/>
      <c r="Q758" s="260"/>
      <c r="R758" s="260"/>
      <c r="S758" s="260"/>
      <c r="T758" s="261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62" t="s">
        <v>440</v>
      </c>
      <c r="AU758" s="262" t="s">
        <v>91</v>
      </c>
      <c r="AV758" s="13" t="s">
        <v>91</v>
      </c>
      <c r="AW758" s="13" t="s">
        <v>36</v>
      </c>
      <c r="AX758" s="13" t="s">
        <v>89</v>
      </c>
      <c r="AY758" s="262" t="s">
        <v>320</v>
      </c>
    </row>
    <row r="759" s="2" customFormat="1" ht="33" customHeight="1">
      <c r="A759" s="39"/>
      <c r="B759" s="40"/>
      <c r="C759" s="228" t="s">
        <v>1590</v>
      </c>
      <c r="D759" s="228" t="s">
        <v>323</v>
      </c>
      <c r="E759" s="229" t="s">
        <v>4987</v>
      </c>
      <c r="F759" s="230" t="s">
        <v>4988</v>
      </c>
      <c r="G759" s="231" t="s">
        <v>544</v>
      </c>
      <c r="H759" s="232">
        <v>1</v>
      </c>
      <c r="I759" s="233"/>
      <c r="J759" s="234">
        <f>ROUND(I759*H759,2)</f>
        <v>0</v>
      </c>
      <c r="K759" s="230" t="s">
        <v>326</v>
      </c>
      <c r="L759" s="45"/>
      <c r="M759" s="235" t="s">
        <v>1</v>
      </c>
      <c r="N759" s="236" t="s">
        <v>46</v>
      </c>
      <c r="O759" s="92"/>
      <c r="P759" s="237">
        <f>O759*H759</f>
        <v>0</v>
      </c>
      <c r="Q759" s="237">
        <v>0</v>
      </c>
      <c r="R759" s="237">
        <f>Q759*H759</f>
        <v>0</v>
      </c>
      <c r="S759" s="237">
        <v>0</v>
      </c>
      <c r="T759" s="238">
        <f>S759*H759</f>
        <v>0</v>
      </c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R759" s="239" t="s">
        <v>404</v>
      </c>
      <c r="AT759" s="239" t="s">
        <v>323</v>
      </c>
      <c r="AU759" s="239" t="s">
        <v>91</v>
      </c>
      <c r="AY759" s="18" t="s">
        <v>320</v>
      </c>
      <c r="BE759" s="240">
        <f>IF(N759="základní",J759,0)</f>
        <v>0</v>
      </c>
      <c r="BF759" s="240">
        <f>IF(N759="snížená",J759,0)</f>
        <v>0</v>
      </c>
      <c r="BG759" s="240">
        <f>IF(N759="zákl. přenesená",J759,0)</f>
        <v>0</v>
      </c>
      <c r="BH759" s="240">
        <f>IF(N759="sníž. přenesená",J759,0)</f>
        <v>0</v>
      </c>
      <c r="BI759" s="240">
        <f>IF(N759="nulová",J759,0)</f>
        <v>0</v>
      </c>
      <c r="BJ759" s="18" t="s">
        <v>89</v>
      </c>
      <c r="BK759" s="240">
        <f>ROUND(I759*H759,2)</f>
        <v>0</v>
      </c>
      <c r="BL759" s="18" t="s">
        <v>404</v>
      </c>
      <c r="BM759" s="239" t="s">
        <v>4989</v>
      </c>
    </row>
    <row r="760" s="2" customFormat="1">
      <c r="A760" s="39"/>
      <c r="B760" s="40"/>
      <c r="C760" s="41"/>
      <c r="D760" s="241" t="s">
        <v>329</v>
      </c>
      <c r="E760" s="41"/>
      <c r="F760" s="242" t="s">
        <v>4990</v>
      </c>
      <c r="G760" s="41"/>
      <c r="H760" s="41"/>
      <c r="I760" s="243"/>
      <c r="J760" s="41"/>
      <c r="K760" s="41"/>
      <c r="L760" s="45"/>
      <c r="M760" s="244"/>
      <c r="N760" s="245"/>
      <c r="O760" s="92"/>
      <c r="P760" s="92"/>
      <c r="Q760" s="92"/>
      <c r="R760" s="92"/>
      <c r="S760" s="92"/>
      <c r="T760" s="93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T760" s="18" t="s">
        <v>329</v>
      </c>
      <c r="AU760" s="18" t="s">
        <v>91</v>
      </c>
    </row>
    <row r="761" s="16" customFormat="1">
      <c r="A761" s="16"/>
      <c r="B761" s="299"/>
      <c r="C761" s="300"/>
      <c r="D761" s="253" t="s">
        <v>440</v>
      </c>
      <c r="E761" s="301" t="s">
        <v>1</v>
      </c>
      <c r="F761" s="302" t="s">
        <v>4722</v>
      </c>
      <c r="G761" s="300"/>
      <c r="H761" s="301" t="s">
        <v>1</v>
      </c>
      <c r="I761" s="303"/>
      <c r="J761" s="300"/>
      <c r="K761" s="300"/>
      <c r="L761" s="304"/>
      <c r="M761" s="305"/>
      <c r="N761" s="306"/>
      <c r="O761" s="306"/>
      <c r="P761" s="306"/>
      <c r="Q761" s="306"/>
      <c r="R761" s="306"/>
      <c r="S761" s="306"/>
      <c r="T761" s="307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T761" s="308" t="s">
        <v>440</v>
      </c>
      <c r="AU761" s="308" t="s">
        <v>91</v>
      </c>
      <c r="AV761" s="16" t="s">
        <v>89</v>
      </c>
      <c r="AW761" s="16" t="s">
        <v>36</v>
      </c>
      <c r="AX761" s="16" t="s">
        <v>81</v>
      </c>
      <c r="AY761" s="308" t="s">
        <v>320</v>
      </c>
    </row>
    <row r="762" s="16" customFormat="1">
      <c r="A762" s="16"/>
      <c r="B762" s="299"/>
      <c r="C762" s="300"/>
      <c r="D762" s="253" t="s">
        <v>440</v>
      </c>
      <c r="E762" s="301" t="s">
        <v>1</v>
      </c>
      <c r="F762" s="302" t="s">
        <v>900</v>
      </c>
      <c r="G762" s="300"/>
      <c r="H762" s="301" t="s">
        <v>1</v>
      </c>
      <c r="I762" s="303"/>
      <c r="J762" s="300"/>
      <c r="K762" s="300"/>
      <c r="L762" s="304"/>
      <c r="M762" s="305"/>
      <c r="N762" s="306"/>
      <c r="O762" s="306"/>
      <c r="P762" s="306"/>
      <c r="Q762" s="306"/>
      <c r="R762" s="306"/>
      <c r="S762" s="306"/>
      <c r="T762" s="307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T762" s="308" t="s">
        <v>440</v>
      </c>
      <c r="AU762" s="308" t="s">
        <v>91</v>
      </c>
      <c r="AV762" s="16" t="s">
        <v>89</v>
      </c>
      <c r="AW762" s="16" t="s">
        <v>36</v>
      </c>
      <c r="AX762" s="16" t="s">
        <v>81</v>
      </c>
      <c r="AY762" s="308" t="s">
        <v>320</v>
      </c>
    </row>
    <row r="763" s="13" customFormat="1">
      <c r="A763" s="13"/>
      <c r="B763" s="251"/>
      <c r="C763" s="252"/>
      <c r="D763" s="253" t="s">
        <v>440</v>
      </c>
      <c r="E763" s="254" t="s">
        <v>1</v>
      </c>
      <c r="F763" s="255" t="s">
        <v>4991</v>
      </c>
      <c r="G763" s="252"/>
      <c r="H763" s="256">
        <v>1</v>
      </c>
      <c r="I763" s="257"/>
      <c r="J763" s="252"/>
      <c r="K763" s="252"/>
      <c r="L763" s="258"/>
      <c r="M763" s="259"/>
      <c r="N763" s="260"/>
      <c r="O763" s="260"/>
      <c r="P763" s="260"/>
      <c r="Q763" s="260"/>
      <c r="R763" s="260"/>
      <c r="S763" s="260"/>
      <c r="T763" s="261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62" t="s">
        <v>440</v>
      </c>
      <c r="AU763" s="262" t="s">
        <v>91</v>
      </c>
      <c r="AV763" s="13" t="s">
        <v>91</v>
      </c>
      <c r="AW763" s="13" t="s">
        <v>36</v>
      </c>
      <c r="AX763" s="13" t="s">
        <v>89</v>
      </c>
      <c r="AY763" s="262" t="s">
        <v>320</v>
      </c>
    </row>
    <row r="764" s="2" customFormat="1" ht="24.15" customHeight="1">
      <c r="A764" s="39"/>
      <c r="B764" s="40"/>
      <c r="C764" s="274" t="s">
        <v>1595</v>
      </c>
      <c r="D764" s="274" t="s">
        <v>503</v>
      </c>
      <c r="E764" s="275" t="s">
        <v>4992</v>
      </c>
      <c r="F764" s="276" t="s">
        <v>4993</v>
      </c>
      <c r="G764" s="277" t="s">
        <v>544</v>
      </c>
      <c r="H764" s="278">
        <v>1</v>
      </c>
      <c r="I764" s="279"/>
      <c r="J764" s="280">
        <f>ROUND(I764*H764,2)</f>
        <v>0</v>
      </c>
      <c r="K764" s="276" t="s">
        <v>326</v>
      </c>
      <c r="L764" s="281"/>
      <c r="M764" s="282" t="s">
        <v>1</v>
      </c>
      <c r="N764" s="283" t="s">
        <v>46</v>
      </c>
      <c r="O764" s="92"/>
      <c r="P764" s="237">
        <f>O764*H764</f>
        <v>0</v>
      </c>
      <c r="Q764" s="237">
        <v>0.042500000000000003</v>
      </c>
      <c r="R764" s="237">
        <f>Q764*H764</f>
        <v>0.042500000000000003</v>
      </c>
      <c r="S764" s="237">
        <v>0</v>
      </c>
      <c r="T764" s="238">
        <f>S764*H764</f>
        <v>0</v>
      </c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R764" s="239" t="s">
        <v>823</v>
      </c>
      <c r="AT764" s="239" t="s">
        <v>503</v>
      </c>
      <c r="AU764" s="239" t="s">
        <v>91</v>
      </c>
      <c r="AY764" s="18" t="s">
        <v>320</v>
      </c>
      <c r="BE764" s="240">
        <f>IF(N764="základní",J764,0)</f>
        <v>0</v>
      </c>
      <c r="BF764" s="240">
        <f>IF(N764="snížená",J764,0)</f>
        <v>0</v>
      </c>
      <c r="BG764" s="240">
        <f>IF(N764="zákl. přenesená",J764,0)</f>
        <v>0</v>
      </c>
      <c r="BH764" s="240">
        <f>IF(N764="sníž. přenesená",J764,0)</f>
        <v>0</v>
      </c>
      <c r="BI764" s="240">
        <f>IF(N764="nulová",J764,0)</f>
        <v>0</v>
      </c>
      <c r="BJ764" s="18" t="s">
        <v>89</v>
      </c>
      <c r="BK764" s="240">
        <f>ROUND(I764*H764,2)</f>
        <v>0</v>
      </c>
      <c r="BL764" s="18" t="s">
        <v>404</v>
      </c>
      <c r="BM764" s="239" t="s">
        <v>4994</v>
      </c>
    </row>
    <row r="765" s="2" customFormat="1" ht="24.15" customHeight="1">
      <c r="A765" s="39"/>
      <c r="B765" s="40"/>
      <c r="C765" s="228" t="s">
        <v>1600</v>
      </c>
      <c r="D765" s="228" t="s">
        <v>323</v>
      </c>
      <c r="E765" s="229" t="s">
        <v>4995</v>
      </c>
      <c r="F765" s="230" t="s">
        <v>4996</v>
      </c>
      <c r="G765" s="231" t="s">
        <v>437</v>
      </c>
      <c r="H765" s="232">
        <v>33.020000000000003</v>
      </c>
      <c r="I765" s="233"/>
      <c r="J765" s="234">
        <f>ROUND(I765*H765,2)</f>
        <v>0</v>
      </c>
      <c r="K765" s="230" t="s">
        <v>1</v>
      </c>
      <c r="L765" s="45"/>
      <c r="M765" s="235" t="s">
        <v>1</v>
      </c>
      <c r="N765" s="236" t="s">
        <v>46</v>
      </c>
      <c r="O765" s="92"/>
      <c r="P765" s="237">
        <f>O765*H765</f>
        <v>0</v>
      </c>
      <c r="Q765" s="237">
        <v>0.011849999999999999</v>
      </c>
      <c r="R765" s="237">
        <f>Q765*H765</f>
        <v>0.391287</v>
      </c>
      <c r="S765" s="237">
        <v>0</v>
      </c>
      <c r="T765" s="238">
        <f>S765*H765</f>
        <v>0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R765" s="239" t="s">
        <v>404</v>
      </c>
      <c r="AT765" s="239" t="s">
        <v>323</v>
      </c>
      <c r="AU765" s="239" t="s">
        <v>91</v>
      </c>
      <c r="AY765" s="18" t="s">
        <v>320</v>
      </c>
      <c r="BE765" s="240">
        <f>IF(N765="základní",J765,0)</f>
        <v>0</v>
      </c>
      <c r="BF765" s="240">
        <f>IF(N765="snížená",J765,0)</f>
        <v>0</v>
      </c>
      <c r="BG765" s="240">
        <f>IF(N765="zákl. přenesená",J765,0)</f>
        <v>0</v>
      </c>
      <c r="BH765" s="240">
        <f>IF(N765="sníž. přenesená",J765,0)</f>
        <v>0</v>
      </c>
      <c r="BI765" s="240">
        <f>IF(N765="nulová",J765,0)</f>
        <v>0</v>
      </c>
      <c r="BJ765" s="18" t="s">
        <v>89</v>
      </c>
      <c r="BK765" s="240">
        <f>ROUND(I765*H765,2)</f>
        <v>0</v>
      </c>
      <c r="BL765" s="18" t="s">
        <v>404</v>
      </c>
      <c r="BM765" s="239" t="s">
        <v>4997</v>
      </c>
    </row>
    <row r="766" s="16" customFormat="1">
      <c r="A766" s="16"/>
      <c r="B766" s="299"/>
      <c r="C766" s="300"/>
      <c r="D766" s="253" t="s">
        <v>440</v>
      </c>
      <c r="E766" s="301" t="s">
        <v>1</v>
      </c>
      <c r="F766" s="302" t="s">
        <v>4998</v>
      </c>
      <c r="G766" s="300"/>
      <c r="H766" s="301" t="s">
        <v>1</v>
      </c>
      <c r="I766" s="303"/>
      <c r="J766" s="300"/>
      <c r="K766" s="300"/>
      <c r="L766" s="304"/>
      <c r="M766" s="305"/>
      <c r="N766" s="306"/>
      <c r="O766" s="306"/>
      <c r="P766" s="306"/>
      <c r="Q766" s="306"/>
      <c r="R766" s="306"/>
      <c r="S766" s="306"/>
      <c r="T766" s="307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T766" s="308" t="s">
        <v>440</v>
      </c>
      <c r="AU766" s="308" t="s">
        <v>91</v>
      </c>
      <c r="AV766" s="16" t="s">
        <v>89</v>
      </c>
      <c r="AW766" s="16" t="s">
        <v>36</v>
      </c>
      <c r="AX766" s="16" t="s">
        <v>81</v>
      </c>
      <c r="AY766" s="308" t="s">
        <v>320</v>
      </c>
    </row>
    <row r="767" s="16" customFormat="1">
      <c r="A767" s="16"/>
      <c r="B767" s="299"/>
      <c r="C767" s="300"/>
      <c r="D767" s="253" t="s">
        <v>440</v>
      </c>
      <c r="E767" s="301" t="s">
        <v>1</v>
      </c>
      <c r="F767" s="302" t="s">
        <v>4455</v>
      </c>
      <c r="G767" s="300"/>
      <c r="H767" s="301" t="s">
        <v>1</v>
      </c>
      <c r="I767" s="303"/>
      <c r="J767" s="300"/>
      <c r="K767" s="300"/>
      <c r="L767" s="304"/>
      <c r="M767" s="305"/>
      <c r="N767" s="306"/>
      <c r="O767" s="306"/>
      <c r="P767" s="306"/>
      <c r="Q767" s="306"/>
      <c r="R767" s="306"/>
      <c r="S767" s="306"/>
      <c r="T767" s="307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T767" s="308" t="s">
        <v>440</v>
      </c>
      <c r="AU767" s="308" t="s">
        <v>91</v>
      </c>
      <c r="AV767" s="16" t="s">
        <v>89</v>
      </c>
      <c r="AW767" s="16" t="s">
        <v>36</v>
      </c>
      <c r="AX767" s="16" t="s">
        <v>81</v>
      </c>
      <c r="AY767" s="308" t="s">
        <v>320</v>
      </c>
    </row>
    <row r="768" s="13" customFormat="1">
      <c r="A768" s="13"/>
      <c r="B768" s="251"/>
      <c r="C768" s="252"/>
      <c r="D768" s="253" t="s">
        <v>440</v>
      </c>
      <c r="E768" s="254" t="s">
        <v>1</v>
      </c>
      <c r="F768" s="255" t="s">
        <v>4999</v>
      </c>
      <c r="G768" s="252"/>
      <c r="H768" s="256">
        <v>17.420000000000002</v>
      </c>
      <c r="I768" s="257"/>
      <c r="J768" s="252"/>
      <c r="K768" s="252"/>
      <c r="L768" s="258"/>
      <c r="M768" s="259"/>
      <c r="N768" s="260"/>
      <c r="O768" s="260"/>
      <c r="P768" s="260"/>
      <c r="Q768" s="260"/>
      <c r="R768" s="260"/>
      <c r="S768" s="260"/>
      <c r="T768" s="261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62" t="s">
        <v>440</v>
      </c>
      <c r="AU768" s="262" t="s">
        <v>91</v>
      </c>
      <c r="AV768" s="13" t="s">
        <v>91</v>
      </c>
      <c r="AW768" s="13" t="s">
        <v>36</v>
      </c>
      <c r="AX768" s="13" t="s">
        <v>81</v>
      </c>
      <c r="AY768" s="262" t="s">
        <v>320</v>
      </c>
    </row>
    <row r="769" s="15" customFormat="1">
      <c r="A769" s="15"/>
      <c r="B769" s="288"/>
      <c r="C769" s="289"/>
      <c r="D769" s="253" t="s">
        <v>440</v>
      </c>
      <c r="E769" s="290" t="s">
        <v>1</v>
      </c>
      <c r="F769" s="291" t="s">
        <v>633</v>
      </c>
      <c r="G769" s="289"/>
      <c r="H769" s="292">
        <v>17.420000000000002</v>
      </c>
      <c r="I769" s="293"/>
      <c r="J769" s="289"/>
      <c r="K769" s="289"/>
      <c r="L769" s="294"/>
      <c r="M769" s="295"/>
      <c r="N769" s="296"/>
      <c r="O769" s="296"/>
      <c r="P769" s="296"/>
      <c r="Q769" s="296"/>
      <c r="R769" s="296"/>
      <c r="S769" s="296"/>
      <c r="T769" s="297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T769" s="298" t="s">
        <v>440</v>
      </c>
      <c r="AU769" s="298" t="s">
        <v>91</v>
      </c>
      <c r="AV769" s="15" t="s">
        <v>111</v>
      </c>
      <c r="AW769" s="15" t="s">
        <v>36</v>
      </c>
      <c r="AX769" s="15" t="s">
        <v>81</v>
      </c>
      <c r="AY769" s="298" t="s">
        <v>320</v>
      </c>
    </row>
    <row r="770" s="16" customFormat="1">
      <c r="A770" s="16"/>
      <c r="B770" s="299"/>
      <c r="C770" s="300"/>
      <c r="D770" s="253" t="s">
        <v>440</v>
      </c>
      <c r="E770" s="301" t="s">
        <v>1</v>
      </c>
      <c r="F770" s="302" t="s">
        <v>900</v>
      </c>
      <c r="G770" s="300"/>
      <c r="H770" s="301" t="s">
        <v>1</v>
      </c>
      <c r="I770" s="303"/>
      <c r="J770" s="300"/>
      <c r="K770" s="300"/>
      <c r="L770" s="304"/>
      <c r="M770" s="305"/>
      <c r="N770" s="306"/>
      <c r="O770" s="306"/>
      <c r="P770" s="306"/>
      <c r="Q770" s="306"/>
      <c r="R770" s="306"/>
      <c r="S770" s="306"/>
      <c r="T770" s="307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T770" s="308" t="s">
        <v>440</v>
      </c>
      <c r="AU770" s="308" t="s">
        <v>91</v>
      </c>
      <c r="AV770" s="16" t="s">
        <v>89</v>
      </c>
      <c r="AW770" s="16" t="s">
        <v>36</v>
      </c>
      <c r="AX770" s="16" t="s">
        <v>81</v>
      </c>
      <c r="AY770" s="308" t="s">
        <v>320</v>
      </c>
    </row>
    <row r="771" s="13" customFormat="1">
      <c r="A771" s="13"/>
      <c r="B771" s="251"/>
      <c r="C771" s="252"/>
      <c r="D771" s="253" t="s">
        <v>440</v>
      </c>
      <c r="E771" s="254" t="s">
        <v>1</v>
      </c>
      <c r="F771" s="255" t="s">
        <v>5000</v>
      </c>
      <c r="G771" s="252"/>
      <c r="H771" s="256">
        <v>15.6</v>
      </c>
      <c r="I771" s="257"/>
      <c r="J771" s="252"/>
      <c r="K771" s="252"/>
      <c r="L771" s="258"/>
      <c r="M771" s="259"/>
      <c r="N771" s="260"/>
      <c r="O771" s="260"/>
      <c r="P771" s="260"/>
      <c r="Q771" s="260"/>
      <c r="R771" s="260"/>
      <c r="S771" s="260"/>
      <c r="T771" s="261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62" t="s">
        <v>440</v>
      </c>
      <c r="AU771" s="262" t="s">
        <v>91</v>
      </c>
      <c r="AV771" s="13" t="s">
        <v>91</v>
      </c>
      <c r="AW771" s="13" t="s">
        <v>36</v>
      </c>
      <c r="AX771" s="13" t="s">
        <v>81</v>
      </c>
      <c r="AY771" s="262" t="s">
        <v>320</v>
      </c>
    </row>
    <row r="772" s="15" customFormat="1">
      <c r="A772" s="15"/>
      <c r="B772" s="288"/>
      <c r="C772" s="289"/>
      <c r="D772" s="253" t="s">
        <v>440</v>
      </c>
      <c r="E772" s="290" t="s">
        <v>1</v>
      </c>
      <c r="F772" s="291" t="s">
        <v>633</v>
      </c>
      <c r="G772" s="289"/>
      <c r="H772" s="292">
        <v>15.6</v>
      </c>
      <c r="I772" s="293"/>
      <c r="J772" s="289"/>
      <c r="K772" s="289"/>
      <c r="L772" s="294"/>
      <c r="M772" s="295"/>
      <c r="N772" s="296"/>
      <c r="O772" s="296"/>
      <c r="P772" s="296"/>
      <c r="Q772" s="296"/>
      <c r="R772" s="296"/>
      <c r="S772" s="296"/>
      <c r="T772" s="297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T772" s="298" t="s">
        <v>440</v>
      </c>
      <c r="AU772" s="298" t="s">
        <v>91</v>
      </c>
      <c r="AV772" s="15" t="s">
        <v>111</v>
      </c>
      <c r="AW772" s="15" t="s">
        <v>36</v>
      </c>
      <c r="AX772" s="15" t="s">
        <v>81</v>
      </c>
      <c r="AY772" s="298" t="s">
        <v>320</v>
      </c>
    </row>
    <row r="773" s="14" customFormat="1">
      <c r="A773" s="14"/>
      <c r="B773" s="263"/>
      <c r="C773" s="264"/>
      <c r="D773" s="253" t="s">
        <v>440</v>
      </c>
      <c r="E773" s="265" t="s">
        <v>1</v>
      </c>
      <c r="F773" s="266" t="s">
        <v>485</v>
      </c>
      <c r="G773" s="264"/>
      <c r="H773" s="267">
        <v>33.020000000000003</v>
      </c>
      <c r="I773" s="268"/>
      <c r="J773" s="264"/>
      <c r="K773" s="264"/>
      <c r="L773" s="269"/>
      <c r="M773" s="270"/>
      <c r="N773" s="271"/>
      <c r="O773" s="271"/>
      <c r="P773" s="271"/>
      <c r="Q773" s="271"/>
      <c r="R773" s="271"/>
      <c r="S773" s="271"/>
      <c r="T773" s="272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73" t="s">
        <v>440</v>
      </c>
      <c r="AU773" s="273" t="s">
        <v>91</v>
      </c>
      <c r="AV773" s="14" t="s">
        <v>341</v>
      </c>
      <c r="AW773" s="14" t="s">
        <v>36</v>
      </c>
      <c r="AX773" s="14" t="s">
        <v>89</v>
      </c>
      <c r="AY773" s="273" t="s">
        <v>320</v>
      </c>
    </row>
    <row r="774" s="2" customFormat="1" ht="24.15" customHeight="1">
      <c r="A774" s="39"/>
      <c r="B774" s="40"/>
      <c r="C774" s="228" t="s">
        <v>1605</v>
      </c>
      <c r="D774" s="228" t="s">
        <v>323</v>
      </c>
      <c r="E774" s="229" t="s">
        <v>2422</v>
      </c>
      <c r="F774" s="230" t="s">
        <v>2423</v>
      </c>
      <c r="G774" s="231" t="s">
        <v>480</v>
      </c>
      <c r="H774" s="232">
        <v>3.7349999999999999</v>
      </c>
      <c r="I774" s="233"/>
      <c r="J774" s="234">
        <f>ROUND(I774*H774,2)</f>
        <v>0</v>
      </c>
      <c r="K774" s="230" t="s">
        <v>326</v>
      </c>
      <c r="L774" s="45"/>
      <c r="M774" s="235" t="s">
        <v>1</v>
      </c>
      <c r="N774" s="236" t="s">
        <v>46</v>
      </c>
      <c r="O774" s="92"/>
      <c r="P774" s="237">
        <f>O774*H774</f>
        <v>0</v>
      </c>
      <c r="Q774" s="237">
        <v>0</v>
      </c>
      <c r="R774" s="237">
        <f>Q774*H774</f>
        <v>0</v>
      </c>
      <c r="S774" s="237">
        <v>0</v>
      </c>
      <c r="T774" s="238">
        <f>S774*H774</f>
        <v>0</v>
      </c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R774" s="239" t="s">
        <v>404</v>
      </c>
      <c r="AT774" s="239" t="s">
        <v>323</v>
      </c>
      <c r="AU774" s="239" t="s">
        <v>91</v>
      </c>
      <c r="AY774" s="18" t="s">
        <v>320</v>
      </c>
      <c r="BE774" s="240">
        <f>IF(N774="základní",J774,0)</f>
        <v>0</v>
      </c>
      <c r="BF774" s="240">
        <f>IF(N774="snížená",J774,0)</f>
        <v>0</v>
      </c>
      <c r="BG774" s="240">
        <f>IF(N774="zákl. přenesená",J774,0)</f>
        <v>0</v>
      </c>
      <c r="BH774" s="240">
        <f>IF(N774="sníž. přenesená",J774,0)</f>
        <v>0</v>
      </c>
      <c r="BI774" s="240">
        <f>IF(N774="nulová",J774,0)</f>
        <v>0</v>
      </c>
      <c r="BJ774" s="18" t="s">
        <v>89</v>
      </c>
      <c r="BK774" s="240">
        <f>ROUND(I774*H774,2)</f>
        <v>0</v>
      </c>
      <c r="BL774" s="18" t="s">
        <v>404</v>
      </c>
      <c r="BM774" s="239" t="s">
        <v>5001</v>
      </c>
    </row>
    <row r="775" s="2" customFormat="1">
      <c r="A775" s="39"/>
      <c r="B775" s="40"/>
      <c r="C775" s="41"/>
      <c r="D775" s="241" t="s">
        <v>329</v>
      </c>
      <c r="E775" s="41"/>
      <c r="F775" s="242" t="s">
        <v>2425</v>
      </c>
      <c r="G775" s="41"/>
      <c r="H775" s="41"/>
      <c r="I775" s="243"/>
      <c r="J775" s="41"/>
      <c r="K775" s="41"/>
      <c r="L775" s="45"/>
      <c r="M775" s="244"/>
      <c r="N775" s="245"/>
      <c r="O775" s="92"/>
      <c r="P775" s="92"/>
      <c r="Q775" s="92"/>
      <c r="R775" s="92"/>
      <c r="S775" s="92"/>
      <c r="T775" s="93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T775" s="18" t="s">
        <v>329</v>
      </c>
      <c r="AU775" s="18" t="s">
        <v>91</v>
      </c>
    </row>
    <row r="776" s="12" customFormat="1" ht="22.8" customHeight="1">
      <c r="A776" s="12"/>
      <c r="B776" s="212"/>
      <c r="C776" s="213"/>
      <c r="D776" s="214" t="s">
        <v>80</v>
      </c>
      <c r="E776" s="226" t="s">
        <v>2426</v>
      </c>
      <c r="F776" s="226" t="s">
        <v>2427</v>
      </c>
      <c r="G776" s="213"/>
      <c r="H776" s="213"/>
      <c r="I776" s="216"/>
      <c r="J776" s="227">
        <f>BK776</f>
        <v>0</v>
      </c>
      <c r="K776" s="213"/>
      <c r="L776" s="218"/>
      <c r="M776" s="219"/>
      <c r="N776" s="220"/>
      <c r="O776" s="220"/>
      <c r="P776" s="221">
        <f>SUM(P777:P792)</f>
        <v>0</v>
      </c>
      <c r="Q776" s="220"/>
      <c r="R776" s="221">
        <f>SUM(R777:R792)</f>
        <v>0</v>
      </c>
      <c r="S776" s="220"/>
      <c r="T776" s="222">
        <f>SUM(T777:T792)</f>
        <v>0</v>
      </c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R776" s="223" t="s">
        <v>91</v>
      </c>
      <c r="AT776" s="224" t="s">
        <v>80</v>
      </c>
      <c r="AU776" s="224" t="s">
        <v>89</v>
      </c>
      <c r="AY776" s="223" t="s">
        <v>320</v>
      </c>
      <c r="BK776" s="225">
        <f>SUM(BK777:BK792)</f>
        <v>0</v>
      </c>
    </row>
    <row r="777" s="2" customFormat="1" ht="55.5" customHeight="1">
      <c r="A777" s="39"/>
      <c r="B777" s="40"/>
      <c r="C777" s="228" t="s">
        <v>1610</v>
      </c>
      <c r="D777" s="228" t="s">
        <v>323</v>
      </c>
      <c r="E777" s="229" t="s">
        <v>2429</v>
      </c>
      <c r="F777" s="230" t="s">
        <v>5002</v>
      </c>
      <c r="G777" s="231" t="s">
        <v>544</v>
      </c>
      <c r="H777" s="232">
        <v>1</v>
      </c>
      <c r="I777" s="233"/>
      <c r="J777" s="234">
        <f>ROUND(I777*H777,2)</f>
        <v>0</v>
      </c>
      <c r="K777" s="230" t="s">
        <v>1</v>
      </c>
      <c r="L777" s="45"/>
      <c r="M777" s="235" t="s">
        <v>1</v>
      </c>
      <c r="N777" s="236" t="s">
        <v>46</v>
      </c>
      <c r="O777" s="92"/>
      <c r="P777" s="237">
        <f>O777*H777</f>
        <v>0</v>
      </c>
      <c r="Q777" s="237">
        <v>0</v>
      </c>
      <c r="R777" s="237">
        <f>Q777*H777</f>
        <v>0</v>
      </c>
      <c r="S777" s="237">
        <v>0</v>
      </c>
      <c r="T777" s="238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39" t="s">
        <v>404</v>
      </c>
      <c r="AT777" s="239" t="s">
        <v>323</v>
      </c>
      <c r="AU777" s="239" t="s">
        <v>91</v>
      </c>
      <c r="AY777" s="18" t="s">
        <v>320</v>
      </c>
      <c r="BE777" s="240">
        <f>IF(N777="základní",J777,0)</f>
        <v>0</v>
      </c>
      <c r="BF777" s="240">
        <f>IF(N777="snížená",J777,0)</f>
        <v>0</v>
      </c>
      <c r="BG777" s="240">
        <f>IF(N777="zákl. přenesená",J777,0)</f>
        <v>0</v>
      </c>
      <c r="BH777" s="240">
        <f>IF(N777="sníž. přenesená",J777,0)</f>
        <v>0</v>
      </c>
      <c r="BI777" s="240">
        <f>IF(N777="nulová",J777,0)</f>
        <v>0</v>
      </c>
      <c r="BJ777" s="18" t="s">
        <v>89</v>
      </c>
      <c r="BK777" s="240">
        <f>ROUND(I777*H777,2)</f>
        <v>0</v>
      </c>
      <c r="BL777" s="18" t="s">
        <v>404</v>
      </c>
      <c r="BM777" s="239" t="s">
        <v>5003</v>
      </c>
    </row>
    <row r="778" s="2" customFormat="1" ht="55.5" customHeight="1">
      <c r="A778" s="39"/>
      <c r="B778" s="40"/>
      <c r="C778" s="228" t="s">
        <v>1618</v>
      </c>
      <c r="D778" s="228" t="s">
        <v>323</v>
      </c>
      <c r="E778" s="229" t="s">
        <v>2433</v>
      </c>
      <c r="F778" s="230" t="s">
        <v>5004</v>
      </c>
      <c r="G778" s="231" t="s">
        <v>544</v>
      </c>
      <c r="H778" s="232">
        <v>11</v>
      </c>
      <c r="I778" s="233"/>
      <c r="J778" s="234">
        <f>ROUND(I778*H778,2)</f>
        <v>0</v>
      </c>
      <c r="K778" s="230" t="s">
        <v>1</v>
      </c>
      <c r="L778" s="45"/>
      <c r="M778" s="235" t="s">
        <v>1</v>
      </c>
      <c r="N778" s="236" t="s">
        <v>46</v>
      </c>
      <c r="O778" s="92"/>
      <c r="P778" s="237">
        <f>O778*H778</f>
        <v>0</v>
      </c>
      <c r="Q778" s="237">
        <v>0</v>
      </c>
      <c r="R778" s="237">
        <f>Q778*H778</f>
        <v>0</v>
      </c>
      <c r="S778" s="237">
        <v>0</v>
      </c>
      <c r="T778" s="238">
        <f>S778*H778</f>
        <v>0</v>
      </c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R778" s="239" t="s">
        <v>404</v>
      </c>
      <c r="AT778" s="239" t="s">
        <v>323</v>
      </c>
      <c r="AU778" s="239" t="s">
        <v>91</v>
      </c>
      <c r="AY778" s="18" t="s">
        <v>320</v>
      </c>
      <c r="BE778" s="240">
        <f>IF(N778="základní",J778,0)</f>
        <v>0</v>
      </c>
      <c r="BF778" s="240">
        <f>IF(N778="snížená",J778,0)</f>
        <v>0</v>
      </c>
      <c r="BG778" s="240">
        <f>IF(N778="zákl. přenesená",J778,0)</f>
        <v>0</v>
      </c>
      <c r="BH778" s="240">
        <f>IF(N778="sníž. přenesená",J778,0)</f>
        <v>0</v>
      </c>
      <c r="BI778" s="240">
        <f>IF(N778="nulová",J778,0)</f>
        <v>0</v>
      </c>
      <c r="BJ778" s="18" t="s">
        <v>89</v>
      </c>
      <c r="BK778" s="240">
        <f>ROUND(I778*H778,2)</f>
        <v>0</v>
      </c>
      <c r="BL778" s="18" t="s">
        <v>404</v>
      </c>
      <c r="BM778" s="239" t="s">
        <v>5005</v>
      </c>
    </row>
    <row r="779" s="2" customFormat="1" ht="55.5" customHeight="1">
      <c r="A779" s="39"/>
      <c r="B779" s="40"/>
      <c r="C779" s="228" t="s">
        <v>1623</v>
      </c>
      <c r="D779" s="228" t="s">
        <v>323</v>
      </c>
      <c r="E779" s="229" t="s">
        <v>2437</v>
      </c>
      <c r="F779" s="230" t="s">
        <v>5006</v>
      </c>
      <c r="G779" s="231" t="s">
        <v>544</v>
      </c>
      <c r="H779" s="232">
        <v>20</v>
      </c>
      <c r="I779" s="233"/>
      <c r="J779" s="234">
        <f>ROUND(I779*H779,2)</f>
        <v>0</v>
      </c>
      <c r="K779" s="230" t="s">
        <v>1</v>
      </c>
      <c r="L779" s="45"/>
      <c r="M779" s="235" t="s">
        <v>1</v>
      </c>
      <c r="N779" s="236" t="s">
        <v>46</v>
      </c>
      <c r="O779" s="92"/>
      <c r="P779" s="237">
        <f>O779*H779</f>
        <v>0</v>
      </c>
      <c r="Q779" s="237">
        <v>0</v>
      </c>
      <c r="R779" s="237">
        <f>Q779*H779</f>
        <v>0</v>
      </c>
      <c r="S779" s="237">
        <v>0</v>
      </c>
      <c r="T779" s="238">
        <f>S779*H779</f>
        <v>0</v>
      </c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R779" s="239" t="s">
        <v>404</v>
      </c>
      <c r="AT779" s="239" t="s">
        <v>323</v>
      </c>
      <c r="AU779" s="239" t="s">
        <v>91</v>
      </c>
      <c r="AY779" s="18" t="s">
        <v>320</v>
      </c>
      <c r="BE779" s="240">
        <f>IF(N779="základní",J779,0)</f>
        <v>0</v>
      </c>
      <c r="BF779" s="240">
        <f>IF(N779="snížená",J779,0)</f>
        <v>0</v>
      </c>
      <c r="BG779" s="240">
        <f>IF(N779="zákl. přenesená",J779,0)</f>
        <v>0</v>
      </c>
      <c r="BH779" s="240">
        <f>IF(N779="sníž. přenesená",J779,0)</f>
        <v>0</v>
      </c>
      <c r="BI779" s="240">
        <f>IF(N779="nulová",J779,0)</f>
        <v>0</v>
      </c>
      <c r="BJ779" s="18" t="s">
        <v>89</v>
      </c>
      <c r="BK779" s="240">
        <f>ROUND(I779*H779,2)</f>
        <v>0</v>
      </c>
      <c r="BL779" s="18" t="s">
        <v>404</v>
      </c>
      <c r="BM779" s="239" t="s">
        <v>5007</v>
      </c>
    </row>
    <row r="780" s="2" customFormat="1" ht="55.5" customHeight="1">
      <c r="A780" s="39"/>
      <c r="B780" s="40"/>
      <c r="C780" s="228" t="s">
        <v>1632</v>
      </c>
      <c r="D780" s="228" t="s">
        <v>323</v>
      </c>
      <c r="E780" s="229" t="s">
        <v>2441</v>
      </c>
      <c r="F780" s="230" t="s">
        <v>5008</v>
      </c>
      <c r="G780" s="231" t="s">
        <v>544</v>
      </c>
      <c r="H780" s="232">
        <v>2</v>
      </c>
      <c r="I780" s="233"/>
      <c r="J780" s="234">
        <f>ROUND(I780*H780,2)</f>
        <v>0</v>
      </c>
      <c r="K780" s="230" t="s">
        <v>1</v>
      </c>
      <c r="L780" s="45"/>
      <c r="M780" s="235" t="s">
        <v>1</v>
      </c>
      <c r="N780" s="236" t="s">
        <v>46</v>
      </c>
      <c r="O780" s="92"/>
      <c r="P780" s="237">
        <f>O780*H780</f>
        <v>0</v>
      </c>
      <c r="Q780" s="237">
        <v>0</v>
      </c>
      <c r="R780" s="237">
        <f>Q780*H780</f>
        <v>0</v>
      </c>
      <c r="S780" s="237">
        <v>0</v>
      </c>
      <c r="T780" s="238">
        <f>S780*H780</f>
        <v>0</v>
      </c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R780" s="239" t="s">
        <v>404</v>
      </c>
      <c r="AT780" s="239" t="s">
        <v>323</v>
      </c>
      <c r="AU780" s="239" t="s">
        <v>91</v>
      </c>
      <c r="AY780" s="18" t="s">
        <v>320</v>
      </c>
      <c r="BE780" s="240">
        <f>IF(N780="základní",J780,0)</f>
        <v>0</v>
      </c>
      <c r="BF780" s="240">
        <f>IF(N780="snížená",J780,0)</f>
        <v>0</v>
      </c>
      <c r="BG780" s="240">
        <f>IF(N780="zákl. přenesená",J780,0)</f>
        <v>0</v>
      </c>
      <c r="BH780" s="240">
        <f>IF(N780="sníž. přenesená",J780,0)</f>
        <v>0</v>
      </c>
      <c r="BI780" s="240">
        <f>IF(N780="nulová",J780,0)</f>
        <v>0</v>
      </c>
      <c r="BJ780" s="18" t="s">
        <v>89</v>
      </c>
      <c r="BK780" s="240">
        <f>ROUND(I780*H780,2)</f>
        <v>0</v>
      </c>
      <c r="BL780" s="18" t="s">
        <v>404</v>
      </c>
      <c r="BM780" s="239" t="s">
        <v>5009</v>
      </c>
    </row>
    <row r="781" s="2" customFormat="1" ht="55.5" customHeight="1">
      <c r="A781" s="39"/>
      <c r="B781" s="40"/>
      <c r="C781" s="228" t="s">
        <v>1640</v>
      </c>
      <c r="D781" s="228" t="s">
        <v>323</v>
      </c>
      <c r="E781" s="229" t="s">
        <v>2445</v>
      </c>
      <c r="F781" s="230" t="s">
        <v>5010</v>
      </c>
      <c r="G781" s="231" t="s">
        <v>544</v>
      </c>
      <c r="H781" s="232">
        <v>31</v>
      </c>
      <c r="I781" s="233"/>
      <c r="J781" s="234">
        <f>ROUND(I781*H781,2)</f>
        <v>0</v>
      </c>
      <c r="K781" s="230" t="s">
        <v>1</v>
      </c>
      <c r="L781" s="45"/>
      <c r="M781" s="235" t="s">
        <v>1</v>
      </c>
      <c r="N781" s="236" t="s">
        <v>46</v>
      </c>
      <c r="O781" s="92"/>
      <c r="P781" s="237">
        <f>O781*H781</f>
        <v>0</v>
      </c>
      <c r="Q781" s="237">
        <v>0</v>
      </c>
      <c r="R781" s="237">
        <f>Q781*H781</f>
        <v>0</v>
      </c>
      <c r="S781" s="237">
        <v>0</v>
      </c>
      <c r="T781" s="238">
        <f>S781*H781</f>
        <v>0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R781" s="239" t="s">
        <v>404</v>
      </c>
      <c r="AT781" s="239" t="s">
        <v>323</v>
      </c>
      <c r="AU781" s="239" t="s">
        <v>91</v>
      </c>
      <c r="AY781" s="18" t="s">
        <v>320</v>
      </c>
      <c r="BE781" s="240">
        <f>IF(N781="základní",J781,0)</f>
        <v>0</v>
      </c>
      <c r="BF781" s="240">
        <f>IF(N781="snížená",J781,0)</f>
        <v>0</v>
      </c>
      <c r="BG781" s="240">
        <f>IF(N781="zákl. přenesená",J781,0)</f>
        <v>0</v>
      </c>
      <c r="BH781" s="240">
        <f>IF(N781="sníž. přenesená",J781,0)</f>
        <v>0</v>
      </c>
      <c r="BI781" s="240">
        <f>IF(N781="nulová",J781,0)</f>
        <v>0</v>
      </c>
      <c r="BJ781" s="18" t="s">
        <v>89</v>
      </c>
      <c r="BK781" s="240">
        <f>ROUND(I781*H781,2)</f>
        <v>0</v>
      </c>
      <c r="BL781" s="18" t="s">
        <v>404</v>
      </c>
      <c r="BM781" s="239" t="s">
        <v>5011</v>
      </c>
    </row>
    <row r="782" s="2" customFormat="1" ht="55.5" customHeight="1">
      <c r="A782" s="39"/>
      <c r="B782" s="40"/>
      <c r="C782" s="228" t="s">
        <v>1646</v>
      </c>
      <c r="D782" s="228" t="s">
        <v>323</v>
      </c>
      <c r="E782" s="229" t="s">
        <v>5012</v>
      </c>
      <c r="F782" s="230" t="s">
        <v>5013</v>
      </c>
      <c r="G782" s="231" t="s">
        <v>437</v>
      </c>
      <c r="H782" s="232">
        <v>3</v>
      </c>
      <c r="I782" s="233"/>
      <c r="J782" s="234">
        <f>ROUND(I782*H782,2)</f>
        <v>0</v>
      </c>
      <c r="K782" s="230" t="s">
        <v>1</v>
      </c>
      <c r="L782" s="45"/>
      <c r="M782" s="235" t="s">
        <v>1</v>
      </c>
      <c r="N782" s="236" t="s">
        <v>46</v>
      </c>
      <c r="O782" s="92"/>
      <c r="P782" s="237">
        <f>O782*H782</f>
        <v>0</v>
      </c>
      <c r="Q782" s="237">
        <v>0</v>
      </c>
      <c r="R782" s="237">
        <f>Q782*H782</f>
        <v>0</v>
      </c>
      <c r="S782" s="237">
        <v>0</v>
      </c>
      <c r="T782" s="238">
        <f>S782*H782</f>
        <v>0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39" t="s">
        <v>404</v>
      </c>
      <c r="AT782" s="239" t="s">
        <v>323</v>
      </c>
      <c r="AU782" s="239" t="s">
        <v>91</v>
      </c>
      <c r="AY782" s="18" t="s">
        <v>320</v>
      </c>
      <c r="BE782" s="240">
        <f>IF(N782="základní",J782,0)</f>
        <v>0</v>
      </c>
      <c r="BF782" s="240">
        <f>IF(N782="snížená",J782,0)</f>
        <v>0</v>
      </c>
      <c r="BG782" s="240">
        <f>IF(N782="zákl. přenesená",J782,0)</f>
        <v>0</v>
      </c>
      <c r="BH782" s="240">
        <f>IF(N782="sníž. přenesená",J782,0)</f>
        <v>0</v>
      </c>
      <c r="BI782" s="240">
        <f>IF(N782="nulová",J782,0)</f>
        <v>0</v>
      </c>
      <c r="BJ782" s="18" t="s">
        <v>89</v>
      </c>
      <c r="BK782" s="240">
        <f>ROUND(I782*H782,2)</f>
        <v>0</v>
      </c>
      <c r="BL782" s="18" t="s">
        <v>404</v>
      </c>
      <c r="BM782" s="239" t="s">
        <v>5014</v>
      </c>
    </row>
    <row r="783" s="2" customFormat="1" ht="55.5" customHeight="1">
      <c r="A783" s="39"/>
      <c r="B783" s="40"/>
      <c r="C783" s="228" t="s">
        <v>1651</v>
      </c>
      <c r="D783" s="228" t="s">
        <v>323</v>
      </c>
      <c r="E783" s="229" t="s">
        <v>5015</v>
      </c>
      <c r="F783" s="230" t="s">
        <v>5016</v>
      </c>
      <c r="G783" s="231" t="s">
        <v>515</v>
      </c>
      <c r="H783" s="232">
        <v>122</v>
      </c>
      <c r="I783" s="233"/>
      <c r="J783" s="234">
        <f>ROUND(I783*H783,2)</f>
        <v>0</v>
      </c>
      <c r="K783" s="230" t="s">
        <v>1</v>
      </c>
      <c r="L783" s="45"/>
      <c r="M783" s="235" t="s">
        <v>1</v>
      </c>
      <c r="N783" s="236" t="s">
        <v>46</v>
      </c>
      <c r="O783" s="92"/>
      <c r="P783" s="237">
        <f>O783*H783</f>
        <v>0</v>
      </c>
      <c r="Q783" s="237">
        <v>0</v>
      </c>
      <c r="R783" s="237">
        <f>Q783*H783</f>
        <v>0</v>
      </c>
      <c r="S783" s="237">
        <v>0</v>
      </c>
      <c r="T783" s="238">
        <f>S783*H783</f>
        <v>0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R783" s="239" t="s">
        <v>404</v>
      </c>
      <c r="AT783" s="239" t="s">
        <v>323</v>
      </c>
      <c r="AU783" s="239" t="s">
        <v>91</v>
      </c>
      <c r="AY783" s="18" t="s">
        <v>320</v>
      </c>
      <c r="BE783" s="240">
        <f>IF(N783="základní",J783,0)</f>
        <v>0</v>
      </c>
      <c r="BF783" s="240">
        <f>IF(N783="snížená",J783,0)</f>
        <v>0</v>
      </c>
      <c r="BG783" s="240">
        <f>IF(N783="zákl. přenesená",J783,0)</f>
        <v>0</v>
      </c>
      <c r="BH783" s="240">
        <f>IF(N783="sníž. přenesená",J783,0)</f>
        <v>0</v>
      </c>
      <c r="BI783" s="240">
        <f>IF(N783="nulová",J783,0)</f>
        <v>0</v>
      </c>
      <c r="BJ783" s="18" t="s">
        <v>89</v>
      </c>
      <c r="BK783" s="240">
        <f>ROUND(I783*H783,2)</f>
        <v>0</v>
      </c>
      <c r="BL783" s="18" t="s">
        <v>404</v>
      </c>
      <c r="BM783" s="239" t="s">
        <v>5017</v>
      </c>
    </row>
    <row r="784" s="2" customFormat="1" ht="55.5" customHeight="1">
      <c r="A784" s="39"/>
      <c r="B784" s="40"/>
      <c r="C784" s="228" t="s">
        <v>1656</v>
      </c>
      <c r="D784" s="228" t="s">
        <v>323</v>
      </c>
      <c r="E784" s="229" t="s">
        <v>5018</v>
      </c>
      <c r="F784" s="230" t="s">
        <v>5019</v>
      </c>
      <c r="G784" s="231" t="s">
        <v>515</v>
      </c>
      <c r="H784" s="232">
        <v>8</v>
      </c>
      <c r="I784" s="233"/>
      <c r="J784" s="234">
        <f>ROUND(I784*H784,2)</f>
        <v>0</v>
      </c>
      <c r="K784" s="230" t="s">
        <v>1</v>
      </c>
      <c r="L784" s="45"/>
      <c r="M784" s="235" t="s">
        <v>1</v>
      </c>
      <c r="N784" s="236" t="s">
        <v>46</v>
      </c>
      <c r="O784" s="92"/>
      <c r="P784" s="237">
        <f>O784*H784</f>
        <v>0</v>
      </c>
      <c r="Q784" s="237">
        <v>0</v>
      </c>
      <c r="R784" s="237">
        <f>Q784*H784</f>
        <v>0</v>
      </c>
      <c r="S784" s="237">
        <v>0</v>
      </c>
      <c r="T784" s="238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39" t="s">
        <v>404</v>
      </c>
      <c r="AT784" s="239" t="s">
        <v>323</v>
      </c>
      <c r="AU784" s="239" t="s">
        <v>91</v>
      </c>
      <c r="AY784" s="18" t="s">
        <v>320</v>
      </c>
      <c r="BE784" s="240">
        <f>IF(N784="základní",J784,0)</f>
        <v>0</v>
      </c>
      <c r="BF784" s="240">
        <f>IF(N784="snížená",J784,0)</f>
        <v>0</v>
      </c>
      <c r="BG784" s="240">
        <f>IF(N784="zákl. přenesená",J784,0)</f>
        <v>0</v>
      </c>
      <c r="BH784" s="240">
        <f>IF(N784="sníž. přenesená",J784,0)</f>
        <v>0</v>
      </c>
      <c r="BI784" s="240">
        <f>IF(N784="nulová",J784,0)</f>
        <v>0</v>
      </c>
      <c r="BJ784" s="18" t="s">
        <v>89</v>
      </c>
      <c r="BK784" s="240">
        <f>ROUND(I784*H784,2)</f>
        <v>0</v>
      </c>
      <c r="BL784" s="18" t="s">
        <v>404</v>
      </c>
      <c r="BM784" s="239" t="s">
        <v>5020</v>
      </c>
    </row>
    <row r="785" s="2" customFormat="1" ht="55.5" customHeight="1">
      <c r="A785" s="39"/>
      <c r="B785" s="40"/>
      <c r="C785" s="228" t="s">
        <v>1658</v>
      </c>
      <c r="D785" s="228" t="s">
        <v>323</v>
      </c>
      <c r="E785" s="229" t="s">
        <v>5021</v>
      </c>
      <c r="F785" s="230" t="s">
        <v>5022</v>
      </c>
      <c r="G785" s="231" t="s">
        <v>515</v>
      </c>
      <c r="H785" s="232">
        <v>11</v>
      </c>
      <c r="I785" s="233"/>
      <c r="J785" s="234">
        <f>ROUND(I785*H785,2)</f>
        <v>0</v>
      </c>
      <c r="K785" s="230" t="s">
        <v>1</v>
      </c>
      <c r="L785" s="45"/>
      <c r="M785" s="235" t="s">
        <v>1</v>
      </c>
      <c r="N785" s="236" t="s">
        <v>46</v>
      </c>
      <c r="O785" s="92"/>
      <c r="P785" s="237">
        <f>O785*H785</f>
        <v>0</v>
      </c>
      <c r="Q785" s="237">
        <v>0</v>
      </c>
      <c r="R785" s="237">
        <f>Q785*H785</f>
        <v>0</v>
      </c>
      <c r="S785" s="237">
        <v>0</v>
      </c>
      <c r="T785" s="238">
        <f>S785*H785</f>
        <v>0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239" t="s">
        <v>404</v>
      </c>
      <c r="AT785" s="239" t="s">
        <v>323</v>
      </c>
      <c r="AU785" s="239" t="s">
        <v>91</v>
      </c>
      <c r="AY785" s="18" t="s">
        <v>320</v>
      </c>
      <c r="BE785" s="240">
        <f>IF(N785="základní",J785,0)</f>
        <v>0</v>
      </c>
      <c r="BF785" s="240">
        <f>IF(N785="snížená",J785,0)</f>
        <v>0</v>
      </c>
      <c r="BG785" s="240">
        <f>IF(N785="zákl. přenesená",J785,0)</f>
        <v>0</v>
      </c>
      <c r="BH785" s="240">
        <f>IF(N785="sníž. přenesená",J785,0)</f>
        <v>0</v>
      </c>
      <c r="BI785" s="240">
        <f>IF(N785="nulová",J785,0)</f>
        <v>0</v>
      </c>
      <c r="BJ785" s="18" t="s">
        <v>89</v>
      </c>
      <c r="BK785" s="240">
        <f>ROUND(I785*H785,2)</f>
        <v>0</v>
      </c>
      <c r="BL785" s="18" t="s">
        <v>404</v>
      </c>
      <c r="BM785" s="239" t="s">
        <v>5023</v>
      </c>
    </row>
    <row r="786" s="2" customFormat="1" ht="55.5" customHeight="1">
      <c r="A786" s="39"/>
      <c r="B786" s="40"/>
      <c r="C786" s="228" t="s">
        <v>1661</v>
      </c>
      <c r="D786" s="228" t="s">
        <v>323</v>
      </c>
      <c r="E786" s="229" t="s">
        <v>5024</v>
      </c>
      <c r="F786" s="230" t="s">
        <v>5025</v>
      </c>
      <c r="G786" s="231" t="s">
        <v>515</v>
      </c>
      <c r="H786" s="232">
        <v>5</v>
      </c>
      <c r="I786" s="233"/>
      <c r="J786" s="234">
        <f>ROUND(I786*H786,2)</f>
        <v>0</v>
      </c>
      <c r="K786" s="230" t="s">
        <v>1</v>
      </c>
      <c r="L786" s="45"/>
      <c r="M786" s="235" t="s">
        <v>1</v>
      </c>
      <c r="N786" s="236" t="s">
        <v>46</v>
      </c>
      <c r="O786" s="92"/>
      <c r="P786" s="237">
        <f>O786*H786</f>
        <v>0</v>
      </c>
      <c r="Q786" s="237">
        <v>0</v>
      </c>
      <c r="R786" s="237">
        <f>Q786*H786</f>
        <v>0</v>
      </c>
      <c r="S786" s="237">
        <v>0</v>
      </c>
      <c r="T786" s="238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39" t="s">
        <v>404</v>
      </c>
      <c r="AT786" s="239" t="s">
        <v>323</v>
      </c>
      <c r="AU786" s="239" t="s">
        <v>91</v>
      </c>
      <c r="AY786" s="18" t="s">
        <v>320</v>
      </c>
      <c r="BE786" s="240">
        <f>IF(N786="základní",J786,0)</f>
        <v>0</v>
      </c>
      <c r="BF786" s="240">
        <f>IF(N786="snížená",J786,0)</f>
        <v>0</v>
      </c>
      <c r="BG786" s="240">
        <f>IF(N786="zákl. přenesená",J786,0)</f>
        <v>0</v>
      </c>
      <c r="BH786" s="240">
        <f>IF(N786="sníž. přenesená",J786,0)</f>
        <v>0</v>
      </c>
      <c r="BI786" s="240">
        <f>IF(N786="nulová",J786,0)</f>
        <v>0</v>
      </c>
      <c r="BJ786" s="18" t="s">
        <v>89</v>
      </c>
      <c r="BK786" s="240">
        <f>ROUND(I786*H786,2)</f>
        <v>0</v>
      </c>
      <c r="BL786" s="18" t="s">
        <v>404</v>
      </c>
      <c r="BM786" s="239" t="s">
        <v>5026</v>
      </c>
    </row>
    <row r="787" s="2" customFormat="1" ht="55.5" customHeight="1">
      <c r="A787" s="39"/>
      <c r="B787" s="40"/>
      <c r="C787" s="228" t="s">
        <v>1666</v>
      </c>
      <c r="D787" s="228" t="s">
        <v>323</v>
      </c>
      <c r="E787" s="229" t="s">
        <v>5027</v>
      </c>
      <c r="F787" s="230" t="s">
        <v>5028</v>
      </c>
      <c r="G787" s="231" t="s">
        <v>515</v>
      </c>
      <c r="H787" s="232">
        <v>5</v>
      </c>
      <c r="I787" s="233"/>
      <c r="J787" s="234">
        <f>ROUND(I787*H787,2)</f>
        <v>0</v>
      </c>
      <c r="K787" s="230" t="s">
        <v>1</v>
      </c>
      <c r="L787" s="45"/>
      <c r="M787" s="235" t="s">
        <v>1</v>
      </c>
      <c r="N787" s="236" t="s">
        <v>46</v>
      </c>
      <c r="O787" s="92"/>
      <c r="P787" s="237">
        <f>O787*H787</f>
        <v>0</v>
      </c>
      <c r="Q787" s="237">
        <v>0</v>
      </c>
      <c r="R787" s="237">
        <f>Q787*H787</f>
        <v>0</v>
      </c>
      <c r="S787" s="237">
        <v>0</v>
      </c>
      <c r="T787" s="238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39" t="s">
        <v>404</v>
      </c>
      <c r="AT787" s="239" t="s">
        <v>323</v>
      </c>
      <c r="AU787" s="239" t="s">
        <v>91</v>
      </c>
      <c r="AY787" s="18" t="s">
        <v>320</v>
      </c>
      <c r="BE787" s="240">
        <f>IF(N787="základní",J787,0)</f>
        <v>0</v>
      </c>
      <c r="BF787" s="240">
        <f>IF(N787="snížená",J787,0)</f>
        <v>0</v>
      </c>
      <c r="BG787" s="240">
        <f>IF(N787="zákl. přenesená",J787,0)</f>
        <v>0</v>
      </c>
      <c r="BH787" s="240">
        <f>IF(N787="sníž. přenesená",J787,0)</f>
        <v>0</v>
      </c>
      <c r="BI787" s="240">
        <f>IF(N787="nulová",J787,0)</f>
        <v>0</v>
      </c>
      <c r="BJ787" s="18" t="s">
        <v>89</v>
      </c>
      <c r="BK787" s="240">
        <f>ROUND(I787*H787,2)</f>
        <v>0</v>
      </c>
      <c r="BL787" s="18" t="s">
        <v>404</v>
      </c>
      <c r="BM787" s="239" t="s">
        <v>5029</v>
      </c>
    </row>
    <row r="788" s="2" customFormat="1" ht="66.75" customHeight="1">
      <c r="A788" s="39"/>
      <c r="B788" s="40"/>
      <c r="C788" s="228" t="s">
        <v>1675</v>
      </c>
      <c r="D788" s="228" t="s">
        <v>323</v>
      </c>
      <c r="E788" s="229" t="s">
        <v>5030</v>
      </c>
      <c r="F788" s="230" t="s">
        <v>5031</v>
      </c>
      <c r="G788" s="231" t="s">
        <v>544</v>
      </c>
      <c r="H788" s="232">
        <v>2</v>
      </c>
      <c r="I788" s="233"/>
      <c r="J788" s="234">
        <f>ROUND(I788*H788,2)</f>
        <v>0</v>
      </c>
      <c r="K788" s="230" t="s">
        <v>1</v>
      </c>
      <c r="L788" s="45"/>
      <c r="M788" s="235" t="s">
        <v>1</v>
      </c>
      <c r="N788" s="236" t="s">
        <v>46</v>
      </c>
      <c r="O788" s="92"/>
      <c r="P788" s="237">
        <f>O788*H788</f>
        <v>0</v>
      </c>
      <c r="Q788" s="237">
        <v>0</v>
      </c>
      <c r="R788" s="237">
        <f>Q788*H788</f>
        <v>0</v>
      </c>
      <c r="S788" s="237">
        <v>0</v>
      </c>
      <c r="T788" s="238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39" t="s">
        <v>404</v>
      </c>
      <c r="AT788" s="239" t="s">
        <v>323</v>
      </c>
      <c r="AU788" s="239" t="s">
        <v>91</v>
      </c>
      <c r="AY788" s="18" t="s">
        <v>320</v>
      </c>
      <c r="BE788" s="240">
        <f>IF(N788="základní",J788,0)</f>
        <v>0</v>
      </c>
      <c r="BF788" s="240">
        <f>IF(N788="snížená",J788,0)</f>
        <v>0</v>
      </c>
      <c r="BG788" s="240">
        <f>IF(N788="zákl. přenesená",J788,0)</f>
        <v>0</v>
      </c>
      <c r="BH788" s="240">
        <f>IF(N788="sníž. přenesená",J788,0)</f>
        <v>0</v>
      </c>
      <c r="BI788" s="240">
        <f>IF(N788="nulová",J788,0)</f>
        <v>0</v>
      </c>
      <c r="BJ788" s="18" t="s">
        <v>89</v>
      </c>
      <c r="BK788" s="240">
        <f>ROUND(I788*H788,2)</f>
        <v>0</v>
      </c>
      <c r="BL788" s="18" t="s">
        <v>404</v>
      </c>
      <c r="BM788" s="239" t="s">
        <v>5032</v>
      </c>
    </row>
    <row r="789" s="2" customFormat="1" ht="66.75" customHeight="1">
      <c r="A789" s="39"/>
      <c r="B789" s="40"/>
      <c r="C789" s="228" t="s">
        <v>1681</v>
      </c>
      <c r="D789" s="228" t="s">
        <v>323</v>
      </c>
      <c r="E789" s="229" t="s">
        <v>5033</v>
      </c>
      <c r="F789" s="230" t="s">
        <v>5034</v>
      </c>
      <c r="G789" s="231" t="s">
        <v>544</v>
      </c>
      <c r="H789" s="232">
        <v>1</v>
      </c>
      <c r="I789" s="233"/>
      <c r="J789" s="234">
        <f>ROUND(I789*H789,2)</f>
        <v>0</v>
      </c>
      <c r="K789" s="230" t="s">
        <v>1</v>
      </c>
      <c r="L789" s="45"/>
      <c r="M789" s="235" t="s">
        <v>1</v>
      </c>
      <c r="N789" s="236" t="s">
        <v>46</v>
      </c>
      <c r="O789" s="92"/>
      <c r="P789" s="237">
        <f>O789*H789</f>
        <v>0</v>
      </c>
      <c r="Q789" s="237">
        <v>0</v>
      </c>
      <c r="R789" s="237">
        <f>Q789*H789</f>
        <v>0</v>
      </c>
      <c r="S789" s="237">
        <v>0</v>
      </c>
      <c r="T789" s="238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39" t="s">
        <v>404</v>
      </c>
      <c r="AT789" s="239" t="s">
        <v>323</v>
      </c>
      <c r="AU789" s="239" t="s">
        <v>91</v>
      </c>
      <c r="AY789" s="18" t="s">
        <v>320</v>
      </c>
      <c r="BE789" s="240">
        <f>IF(N789="základní",J789,0)</f>
        <v>0</v>
      </c>
      <c r="BF789" s="240">
        <f>IF(N789="snížená",J789,0)</f>
        <v>0</v>
      </c>
      <c r="BG789" s="240">
        <f>IF(N789="zákl. přenesená",J789,0)</f>
        <v>0</v>
      </c>
      <c r="BH789" s="240">
        <f>IF(N789="sníž. přenesená",J789,0)</f>
        <v>0</v>
      </c>
      <c r="BI789" s="240">
        <f>IF(N789="nulová",J789,0)</f>
        <v>0</v>
      </c>
      <c r="BJ789" s="18" t="s">
        <v>89</v>
      </c>
      <c r="BK789" s="240">
        <f>ROUND(I789*H789,2)</f>
        <v>0</v>
      </c>
      <c r="BL789" s="18" t="s">
        <v>404</v>
      </c>
      <c r="BM789" s="239" t="s">
        <v>5035</v>
      </c>
    </row>
    <row r="790" s="2" customFormat="1" ht="66.75" customHeight="1">
      <c r="A790" s="39"/>
      <c r="B790" s="40"/>
      <c r="C790" s="228" t="s">
        <v>1686</v>
      </c>
      <c r="D790" s="228" t="s">
        <v>323</v>
      </c>
      <c r="E790" s="229" t="s">
        <v>5036</v>
      </c>
      <c r="F790" s="230" t="s">
        <v>5037</v>
      </c>
      <c r="G790" s="231" t="s">
        <v>544</v>
      </c>
      <c r="H790" s="232">
        <v>1</v>
      </c>
      <c r="I790" s="233"/>
      <c r="J790" s="234">
        <f>ROUND(I790*H790,2)</f>
        <v>0</v>
      </c>
      <c r="K790" s="230" t="s">
        <v>1</v>
      </c>
      <c r="L790" s="45"/>
      <c r="M790" s="235" t="s">
        <v>1</v>
      </c>
      <c r="N790" s="236" t="s">
        <v>46</v>
      </c>
      <c r="O790" s="92"/>
      <c r="P790" s="237">
        <f>O790*H790</f>
        <v>0</v>
      </c>
      <c r="Q790" s="237">
        <v>0</v>
      </c>
      <c r="R790" s="237">
        <f>Q790*H790</f>
        <v>0</v>
      </c>
      <c r="S790" s="237">
        <v>0</v>
      </c>
      <c r="T790" s="238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39" t="s">
        <v>404</v>
      </c>
      <c r="AT790" s="239" t="s">
        <v>323</v>
      </c>
      <c r="AU790" s="239" t="s">
        <v>91</v>
      </c>
      <c r="AY790" s="18" t="s">
        <v>320</v>
      </c>
      <c r="BE790" s="240">
        <f>IF(N790="základní",J790,0)</f>
        <v>0</v>
      </c>
      <c r="BF790" s="240">
        <f>IF(N790="snížená",J790,0)</f>
        <v>0</v>
      </c>
      <c r="BG790" s="240">
        <f>IF(N790="zákl. přenesená",J790,0)</f>
        <v>0</v>
      </c>
      <c r="BH790" s="240">
        <f>IF(N790="sníž. přenesená",J790,0)</f>
        <v>0</v>
      </c>
      <c r="BI790" s="240">
        <f>IF(N790="nulová",J790,0)</f>
        <v>0</v>
      </c>
      <c r="BJ790" s="18" t="s">
        <v>89</v>
      </c>
      <c r="BK790" s="240">
        <f>ROUND(I790*H790,2)</f>
        <v>0</v>
      </c>
      <c r="BL790" s="18" t="s">
        <v>404</v>
      </c>
      <c r="BM790" s="239" t="s">
        <v>5038</v>
      </c>
    </row>
    <row r="791" s="2" customFormat="1" ht="66.75" customHeight="1">
      <c r="A791" s="39"/>
      <c r="B791" s="40"/>
      <c r="C791" s="228" t="s">
        <v>1695</v>
      </c>
      <c r="D791" s="228" t="s">
        <v>323</v>
      </c>
      <c r="E791" s="229" t="s">
        <v>5039</v>
      </c>
      <c r="F791" s="230" t="s">
        <v>5040</v>
      </c>
      <c r="G791" s="231" t="s">
        <v>544</v>
      </c>
      <c r="H791" s="232">
        <v>2</v>
      </c>
      <c r="I791" s="233"/>
      <c r="J791" s="234">
        <f>ROUND(I791*H791,2)</f>
        <v>0</v>
      </c>
      <c r="K791" s="230" t="s">
        <v>1</v>
      </c>
      <c r="L791" s="45"/>
      <c r="M791" s="235" t="s">
        <v>1</v>
      </c>
      <c r="N791" s="236" t="s">
        <v>46</v>
      </c>
      <c r="O791" s="92"/>
      <c r="P791" s="237">
        <f>O791*H791</f>
        <v>0</v>
      </c>
      <c r="Q791" s="237">
        <v>0</v>
      </c>
      <c r="R791" s="237">
        <f>Q791*H791</f>
        <v>0</v>
      </c>
      <c r="S791" s="237">
        <v>0</v>
      </c>
      <c r="T791" s="238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39" t="s">
        <v>404</v>
      </c>
      <c r="AT791" s="239" t="s">
        <v>323</v>
      </c>
      <c r="AU791" s="239" t="s">
        <v>91</v>
      </c>
      <c r="AY791" s="18" t="s">
        <v>320</v>
      </c>
      <c r="BE791" s="240">
        <f>IF(N791="základní",J791,0)</f>
        <v>0</v>
      </c>
      <c r="BF791" s="240">
        <f>IF(N791="snížená",J791,0)</f>
        <v>0</v>
      </c>
      <c r="BG791" s="240">
        <f>IF(N791="zákl. přenesená",J791,0)</f>
        <v>0</v>
      </c>
      <c r="BH791" s="240">
        <f>IF(N791="sníž. přenesená",J791,0)</f>
        <v>0</v>
      </c>
      <c r="BI791" s="240">
        <f>IF(N791="nulová",J791,0)</f>
        <v>0</v>
      </c>
      <c r="BJ791" s="18" t="s">
        <v>89</v>
      </c>
      <c r="BK791" s="240">
        <f>ROUND(I791*H791,2)</f>
        <v>0</v>
      </c>
      <c r="BL791" s="18" t="s">
        <v>404</v>
      </c>
      <c r="BM791" s="239" t="s">
        <v>5041</v>
      </c>
    </row>
    <row r="792" s="2" customFormat="1" ht="24.15" customHeight="1">
      <c r="A792" s="39"/>
      <c r="B792" s="40"/>
      <c r="C792" s="228" t="s">
        <v>1698</v>
      </c>
      <c r="D792" s="228" t="s">
        <v>323</v>
      </c>
      <c r="E792" s="229" t="s">
        <v>2549</v>
      </c>
      <c r="F792" s="230" t="s">
        <v>2550</v>
      </c>
      <c r="G792" s="231" t="s">
        <v>325</v>
      </c>
      <c r="H792" s="232">
        <v>1</v>
      </c>
      <c r="I792" s="233"/>
      <c r="J792" s="234">
        <f>ROUND(I792*H792,2)</f>
        <v>0</v>
      </c>
      <c r="K792" s="230" t="s">
        <v>1</v>
      </c>
      <c r="L792" s="45"/>
      <c r="M792" s="235" t="s">
        <v>1</v>
      </c>
      <c r="N792" s="236" t="s">
        <v>46</v>
      </c>
      <c r="O792" s="92"/>
      <c r="P792" s="237">
        <f>O792*H792</f>
        <v>0</v>
      </c>
      <c r="Q792" s="237">
        <v>0</v>
      </c>
      <c r="R792" s="237">
        <f>Q792*H792</f>
        <v>0</v>
      </c>
      <c r="S792" s="237">
        <v>0</v>
      </c>
      <c r="T792" s="238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39" t="s">
        <v>404</v>
      </c>
      <c r="AT792" s="239" t="s">
        <v>323</v>
      </c>
      <c r="AU792" s="239" t="s">
        <v>91</v>
      </c>
      <c r="AY792" s="18" t="s">
        <v>320</v>
      </c>
      <c r="BE792" s="240">
        <f>IF(N792="základní",J792,0)</f>
        <v>0</v>
      </c>
      <c r="BF792" s="240">
        <f>IF(N792="snížená",J792,0)</f>
        <v>0</v>
      </c>
      <c r="BG792" s="240">
        <f>IF(N792="zákl. přenesená",J792,0)</f>
        <v>0</v>
      </c>
      <c r="BH792" s="240">
        <f>IF(N792="sníž. přenesená",J792,0)</f>
        <v>0</v>
      </c>
      <c r="BI792" s="240">
        <f>IF(N792="nulová",J792,0)</f>
        <v>0</v>
      </c>
      <c r="BJ792" s="18" t="s">
        <v>89</v>
      </c>
      <c r="BK792" s="240">
        <f>ROUND(I792*H792,2)</f>
        <v>0</v>
      </c>
      <c r="BL792" s="18" t="s">
        <v>404</v>
      </c>
      <c r="BM792" s="239" t="s">
        <v>5042</v>
      </c>
    </row>
    <row r="793" s="12" customFormat="1" ht="22.8" customHeight="1">
      <c r="A793" s="12"/>
      <c r="B793" s="212"/>
      <c r="C793" s="213"/>
      <c r="D793" s="214" t="s">
        <v>80</v>
      </c>
      <c r="E793" s="226" t="s">
        <v>2552</v>
      </c>
      <c r="F793" s="226" t="s">
        <v>2553</v>
      </c>
      <c r="G793" s="213"/>
      <c r="H793" s="213"/>
      <c r="I793" s="216"/>
      <c r="J793" s="227">
        <f>BK793</f>
        <v>0</v>
      </c>
      <c r="K793" s="213"/>
      <c r="L793" s="218"/>
      <c r="M793" s="219"/>
      <c r="N793" s="220"/>
      <c r="O793" s="220"/>
      <c r="P793" s="221">
        <f>SUM(P794:P815)</f>
        <v>0</v>
      </c>
      <c r="Q793" s="220"/>
      <c r="R793" s="221">
        <f>SUM(R794:R815)</f>
        <v>0</v>
      </c>
      <c r="S793" s="220"/>
      <c r="T793" s="222">
        <f>SUM(T794:T815)</f>
        <v>0</v>
      </c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R793" s="223" t="s">
        <v>91</v>
      </c>
      <c r="AT793" s="224" t="s">
        <v>80</v>
      </c>
      <c r="AU793" s="224" t="s">
        <v>89</v>
      </c>
      <c r="AY793" s="223" t="s">
        <v>320</v>
      </c>
      <c r="BK793" s="225">
        <f>SUM(BK794:BK815)</f>
        <v>0</v>
      </c>
    </row>
    <row r="794" s="2" customFormat="1" ht="62.7" customHeight="1">
      <c r="A794" s="39"/>
      <c r="B794" s="40"/>
      <c r="C794" s="228" t="s">
        <v>1704</v>
      </c>
      <c r="D794" s="228" t="s">
        <v>323</v>
      </c>
      <c r="E794" s="229" t="s">
        <v>5043</v>
      </c>
      <c r="F794" s="230" t="s">
        <v>5044</v>
      </c>
      <c r="G794" s="231" t="s">
        <v>544</v>
      </c>
      <c r="H794" s="232">
        <v>1</v>
      </c>
      <c r="I794" s="233"/>
      <c r="J794" s="234">
        <f>ROUND(I794*H794,2)</f>
        <v>0</v>
      </c>
      <c r="K794" s="230" t="s">
        <v>1</v>
      </c>
      <c r="L794" s="45"/>
      <c r="M794" s="235" t="s">
        <v>1</v>
      </c>
      <c r="N794" s="236" t="s">
        <v>46</v>
      </c>
      <c r="O794" s="92"/>
      <c r="P794" s="237">
        <f>O794*H794</f>
        <v>0</v>
      </c>
      <c r="Q794" s="237">
        <v>0</v>
      </c>
      <c r="R794" s="237">
        <f>Q794*H794</f>
        <v>0</v>
      </c>
      <c r="S794" s="237">
        <v>0</v>
      </c>
      <c r="T794" s="238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39" t="s">
        <v>404</v>
      </c>
      <c r="AT794" s="239" t="s">
        <v>323</v>
      </c>
      <c r="AU794" s="239" t="s">
        <v>91</v>
      </c>
      <c r="AY794" s="18" t="s">
        <v>320</v>
      </c>
      <c r="BE794" s="240">
        <f>IF(N794="základní",J794,0)</f>
        <v>0</v>
      </c>
      <c r="BF794" s="240">
        <f>IF(N794="snížená",J794,0)</f>
        <v>0</v>
      </c>
      <c r="BG794" s="240">
        <f>IF(N794="zákl. přenesená",J794,0)</f>
        <v>0</v>
      </c>
      <c r="BH794" s="240">
        <f>IF(N794="sníž. přenesená",J794,0)</f>
        <v>0</v>
      </c>
      <c r="BI794" s="240">
        <f>IF(N794="nulová",J794,0)</f>
        <v>0</v>
      </c>
      <c r="BJ794" s="18" t="s">
        <v>89</v>
      </c>
      <c r="BK794" s="240">
        <f>ROUND(I794*H794,2)</f>
        <v>0</v>
      </c>
      <c r="BL794" s="18" t="s">
        <v>404</v>
      </c>
      <c r="BM794" s="239" t="s">
        <v>5045</v>
      </c>
    </row>
    <row r="795" s="2" customFormat="1" ht="62.7" customHeight="1">
      <c r="A795" s="39"/>
      <c r="B795" s="40"/>
      <c r="C795" s="228" t="s">
        <v>1709</v>
      </c>
      <c r="D795" s="228" t="s">
        <v>323</v>
      </c>
      <c r="E795" s="229" t="s">
        <v>5046</v>
      </c>
      <c r="F795" s="230" t="s">
        <v>5047</v>
      </c>
      <c r="G795" s="231" t="s">
        <v>544</v>
      </c>
      <c r="H795" s="232">
        <v>2</v>
      </c>
      <c r="I795" s="233"/>
      <c r="J795" s="234">
        <f>ROUND(I795*H795,2)</f>
        <v>0</v>
      </c>
      <c r="K795" s="230" t="s">
        <v>1</v>
      </c>
      <c r="L795" s="45"/>
      <c r="M795" s="235" t="s">
        <v>1</v>
      </c>
      <c r="N795" s="236" t="s">
        <v>46</v>
      </c>
      <c r="O795" s="92"/>
      <c r="P795" s="237">
        <f>O795*H795</f>
        <v>0</v>
      </c>
      <c r="Q795" s="237">
        <v>0</v>
      </c>
      <c r="R795" s="237">
        <f>Q795*H795</f>
        <v>0</v>
      </c>
      <c r="S795" s="237">
        <v>0</v>
      </c>
      <c r="T795" s="238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39" t="s">
        <v>404</v>
      </c>
      <c r="AT795" s="239" t="s">
        <v>323</v>
      </c>
      <c r="AU795" s="239" t="s">
        <v>91</v>
      </c>
      <c r="AY795" s="18" t="s">
        <v>320</v>
      </c>
      <c r="BE795" s="240">
        <f>IF(N795="základní",J795,0)</f>
        <v>0</v>
      </c>
      <c r="BF795" s="240">
        <f>IF(N795="snížená",J795,0)</f>
        <v>0</v>
      </c>
      <c r="BG795" s="240">
        <f>IF(N795="zákl. přenesená",J795,0)</f>
        <v>0</v>
      </c>
      <c r="BH795" s="240">
        <f>IF(N795="sníž. přenesená",J795,0)</f>
        <v>0</v>
      </c>
      <c r="BI795" s="240">
        <f>IF(N795="nulová",J795,0)</f>
        <v>0</v>
      </c>
      <c r="BJ795" s="18" t="s">
        <v>89</v>
      </c>
      <c r="BK795" s="240">
        <f>ROUND(I795*H795,2)</f>
        <v>0</v>
      </c>
      <c r="BL795" s="18" t="s">
        <v>404</v>
      </c>
      <c r="BM795" s="239" t="s">
        <v>5048</v>
      </c>
    </row>
    <row r="796" s="2" customFormat="1" ht="66.75" customHeight="1">
      <c r="A796" s="39"/>
      <c r="B796" s="40"/>
      <c r="C796" s="228" t="s">
        <v>1713</v>
      </c>
      <c r="D796" s="228" t="s">
        <v>323</v>
      </c>
      <c r="E796" s="229" t="s">
        <v>5049</v>
      </c>
      <c r="F796" s="230" t="s">
        <v>5050</v>
      </c>
      <c r="G796" s="231" t="s">
        <v>544</v>
      </c>
      <c r="H796" s="232">
        <v>1</v>
      </c>
      <c r="I796" s="233"/>
      <c r="J796" s="234">
        <f>ROUND(I796*H796,2)</f>
        <v>0</v>
      </c>
      <c r="K796" s="230" t="s">
        <v>1</v>
      </c>
      <c r="L796" s="45"/>
      <c r="M796" s="235" t="s">
        <v>1</v>
      </c>
      <c r="N796" s="236" t="s">
        <v>46</v>
      </c>
      <c r="O796" s="92"/>
      <c r="P796" s="237">
        <f>O796*H796</f>
        <v>0</v>
      </c>
      <c r="Q796" s="237">
        <v>0</v>
      </c>
      <c r="R796" s="237">
        <f>Q796*H796</f>
        <v>0</v>
      </c>
      <c r="S796" s="237">
        <v>0</v>
      </c>
      <c r="T796" s="238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39" t="s">
        <v>404</v>
      </c>
      <c r="AT796" s="239" t="s">
        <v>323</v>
      </c>
      <c r="AU796" s="239" t="s">
        <v>91</v>
      </c>
      <c r="AY796" s="18" t="s">
        <v>320</v>
      </c>
      <c r="BE796" s="240">
        <f>IF(N796="základní",J796,0)</f>
        <v>0</v>
      </c>
      <c r="BF796" s="240">
        <f>IF(N796="snížená",J796,0)</f>
        <v>0</v>
      </c>
      <c r="BG796" s="240">
        <f>IF(N796="zákl. přenesená",J796,0)</f>
        <v>0</v>
      </c>
      <c r="BH796" s="240">
        <f>IF(N796="sníž. přenesená",J796,0)</f>
        <v>0</v>
      </c>
      <c r="BI796" s="240">
        <f>IF(N796="nulová",J796,0)</f>
        <v>0</v>
      </c>
      <c r="BJ796" s="18" t="s">
        <v>89</v>
      </c>
      <c r="BK796" s="240">
        <f>ROUND(I796*H796,2)</f>
        <v>0</v>
      </c>
      <c r="BL796" s="18" t="s">
        <v>404</v>
      </c>
      <c r="BM796" s="239" t="s">
        <v>5051</v>
      </c>
    </row>
    <row r="797" s="2" customFormat="1" ht="62.7" customHeight="1">
      <c r="A797" s="39"/>
      <c r="B797" s="40"/>
      <c r="C797" s="228" t="s">
        <v>1719</v>
      </c>
      <c r="D797" s="228" t="s">
        <v>323</v>
      </c>
      <c r="E797" s="229" t="s">
        <v>5052</v>
      </c>
      <c r="F797" s="230" t="s">
        <v>5053</v>
      </c>
      <c r="G797" s="231" t="s">
        <v>544</v>
      </c>
      <c r="H797" s="232">
        <v>1</v>
      </c>
      <c r="I797" s="233"/>
      <c r="J797" s="234">
        <f>ROUND(I797*H797,2)</f>
        <v>0</v>
      </c>
      <c r="K797" s="230" t="s">
        <v>1</v>
      </c>
      <c r="L797" s="45"/>
      <c r="M797" s="235" t="s">
        <v>1</v>
      </c>
      <c r="N797" s="236" t="s">
        <v>46</v>
      </c>
      <c r="O797" s="92"/>
      <c r="P797" s="237">
        <f>O797*H797</f>
        <v>0</v>
      </c>
      <c r="Q797" s="237">
        <v>0</v>
      </c>
      <c r="R797" s="237">
        <f>Q797*H797</f>
        <v>0</v>
      </c>
      <c r="S797" s="237">
        <v>0</v>
      </c>
      <c r="T797" s="238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39" t="s">
        <v>404</v>
      </c>
      <c r="AT797" s="239" t="s">
        <v>323</v>
      </c>
      <c r="AU797" s="239" t="s">
        <v>91</v>
      </c>
      <c r="AY797" s="18" t="s">
        <v>320</v>
      </c>
      <c r="BE797" s="240">
        <f>IF(N797="základní",J797,0)</f>
        <v>0</v>
      </c>
      <c r="BF797" s="240">
        <f>IF(N797="snížená",J797,0)</f>
        <v>0</v>
      </c>
      <c r="BG797" s="240">
        <f>IF(N797="zákl. přenesená",J797,0)</f>
        <v>0</v>
      </c>
      <c r="BH797" s="240">
        <f>IF(N797="sníž. přenesená",J797,0)</f>
        <v>0</v>
      </c>
      <c r="BI797" s="240">
        <f>IF(N797="nulová",J797,0)</f>
        <v>0</v>
      </c>
      <c r="BJ797" s="18" t="s">
        <v>89</v>
      </c>
      <c r="BK797" s="240">
        <f>ROUND(I797*H797,2)</f>
        <v>0</v>
      </c>
      <c r="BL797" s="18" t="s">
        <v>404</v>
      </c>
      <c r="BM797" s="239" t="s">
        <v>5054</v>
      </c>
    </row>
    <row r="798" s="2" customFormat="1" ht="62.7" customHeight="1">
      <c r="A798" s="39"/>
      <c r="B798" s="40"/>
      <c r="C798" s="228" t="s">
        <v>1722</v>
      </c>
      <c r="D798" s="228" t="s">
        <v>323</v>
      </c>
      <c r="E798" s="229" t="s">
        <v>5055</v>
      </c>
      <c r="F798" s="230" t="s">
        <v>5056</v>
      </c>
      <c r="G798" s="231" t="s">
        <v>544</v>
      </c>
      <c r="H798" s="232">
        <v>3</v>
      </c>
      <c r="I798" s="233"/>
      <c r="J798" s="234">
        <f>ROUND(I798*H798,2)</f>
        <v>0</v>
      </c>
      <c r="K798" s="230" t="s">
        <v>1</v>
      </c>
      <c r="L798" s="45"/>
      <c r="M798" s="235" t="s">
        <v>1</v>
      </c>
      <c r="N798" s="236" t="s">
        <v>46</v>
      </c>
      <c r="O798" s="92"/>
      <c r="P798" s="237">
        <f>O798*H798</f>
        <v>0</v>
      </c>
      <c r="Q798" s="237">
        <v>0</v>
      </c>
      <c r="R798" s="237">
        <f>Q798*H798</f>
        <v>0</v>
      </c>
      <c r="S798" s="237">
        <v>0</v>
      </c>
      <c r="T798" s="238">
        <f>S798*H798</f>
        <v>0</v>
      </c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R798" s="239" t="s">
        <v>404</v>
      </c>
      <c r="AT798" s="239" t="s">
        <v>323</v>
      </c>
      <c r="AU798" s="239" t="s">
        <v>91</v>
      </c>
      <c r="AY798" s="18" t="s">
        <v>320</v>
      </c>
      <c r="BE798" s="240">
        <f>IF(N798="základní",J798,0)</f>
        <v>0</v>
      </c>
      <c r="BF798" s="240">
        <f>IF(N798="snížená",J798,0)</f>
        <v>0</v>
      </c>
      <c r="BG798" s="240">
        <f>IF(N798="zákl. přenesená",J798,0)</f>
        <v>0</v>
      </c>
      <c r="BH798" s="240">
        <f>IF(N798="sníž. přenesená",J798,0)</f>
        <v>0</v>
      </c>
      <c r="BI798" s="240">
        <f>IF(N798="nulová",J798,0)</f>
        <v>0</v>
      </c>
      <c r="BJ798" s="18" t="s">
        <v>89</v>
      </c>
      <c r="BK798" s="240">
        <f>ROUND(I798*H798,2)</f>
        <v>0</v>
      </c>
      <c r="BL798" s="18" t="s">
        <v>404</v>
      </c>
      <c r="BM798" s="239" t="s">
        <v>5057</v>
      </c>
    </row>
    <row r="799" s="2" customFormat="1" ht="66.75" customHeight="1">
      <c r="A799" s="39"/>
      <c r="B799" s="40"/>
      <c r="C799" s="228" t="s">
        <v>1724</v>
      </c>
      <c r="D799" s="228" t="s">
        <v>323</v>
      </c>
      <c r="E799" s="229" t="s">
        <v>5058</v>
      </c>
      <c r="F799" s="230" t="s">
        <v>5059</v>
      </c>
      <c r="G799" s="231" t="s">
        <v>544</v>
      </c>
      <c r="H799" s="232">
        <v>1</v>
      </c>
      <c r="I799" s="233"/>
      <c r="J799" s="234">
        <f>ROUND(I799*H799,2)</f>
        <v>0</v>
      </c>
      <c r="K799" s="230" t="s">
        <v>1</v>
      </c>
      <c r="L799" s="45"/>
      <c r="M799" s="235" t="s">
        <v>1</v>
      </c>
      <c r="N799" s="236" t="s">
        <v>46</v>
      </c>
      <c r="O799" s="92"/>
      <c r="P799" s="237">
        <f>O799*H799</f>
        <v>0</v>
      </c>
      <c r="Q799" s="237">
        <v>0</v>
      </c>
      <c r="R799" s="237">
        <f>Q799*H799</f>
        <v>0</v>
      </c>
      <c r="S799" s="237">
        <v>0</v>
      </c>
      <c r="T799" s="238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39" t="s">
        <v>404</v>
      </c>
      <c r="AT799" s="239" t="s">
        <v>323</v>
      </c>
      <c r="AU799" s="239" t="s">
        <v>91</v>
      </c>
      <c r="AY799" s="18" t="s">
        <v>320</v>
      </c>
      <c r="BE799" s="240">
        <f>IF(N799="základní",J799,0)</f>
        <v>0</v>
      </c>
      <c r="BF799" s="240">
        <f>IF(N799="snížená",J799,0)</f>
        <v>0</v>
      </c>
      <c r="BG799" s="240">
        <f>IF(N799="zákl. přenesená",J799,0)</f>
        <v>0</v>
      </c>
      <c r="BH799" s="240">
        <f>IF(N799="sníž. přenesená",J799,0)</f>
        <v>0</v>
      </c>
      <c r="BI799" s="240">
        <f>IF(N799="nulová",J799,0)</f>
        <v>0</v>
      </c>
      <c r="BJ799" s="18" t="s">
        <v>89</v>
      </c>
      <c r="BK799" s="240">
        <f>ROUND(I799*H799,2)</f>
        <v>0</v>
      </c>
      <c r="BL799" s="18" t="s">
        <v>404</v>
      </c>
      <c r="BM799" s="239" t="s">
        <v>5060</v>
      </c>
    </row>
    <row r="800" s="2" customFormat="1" ht="62.7" customHeight="1">
      <c r="A800" s="39"/>
      <c r="B800" s="40"/>
      <c r="C800" s="228" t="s">
        <v>1731</v>
      </c>
      <c r="D800" s="228" t="s">
        <v>323</v>
      </c>
      <c r="E800" s="229" t="s">
        <v>5061</v>
      </c>
      <c r="F800" s="230" t="s">
        <v>5062</v>
      </c>
      <c r="G800" s="231" t="s">
        <v>544</v>
      </c>
      <c r="H800" s="232">
        <v>18</v>
      </c>
      <c r="I800" s="233"/>
      <c r="J800" s="234">
        <f>ROUND(I800*H800,2)</f>
        <v>0</v>
      </c>
      <c r="K800" s="230" t="s">
        <v>1</v>
      </c>
      <c r="L800" s="45"/>
      <c r="M800" s="235" t="s">
        <v>1</v>
      </c>
      <c r="N800" s="236" t="s">
        <v>46</v>
      </c>
      <c r="O800" s="92"/>
      <c r="P800" s="237">
        <f>O800*H800</f>
        <v>0</v>
      </c>
      <c r="Q800" s="237">
        <v>0</v>
      </c>
      <c r="R800" s="237">
        <f>Q800*H800</f>
        <v>0</v>
      </c>
      <c r="S800" s="237">
        <v>0</v>
      </c>
      <c r="T800" s="238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39" t="s">
        <v>404</v>
      </c>
      <c r="AT800" s="239" t="s">
        <v>323</v>
      </c>
      <c r="AU800" s="239" t="s">
        <v>91</v>
      </c>
      <c r="AY800" s="18" t="s">
        <v>320</v>
      </c>
      <c r="BE800" s="240">
        <f>IF(N800="základní",J800,0)</f>
        <v>0</v>
      </c>
      <c r="BF800" s="240">
        <f>IF(N800="snížená",J800,0)</f>
        <v>0</v>
      </c>
      <c r="BG800" s="240">
        <f>IF(N800="zákl. přenesená",J800,0)</f>
        <v>0</v>
      </c>
      <c r="BH800" s="240">
        <f>IF(N800="sníž. přenesená",J800,0)</f>
        <v>0</v>
      </c>
      <c r="BI800" s="240">
        <f>IF(N800="nulová",J800,0)</f>
        <v>0</v>
      </c>
      <c r="BJ800" s="18" t="s">
        <v>89</v>
      </c>
      <c r="BK800" s="240">
        <f>ROUND(I800*H800,2)</f>
        <v>0</v>
      </c>
      <c r="BL800" s="18" t="s">
        <v>404</v>
      </c>
      <c r="BM800" s="239" t="s">
        <v>5063</v>
      </c>
    </row>
    <row r="801" s="2" customFormat="1" ht="62.7" customHeight="1">
      <c r="A801" s="39"/>
      <c r="B801" s="40"/>
      <c r="C801" s="228" t="s">
        <v>1736</v>
      </c>
      <c r="D801" s="228" t="s">
        <v>323</v>
      </c>
      <c r="E801" s="229" t="s">
        <v>5064</v>
      </c>
      <c r="F801" s="230" t="s">
        <v>5065</v>
      </c>
      <c r="G801" s="231" t="s">
        <v>544</v>
      </c>
      <c r="H801" s="232">
        <v>1</v>
      </c>
      <c r="I801" s="233"/>
      <c r="J801" s="234">
        <f>ROUND(I801*H801,2)</f>
        <v>0</v>
      </c>
      <c r="K801" s="230" t="s">
        <v>1</v>
      </c>
      <c r="L801" s="45"/>
      <c r="M801" s="235" t="s">
        <v>1</v>
      </c>
      <c r="N801" s="236" t="s">
        <v>46</v>
      </c>
      <c r="O801" s="92"/>
      <c r="P801" s="237">
        <f>O801*H801</f>
        <v>0</v>
      </c>
      <c r="Q801" s="237">
        <v>0</v>
      </c>
      <c r="R801" s="237">
        <f>Q801*H801</f>
        <v>0</v>
      </c>
      <c r="S801" s="237">
        <v>0</v>
      </c>
      <c r="T801" s="238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39" t="s">
        <v>404</v>
      </c>
      <c r="AT801" s="239" t="s">
        <v>323</v>
      </c>
      <c r="AU801" s="239" t="s">
        <v>91</v>
      </c>
      <c r="AY801" s="18" t="s">
        <v>320</v>
      </c>
      <c r="BE801" s="240">
        <f>IF(N801="základní",J801,0)</f>
        <v>0</v>
      </c>
      <c r="BF801" s="240">
        <f>IF(N801="snížená",J801,0)</f>
        <v>0</v>
      </c>
      <c r="BG801" s="240">
        <f>IF(N801="zákl. přenesená",J801,0)</f>
        <v>0</v>
      </c>
      <c r="BH801" s="240">
        <f>IF(N801="sníž. přenesená",J801,0)</f>
        <v>0</v>
      </c>
      <c r="BI801" s="240">
        <f>IF(N801="nulová",J801,0)</f>
        <v>0</v>
      </c>
      <c r="BJ801" s="18" t="s">
        <v>89</v>
      </c>
      <c r="BK801" s="240">
        <f>ROUND(I801*H801,2)</f>
        <v>0</v>
      </c>
      <c r="BL801" s="18" t="s">
        <v>404</v>
      </c>
      <c r="BM801" s="239" t="s">
        <v>5066</v>
      </c>
    </row>
    <row r="802" s="2" customFormat="1" ht="49.05" customHeight="1">
      <c r="A802" s="39"/>
      <c r="B802" s="40"/>
      <c r="C802" s="228" t="s">
        <v>1741</v>
      </c>
      <c r="D802" s="228" t="s">
        <v>323</v>
      </c>
      <c r="E802" s="229" t="s">
        <v>5067</v>
      </c>
      <c r="F802" s="230" t="s">
        <v>5068</v>
      </c>
      <c r="G802" s="231" t="s">
        <v>544</v>
      </c>
      <c r="H802" s="232">
        <v>15</v>
      </c>
      <c r="I802" s="233"/>
      <c r="J802" s="234">
        <f>ROUND(I802*H802,2)</f>
        <v>0</v>
      </c>
      <c r="K802" s="230" t="s">
        <v>1</v>
      </c>
      <c r="L802" s="45"/>
      <c r="M802" s="235" t="s">
        <v>1</v>
      </c>
      <c r="N802" s="236" t="s">
        <v>46</v>
      </c>
      <c r="O802" s="92"/>
      <c r="P802" s="237">
        <f>O802*H802</f>
        <v>0</v>
      </c>
      <c r="Q802" s="237">
        <v>0</v>
      </c>
      <c r="R802" s="237">
        <f>Q802*H802</f>
        <v>0</v>
      </c>
      <c r="S802" s="237">
        <v>0</v>
      </c>
      <c r="T802" s="238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39" t="s">
        <v>404</v>
      </c>
      <c r="AT802" s="239" t="s">
        <v>323</v>
      </c>
      <c r="AU802" s="239" t="s">
        <v>91</v>
      </c>
      <c r="AY802" s="18" t="s">
        <v>320</v>
      </c>
      <c r="BE802" s="240">
        <f>IF(N802="základní",J802,0)</f>
        <v>0</v>
      </c>
      <c r="BF802" s="240">
        <f>IF(N802="snížená",J802,0)</f>
        <v>0</v>
      </c>
      <c r="BG802" s="240">
        <f>IF(N802="zákl. přenesená",J802,0)</f>
        <v>0</v>
      </c>
      <c r="BH802" s="240">
        <f>IF(N802="sníž. přenesená",J802,0)</f>
        <v>0</v>
      </c>
      <c r="BI802" s="240">
        <f>IF(N802="nulová",J802,0)</f>
        <v>0</v>
      </c>
      <c r="BJ802" s="18" t="s">
        <v>89</v>
      </c>
      <c r="BK802" s="240">
        <f>ROUND(I802*H802,2)</f>
        <v>0</v>
      </c>
      <c r="BL802" s="18" t="s">
        <v>404</v>
      </c>
      <c r="BM802" s="239" t="s">
        <v>5069</v>
      </c>
    </row>
    <row r="803" s="2" customFormat="1" ht="49.05" customHeight="1">
      <c r="A803" s="39"/>
      <c r="B803" s="40"/>
      <c r="C803" s="228" t="s">
        <v>1746</v>
      </c>
      <c r="D803" s="228" t="s">
        <v>323</v>
      </c>
      <c r="E803" s="229" t="s">
        <v>5070</v>
      </c>
      <c r="F803" s="230" t="s">
        <v>5071</v>
      </c>
      <c r="G803" s="231" t="s">
        <v>544</v>
      </c>
      <c r="H803" s="232">
        <v>26</v>
      </c>
      <c r="I803" s="233"/>
      <c r="J803" s="234">
        <f>ROUND(I803*H803,2)</f>
        <v>0</v>
      </c>
      <c r="K803" s="230" t="s">
        <v>1</v>
      </c>
      <c r="L803" s="45"/>
      <c r="M803" s="235" t="s">
        <v>1</v>
      </c>
      <c r="N803" s="236" t="s">
        <v>46</v>
      </c>
      <c r="O803" s="92"/>
      <c r="P803" s="237">
        <f>O803*H803</f>
        <v>0</v>
      </c>
      <c r="Q803" s="237">
        <v>0</v>
      </c>
      <c r="R803" s="237">
        <f>Q803*H803</f>
        <v>0</v>
      </c>
      <c r="S803" s="237">
        <v>0</v>
      </c>
      <c r="T803" s="238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239" t="s">
        <v>404</v>
      </c>
      <c r="AT803" s="239" t="s">
        <v>323</v>
      </c>
      <c r="AU803" s="239" t="s">
        <v>91</v>
      </c>
      <c r="AY803" s="18" t="s">
        <v>320</v>
      </c>
      <c r="BE803" s="240">
        <f>IF(N803="základní",J803,0)</f>
        <v>0</v>
      </c>
      <c r="BF803" s="240">
        <f>IF(N803="snížená",J803,0)</f>
        <v>0</v>
      </c>
      <c r="BG803" s="240">
        <f>IF(N803="zákl. přenesená",J803,0)</f>
        <v>0</v>
      </c>
      <c r="BH803" s="240">
        <f>IF(N803="sníž. přenesená",J803,0)</f>
        <v>0</v>
      </c>
      <c r="BI803" s="240">
        <f>IF(N803="nulová",J803,0)</f>
        <v>0</v>
      </c>
      <c r="BJ803" s="18" t="s">
        <v>89</v>
      </c>
      <c r="BK803" s="240">
        <f>ROUND(I803*H803,2)</f>
        <v>0</v>
      </c>
      <c r="BL803" s="18" t="s">
        <v>404</v>
      </c>
      <c r="BM803" s="239" t="s">
        <v>5072</v>
      </c>
    </row>
    <row r="804" s="2" customFormat="1" ht="49.05" customHeight="1">
      <c r="A804" s="39"/>
      <c r="B804" s="40"/>
      <c r="C804" s="228" t="s">
        <v>1756</v>
      </c>
      <c r="D804" s="228" t="s">
        <v>323</v>
      </c>
      <c r="E804" s="229" t="s">
        <v>5073</v>
      </c>
      <c r="F804" s="230" t="s">
        <v>5074</v>
      </c>
      <c r="G804" s="231" t="s">
        <v>544</v>
      </c>
      <c r="H804" s="232">
        <v>2</v>
      </c>
      <c r="I804" s="233"/>
      <c r="J804" s="234">
        <f>ROUND(I804*H804,2)</f>
        <v>0</v>
      </c>
      <c r="K804" s="230" t="s">
        <v>1</v>
      </c>
      <c r="L804" s="45"/>
      <c r="M804" s="235" t="s">
        <v>1</v>
      </c>
      <c r="N804" s="236" t="s">
        <v>46</v>
      </c>
      <c r="O804" s="92"/>
      <c r="P804" s="237">
        <f>O804*H804</f>
        <v>0</v>
      </c>
      <c r="Q804" s="237">
        <v>0</v>
      </c>
      <c r="R804" s="237">
        <f>Q804*H804</f>
        <v>0</v>
      </c>
      <c r="S804" s="237">
        <v>0</v>
      </c>
      <c r="T804" s="238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39" t="s">
        <v>404</v>
      </c>
      <c r="AT804" s="239" t="s">
        <v>323</v>
      </c>
      <c r="AU804" s="239" t="s">
        <v>91</v>
      </c>
      <c r="AY804" s="18" t="s">
        <v>320</v>
      </c>
      <c r="BE804" s="240">
        <f>IF(N804="základní",J804,0)</f>
        <v>0</v>
      </c>
      <c r="BF804" s="240">
        <f>IF(N804="snížená",J804,0)</f>
        <v>0</v>
      </c>
      <c r="BG804" s="240">
        <f>IF(N804="zákl. přenesená",J804,0)</f>
        <v>0</v>
      </c>
      <c r="BH804" s="240">
        <f>IF(N804="sníž. přenesená",J804,0)</f>
        <v>0</v>
      </c>
      <c r="BI804" s="240">
        <f>IF(N804="nulová",J804,0)</f>
        <v>0</v>
      </c>
      <c r="BJ804" s="18" t="s">
        <v>89</v>
      </c>
      <c r="BK804" s="240">
        <f>ROUND(I804*H804,2)</f>
        <v>0</v>
      </c>
      <c r="BL804" s="18" t="s">
        <v>404</v>
      </c>
      <c r="BM804" s="239" t="s">
        <v>5075</v>
      </c>
    </row>
    <row r="805" s="2" customFormat="1" ht="49.05" customHeight="1">
      <c r="A805" s="39"/>
      <c r="B805" s="40"/>
      <c r="C805" s="228" t="s">
        <v>1760</v>
      </c>
      <c r="D805" s="228" t="s">
        <v>323</v>
      </c>
      <c r="E805" s="229" t="s">
        <v>5076</v>
      </c>
      <c r="F805" s="230" t="s">
        <v>5077</v>
      </c>
      <c r="G805" s="231" t="s">
        <v>544</v>
      </c>
      <c r="H805" s="232">
        <v>2</v>
      </c>
      <c r="I805" s="233"/>
      <c r="J805" s="234">
        <f>ROUND(I805*H805,2)</f>
        <v>0</v>
      </c>
      <c r="K805" s="230" t="s">
        <v>1</v>
      </c>
      <c r="L805" s="45"/>
      <c r="M805" s="235" t="s">
        <v>1</v>
      </c>
      <c r="N805" s="236" t="s">
        <v>46</v>
      </c>
      <c r="O805" s="92"/>
      <c r="P805" s="237">
        <f>O805*H805</f>
        <v>0</v>
      </c>
      <c r="Q805" s="237">
        <v>0</v>
      </c>
      <c r="R805" s="237">
        <f>Q805*H805</f>
        <v>0</v>
      </c>
      <c r="S805" s="237">
        <v>0</v>
      </c>
      <c r="T805" s="238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39" t="s">
        <v>404</v>
      </c>
      <c r="AT805" s="239" t="s">
        <v>323</v>
      </c>
      <c r="AU805" s="239" t="s">
        <v>91</v>
      </c>
      <c r="AY805" s="18" t="s">
        <v>320</v>
      </c>
      <c r="BE805" s="240">
        <f>IF(N805="základní",J805,0)</f>
        <v>0</v>
      </c>
      <c r="BF805" s="240">
        <f>IF(N805="snížená",J805,0)</f>
        <v>0</v>
      </c>
      <c r="BG805" s="240">
        <f>IF(N805="zákl. přenesená",J805,0)</f>
        <v>0</v>
      </c>
      <c r="BH805" s="240">
        <f>IF(N805="sníž. přenesená",J805,0)</f>
        <v>0</v>
      </c>
      <c r="BI805" s="240">
        <f>IF(N805="nulová",J805,0)</f>
        <v>0</v>
      </c>
      <c r="BJ805" s="18" t="s">
        <v>89</v>
      </c>
      <c r="BK805" s="240">
        <f>ROUND(I805*H805,2)</f>
        <v>0</v>
      </c>
      <c r="BL805" s="18" t="s">
        <v>404</v>
      </c>
      <c r="BM805" s="239" t="s">
        <v>5078</v>
      </c>
    </row>
    <row r="806" s="2" customFormat="1" ht="49.05" customHeight="1">
      <c r="A806" s="39"/>
      <c r="B806" s="40"/>
      <c r="C806" s="228" t="s">
        <v>1765</v>
      </c>
      <c r="D806" s="228" t="s">
        <v>323</v>
      </c>
      <c r="E806" s="229" t="s">
        <v>5079</v>
      </c>
      <c r="F806" s="230" t="s">
        <v>5080</v>
      </c>
      <c r="G806" s="231" t="s">
        <v>544</v>
      </c>
      <c r="H806" s="232">
        <v>8</v>
      </c>
      <c r="I806" s="233"/>
      <c r="J806" s="234">
        <f>ROUND(I806*H806,2)</f>
        <v>0</v>
      </c>
      <c r="K806" s="230" t="s">
        <v>1</v>
      </c>
      <c r="L806" s="45"/>
      <c r="M806" s="235" t="s">
        <v>1</v>
      </c>
      <c r="N806" s="236" t="s">
        <v>46</v>
      </c>
      <c r="O806" s="92"/>
      <c r="P806" s="237">
        <f>O806*H806</f>
        <v>0</v>
      </c>
      <c r="Q806" s="237">
        <v>0</v>
      </c>
      <c r="R806" s="237">
        <f>Q806*H806</f>
        <v>0</v>
      </c>
      <c r="S806" s="237">
        <v>0</v>
      </c>
      <c r="T806" s="238">
        <f>S806*H806</f>
        <v>0</v>
      </c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R806" s="239" t="s">
        <v>404</v>
      </c>
      <c r="AT806" s="239" t="s">
        <v>323</v>
      </c>
      <c r="AU806" s="239" t="s">
        <v>91</v>
      </c>
      <c r="AY806" s="18" t="s">
        <v>320</v>
      </c>
      <c r="BE806" s="240">
        <f>IF(N806="základní",J806,0)</f>
        <v>0</v>
      </c>
      <c r="BF806" s="240">
        <f>IF(N806="snížená",J806,0)</f>
        <v>0</v>
      </c>
      <c r="BG806" s="240">
        <f>IF(N806="zákl. přenesená",J806,0)</f>
        <v>0</v>
      </c>
      <c r="BH806" s="240">
        <f>IF(N806="sníž. přenesená",J806,0)</f>
        <v>0</v>
      </c>
      <c r="BI806" s="240">
        <f>IF(N806="nulová",J806,0)</f>
        <v>0</v>
      </c>
      <c r="BJ806" s="18" t="s">
        <v>89</v>
      </c>
      <c r="BK806" s="240">
        <f>ROUND(I806*H806,2)</f>
        <v>0</v>
      </c>
      <c r="BL806" s="18" t="s">
        <v>404</v>
      </c>
      <c r="BM806" s="239" t="s">
        <v>5081</v>
      </c>
    </row>
    <row r="807" s="2" customFormat="1" ht="49.05" customHeight="1">
      <c r="A807" s="39"/>
      <c r="B807" s="40"/>
      <c r="C807" s="228" t="s">
        <v>1772</v>
      </c>
      <c r="D807" s="228" t="s">
        <v>323</v>
      </c>
      <c r="E807" s="229" t="s">
        <v>5082</v>
      </c>
      <c r="F807" s="230" t="s">
        <v>5083</v>
      </c>
      <c r="G807" s="231" t="s">
        <v>544</v>
      </c>
      <c r="H807" s="232">
        <v>2</v>
      </c>
      <c r="I807" s="233"/>
      <c r="J807" s="234">
        <f>ROUND(I807*H807,2)</f>
        <v>0</v>
      </c>
      <c r="K807" s="230" t="s">
        <v>1</v>
      </c>
      <c r="L807" s="45"/>
      <c r="M807" s="235" t="s">
        <v>1</v>
      </c>
      <c r="N807" s="236" t="s">
        <v>46</v>
      </c>
      <c r="O807" s="92"/>
      <c r="P807" s="237">
        <f>O807*H807</f>
        <v>0</v>
      </c>
      <c r="Q807" s="237">
        <v>0</v>
      </c>
      <c r="R807" s="237">
        <f>Q807*H807</f>
        <v>0</v>
      </c>
      <c r="S807" s="237">
        <v>0</v>
      </c>
      <c r="T807" s="238">
        <f>S807*H807</f>
        <v>0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39" t="s">
        <v>404</v>
      </c>
      <c r="AT807" s="239" t="s">
        <v>323</v>
      </c>
      <c r="AU807" s="239" t="s">
        <v>91</v>
      </c>
      <c r="AY807" s="18" t="s">
        <v>320</v>
      </c>
      <c r="BE807" s="240">
        <f>IF(N807="základní",J807,0)</f>
        <v>0</v>
      </c>
      <c r="BF807" s="240">
        <f>IF(N807="snížená",J807,0)</f>
        <v>0</v>
      </c>
      <c r="BG807" s="240">
        <f>IF(N807="zákl. přenesená",J807,0)</f>
        <v>0</v>
      </c>
      <c r="BH807" s="240">
        <f>IF(N807="sníž. přenesená",J807,0)</f>
        <v>0</v>
      </c>
      <c r="BI807" s="240">
        <f>IF(N807="nulová",J807,0)</f>
        <v>0</v>
      </c>
      <c r="BJ807" s="18" t="s">
        <v>89</v>
      </c>
      <c r="BK807" s="240">
        <f>ROUND(I807*H807,2)</f>
        <v>0</v>
      </c>
      <c r="BL807" s="18" t="s">
        <v>404</v>
      </c>
      <c r="BM807" s="239" t="s">
        <v>5084</v>
      </c>
    </row>
    <row r="808" s="2" customFormat="1" ht="49.05" customHeight="1">
      <c r="A808" s="39"/>
      <c r="B808" s="40"/>
      <c r="C808" s="228" t="s">
        <v>1775</v>
      </c>
      <c r="D808" s="228" t="s">
        <v>323</v>
      </c>
      <c r="E808" s="229" t="s">
        <v>5085</v>
      </c>
      <c r="F808" s="230" t="s">
        <v>5086</v>
      </c>
      <c r="G808" s="231" t="s">
        <v>544</v>
      </c>
      <c r="H808" s="232">
        <v>1</v>
      </c>
      <c r="I808" s="233"/>
      <c r="J808" s="234">
        <f>ROUND(I808*H808,2)</f>
        <v>0</v>
      </c>
      <c r="K808" s="230" t="s">
        <v>1</v>
      </c>
      <c r="L808" s="45"/>
      <c r="M808" s="235" t="s">
        <v>1</v>
      </c>
      <c r="N808" s="236" t="s">
        <v>46</v>
      </c>
      <c r="O808" s="92"/>
      <c r="P808" s="237">
        <f>O808*H808</f>
        <v>0</v>
      </c>
      <c r="Q808" s="237">
        <v>0</v>
      </c>
      <c r="R808" s="237">
        <f>Q808*H808</f>
        <v>0</v>
      </c>
      <c r="S808" s="237">
        <v>0</v>
      </c>
      <c r="T808" s="238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39" t="s">
        <v>404</v>
      </c>
      <c r="AT808" s="239" t="s">
        <v>323</v>
      </c>
      <c r="AU808" s="239" t="s">
        <v>91</v>
      </c>
      <c r="AY808" s="18" t="s">
        <v>320</v>
      </c>
      <c r="BE808" s="240">
        <f>IF(N808="základní",J808,0)</f>
        <v>0</v>
      </c>
      <c r="BF808" s="240">
        <f>IF(N808="snížená",J808,0)</f>
        <v>0</v>
      </c>
      <c r="BG808" s="240">
        <f>IF(N808="zákl. přenesená",J808,0)</f>
        <v>0</v>
      </c>
      <c r="BH808" s="240">
        <f>IF(N808="sníž. přenesená",J808,0)</f>
        <v>0</v>
      </c>
      <c r="BI808" s="240">
        <f>IF(N808="nulová",J808,0)</f>
        <v>0</v>
      </c>
      <c r="BJ808" s="18" t="s">
        <v>89</v>
      </c>
      <c r="BK808" s="240">
        <f>ROUND(I808*H808,2)</f>
        <v>0</v>
      </c>
      <c r="BL808" s="18" t="s">
        <v>404</v>
      </c>
      <c r="BM808" s="239" t="s">
        <v>5087</v>
      </c>
    </row>
    <row r="809" s="2" customFormat="1" ht="49.05" customHeight="1">
      <c r="A809" s="39"/>
      <c r="B809" s="40"/>
      <c r="C809" s="228" t="s">
        <v>1780</v>
      </c>
      <c r="D809" s="228" t="s">
        <v>323</v>
      </c>
      <c r="E809" s="229" t="s">
        <v>5088</v>
      </c>
      <c r="F809" s="230" t="s">
        <v>5089</v>
      </c>
      <c r="G809" s="231" t="s">
        <v>544</v>
      </c>
      <c r="H809" s="232">
        <v>1</v>
      </c>
      <c r="I809" s="233"/>
      <c r="J809" s="234">
        <f>ROUND(I809*H809,2)</f>
        <v>0</v>
      </c>
      <c r="K809" s="230" t="s">
        <v>1</v>
      </c>
      <c r="L809" s="45"/>
      <c r="M809" s="235" t="s">
        <v>1</v>
      </c>
      <c r="N809" s="236" t="s">
        <v>46</v>
      </c>
      <c r="O809" s="92"/>
      <c r="P809" s="237">
        <f>O809*H809</f>
        <v>0</v>
      </c>
      <c r="Q809" s="237">
        <v>0</v>
      </c>
      <c r="R809" s="237">
        <f>Q809*H809</f>
        <v>0</v>
      </c>
      <c r="S809" s="237">
        <v>0</v>
      </c>
      <c r="T809" s="238">
        <f>S809*H809</f>
        <v>0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239" t="s">
        <v>404</v>
      </c>
      <c r="AT809" s="239" t="s">
        <v>323</v>
      </c>
      <c r="AU809" s="239" t="s">
        <v>91</v>
      </c>
      <c r="AY809" s="18" t="s">
        <v>320</v>
      </c>
      <c r="BE809" s="240">
        <f>IF(N809="základní",J809,0)</f>
        <v>0</v>
      </c>
      <c r="BF809" s="240">
        <f>IF(N809="snížená",J809,0)</f>
        <v>0</v>
      </c>
      <c r="BG809" s="240">
        <f>IF(N809="zákl. přenesená",J809,0)</f>
        <v>0</v>
      </c>
      <c r="BH809" s="240">
        <f>IF(N809="sníž. přenesená",J809,0)</f>
        <v>0</v>
      </c>
      <c r="BI809" s="240">
        <f>IF(N809="nulová",J809,0)</f>
        <v>0</v>
      </c>
      <c r="BJ809" s="18" t="s">
        <v>89</v>
      </c>
      <c r="BK809" s="240">
        <f>ROUND(I809*H809,2)</f>
        <v>0</v>
      </c>
      <c r="BL809" s="18" t="s">
        <v>404</v>
      </c>
      <c r="BM809" s="239" t="s">
        <v>5090</v>
      </c>
    </row>
    <row r="810" s="2" customFormat="1" ht="49.05" customHeight="1">
      <c r="A810" s="39"/>
      <c r="B810" s="40"/>
      <c r="C810" s="228" t="s">
        <v>1783</v>
      </c>
      <c r="D810" s="228" t="s">
        <v>323</v>
      </c>
      <c r="E810" s="229" t="s">
        <v>5091</v>
      </c>
      <c r="F810" s="230" t="s">
        <v>5092</v>
      </c>
      <c r="G810" s="231" t="s">
        <v>544</v>
      </c>
      <c r="H810" s="232">
        <v>1</v>
      </c>
      <c r="I810" s="233"/>
      <c r="J810" s="234">
        <f>ROUND(I810*H810,2)</f>
        <v>0</v>
      </c>
      <c r="K810" s="230" t="s">
        <v>1</v>
      </c>
      <c r="L810" s="45"/>
      <c r="M810" s="235" t="s">
        <v>1</v>
      </c>
      <c r="N810" s="236" t="s">
        <v>46</v>
      </c>
      <c r="O810" s="92"/>
      <c r="P810" s="237">
        <f>O810*H810</f>
        <v>0</v>
      </c>
      <c r="Q810" s="237">
        <v>0</v>
      </c>
      <c r="R810" s="237">
        <f>Q810*H810</f>
        <v>0</v>
      </c>
      <c r="S810" s="237">
        <v>0</v>
      </c>
      <c r="T810" s="238">
        <f>S810*H810</f>
        <v>0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39" t="s">
        <v>404</v>
      </c>
      <c r="AT810" s="239" t="s">
        <v>323</v>
      </c>
      <c r="AU810" s="239" t="s">
        <v>91</v>
      </c>
      <c r="AY810" s="18" t="s">
        <v>320</v>
      </c>
      <c r="BE810" s="240">
        <f>IF(N810="základní",J810,0)</f>
        <v>0</v>
      </c>
      <c r="BF810" s="240">
        <f>IF(N810="snížená",J810,0)</f>
        <v>0</v>
      </c>
      <c r="BG810" s="240">
        <f>IF(N810="zákl. přenesená",J810,0)</f>
        <v>0</v>
      </c>
      <c r="BH810" s="240">
        <f>IF(N810="sníž. přenesená",J810,0)</f>
        <v>0</v>
      </c>
      <c r="BI810" s="240">
        <f>IF(N810="nulová",J810,0)</f>
        <v>0</v>
      </c>
      <c r="BJ810" s="18" t="s">
        <v>89</v>
      </c>
      <c r="BK810" s="240">
        <f>ROUND(I810*H810,2)</f>
        <v>0</v>
      </c>
      <c r="BL810" s="18" t="s">
        <v>404</v>
      </c>
      <c r="BM810" s="239" t="s">
        <v>5093</v>
      </c>
    </row>
    <row r="811" s="2" customFormat="1" ht="24.15" customHeight="1">
      <c r="A811" s="39"/>
      <c r="B811" s="40"/>
      <c r="C811" s="228" t="s">
        <v>1788</v>
      </c>
      <c r="D811" s="228" t="s">
        <v>323</v>
      </c>
      <c r="E811" s="229" t="s">
        <v>5094</v>
      </c>
      <c r="F811" s="230" t="s">
        <v>5095</v>
      </c>
      <c r="G811" s="231" t="s">
        <v>437</v>
      </c>
      <c r="H811" s="232">
        <v>80.599999999999994</v>
      </c>
      <c r="I811" s="233"/>
      <c r="J811" s="234">
        <f>ROUND(I811*H811,2)</f>
        <v>0</v>
      </c>
      <c r="K811" s="230" t="s">
        <v>1</v>
      </c>
      <c r="L811" s="45"/>
      <c r="M811" s="235" t="s">
        <v>1</v>
      </c>
      <c r="N811" s="236" t="s">
        <v>46</v>
      </c>
      <c r="O811" s="92"/>
      <c r="P811" s="237">
        <f>O811*H811</f>
        <v>0</v>
      </c>
      <c r="Q811" s="237">
        <v>0</v>
      </c>
      <c r="R811" s="237">
        <f>Q811*H811</f>
        <v>0</v>
      </c>
      <c r="S811" s="237">
        <v>0</v>
      </c>
      <c r="T811" s="238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39" t="s">
        <v>404</v>
      </c>
      <c r="AT811" s="239" t="s">
        <v>323</v>
      </c>
      <c r="AU811" s="239" t="s">
        <v>91</v>
      </c>
      <c r="AY811" s="18" t="s">
        <v>320</v>
      </c>
      <c r="BE811" s="240">
        <f>IF(N811="základní",J811,0)</f>
        <v>0</v>
      </c>
      <c r="BF811" s="240">
        <f>IF(N811="snížená",J811,0)</f>
        <v>0</v>
      </c>
      <c r="BG811" s="240">
        <f>IF(N811="zákl. přenesená",J811,0)</f>
        <v>0</v>
      </c>
      <c r="BH811" s="240">
        <f>IF(N811="sníž. přenesená",J811,0)</f>
        <v>0</v>
      </c>
      <c r="BI811" s="240">
        <f>IF(N811="nulová",J811,0)</f>
        <v>0</v>
      </c>
      <c r="BJ811" s="18" t="s">
        <v>89</v>
      </c>
      <c r="BK811" s="240">
        <f>ROUND(I811*H811,2)</f>
        <v>0</v>
      </c>
      <c r="BL811" s="18" t="s">
        <v>404</v>
      </c>
      <c r="BM811" s="239" t="s">
        <v>5096</v>
      </c>
    </row>
    <row r="812" s="16" customFormat="1">
      <c r="A812" s="16"/>
      <c r="B812" s="299"/>
      <c r="C812" s="300"/>
      <c r="D812" s="253" t="s">
        <v>440</v>
      </c>
      <c r="E812" s="301" t="s">
        <v>1</v>
      </c>
      <c r="F812" s="302" t="s">
        <v>5097</v>
      </c>
      <c r="G812" s="300"/>
      <c r="H812" s="301" t="s">
        <v>1</v>
      </c>
      <c r="I812" s="303"/>
      <c r="J812" s="300"/>
      <c r="K812" s="300"/>
      <c r="L812" s="304"/>
      <c r="M812" s="305"/>
      <c r="N812" s="306"/>
      <c r="O812" s="306"/>
      <c r="P812" s="306"/>
      <c r="Q812" s="306"/>
      <c r="R812" s="306"/>
      <c r="S812" s="306"/>
      <c r="T812" s="307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T812" s="308" t="s">
        <v>440</v>
      </c>
      <c r="AU812" s="308" t="s">
        <v>91</v>
      </c>
      <c r="AV812" s="16" t="s">
        <v>89</v>
      </c>
      <c r="AW812" s="16" t="s">
        <v>36</v>
      </c>
      <c r="AX812" s="16" t="s">
        <v>81</v>
      </c>
      <c r="AY812" s="308" t="s">
        <v>320</v>
      </c>
    </row>
    <row r="813" s="16" customFormat="1">
      <c r="A813" s="16"/>
      <c r="B813" s="299"/>
      <c r="C813" s="300"/>
      <c r="D813" s="253" t="s">
        <v>440</v>
      </c>
      <c r="E813" s="301" t="s">
        <v>1</v>
      </c>
      <c r="F813" s="302" t="s">
        <v>900</v>
      </c>
      <c r="G813" s="300"/>
      <c r="H813" s="301" t="s">
        <v>1</v>
      </c>
      <c r="I813" s="303"/>
      <c r="J813" s="300"/>
      <c r="K813" s="300"/>
      <c r="L813" s="304"/>
      <c r="M813" s="305"/>
      <c r="N813" s="306"/>
      <c r="O813" s="306"/>
      <c r="P813" s="306"/>
      <c r="Q813" s="306"/>
      <c r="R813" s="306"/>
      <c r="S813" s="306"/>
      <c r="T813" s="307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T813" s="308" t="s">
        <v>440</v>
      </c>
      <c r="AU813" s="308" t="s">
        <v>91</v>
      </c>
      <c r="AV813" s="16" t="s">
        <v>89</v>
      </c>
      <c r="AW813" s="16" t="s">
        <v>36</v>
      </c>
      <c r="AX813" s="16" t="s">
        <v>81</v>
      </c>
      <c r="AY813" s="308" t="s">
        <v>320</v>
      </c>
    </row>
    <row r="814" s="13" customFormat="1">
      <c r="A814" s="13"/>
      <c r="B814" s="251"/>
      <c r="C814" s="252"/>
      <c r="D814" s="253" t="s">
        <v>440</v>
      </c>
      <c r="E814" s="254" t="s">
        <v>1</v>
      </c>
      <c r="F814" s="255" t="s">
        <v>5098</v>
      </c>
      <c r="G814" s="252"/>
      <c r="H814" s="256">
        <v>80.599999999999994</v>
      </c>
      <c r="I814" s="257"/>
      <c r="J814" s="252"/>
      <c r="K814" s="252"/>
      <c r="L814" s="258"/>
      <c r="M814" s="259"/>
      <c r="N814" s="260"/>
      <c r="O814" s="260"/>
      <c r="P814" s="260"/>
      <c r="Q814" s="260"/>
      <c r="R814" s="260"/>
      <c r="S814" s="260"/>
      <c r="T814" s="261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62" t="s">
        <v>440</v>
      </c>
      <c r="AU814" s="262" t="s">
        <v>91</v>
      </c>
      <c r="AV814" s="13" t="s">
        <v>91</v>
      </c>
      <c r="AW814" s="13" t="s">
        <v>36</v>
      </c>
      <c r="AX814" s="13" t="s">
        <v>89</v>
      </c>
      <c r="AY814" s="262" t="s">
        <v>320</v>
      </c>
    </row>
    <row r="815" s="2" customFormat="1" ht="24.15" customHeight="1">
      <c r="A815" s="39"/>
      <c r="B815" s="40"/>
      <c r="C815" s="228" t="s">
        <v>1792</v>
      </c>
      <c r="D815" s="228" t="s">
        <v>323</v>
      </c>
      <c r="E815" s="229" t="s">
        <v>2658</v>
      </c>
      <c r="F815" s="230" t="s">
        <v>2659</v>
      </c>
      <c r="G815" s="231" t="s">
        <v>325</v>
      </c>
      <c r="H815" s="232">
        <v>1</v>
      </c>
      <c r="I815" s="233"/>
      <c r="J815" s="234">
        <f>ROUND(I815*H815,2)</f>
        <v>0</v>
      </c>
      <c r="K815" s="230" t="s">
        <v>1</v>
      </c>
      <c r="L815" s="45"/>
      <c r="M815" s="235" t="s">
        <v>1</v>
      </c>
      <c r="N815" s="236" t="s">
        <v>46</v>
      </c>
      <c r="O815" s="92"/>
      <c r="P815" s="237">
        <f>O815*H815</f>
        <v>0</v>
      </c>
      <c r="Q815" s="237">
        <v>0</v>
      </c>
      <c r="R815" s="237">
        <f>Q815*H815</f>
        <v>0</v>
      </c>
      <c r="S815" s="237">
        <v>0</v>
      </c>
      <c r="T815" s="238">
        <f>S815*H815</f>
        <v>0</v>
      </c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R815" s="239" t="s">
        <v>404</v>
      </c>
      <c r="AT815" s="239" t="s">
        <v>323</v>
      </c>
      <c r="AU815" s="239" t="s">
        <v>91</v>
      </c>
      <c r="AY815" s="18" t="s">
        <v>320</v>
      </c>
      <c r="BE815" s="240">
        <f>IF(N815="základní",J815,0)</f>
        <v>0</v>
      </c>
      <c r="BF815" s="240">
        <f>IF(N815="snížená",J815,0)</f>
        <v>0</v>
      </c>
      <c r="BG815" s="240">
        <f>IF(N815="zákl. přenesená",J815,0)</f>
        <v>0</v>
      </c>
      <c r="BH815" s="240">
        <f>IF(N815="sníž. přenesená",J815,0)</f>
        <v>0</v>
      </c>
      <c r="BI815" s="240">
        <f>IF(N815="nulová",J815,0)</f>
        <v>0</v>
      </c>
      <c r="BJ815" s="18" t="s">
        <v>89</v>
      </c>
      <c r="BK815" s="240">
        <f>ROUND(I815*H815,2)</f>
        <v>0</v>
      </c>
      <c r="BL815" s="18" t="s">
        <v>404</v>
      </c>
      <c r="BM815" s="239" t="s">
        <v>5099</v>
      </c>
    </row>
    <row r="816" s="12" customFormat="1" ht="22.8" customHeight="1">
      <c r="A816" s="12"/>
      <c r="B816" s="212"/>
      <c r="C816" s="213"/>
      <c r="D816" s="214" t="s">
        <v>80</v>
      </c>
      <c r="E816" s="226" t="s">
        <v>2661</v>
      </c>
      <c r="F816" s="226" t="s">
        <v>2662</v>
      </c>
      <c r="G816" s="213"/>
      <c r="H816" s="213"/>
      <c r="I816" s="216"/>
      <c r="J816" s="227">
        <f>BK816</f>
        <v>0</v>
      </c>
      <c r="K816" s="213"/>
      <c r="L816" s="218"/>
      <c r="M816" s="219"/>
      <c r="N816" s="220"/>
      <c r="O816" s="220"/>
      <c r="P816" s="221">
        <f>SUM(P817:P850)</f>
        <v>0</v>
      </c>
      <c r="Q816" s="220"/>
      <c r="R816" s="221">
        <f>SUM(R817:R850)</f>
        <v>0.0075600000000000007</v>
      </c>
      <c r="S816" s="220"/>
      <c r="T816" s="222">
        <f>SUM(T817:T850)</f>
        <v>0</v>
      </c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R816" s="223" t="s">
        <v>91</v>
      </c>
      <c r="AT816" s="224" t="s">
        <v>80</v>
      </c>
      <c r="AU816" s="224" t="s">
        <v>89</v>
      </c>
      <c r="AY816" s="223" t="s">
        <v>320</v>
      </c>
      <c r="BK816" s="225">
        <f>SUM(BK817:BK850)</f>
        <v>0</v>
      </c>
    </row>
    <row r="817" s="2" customFormat="1" ht="24.15" customHeight="1">
      <c r="A817" s="39"/>
      <c r="B817" s="40"/>
      <c r="C817" s="228" t="s">
        <v>1799</v>
      </c>
      <c r="D817" s="228" t="s">
        <v>323</v>
      </c>
      <c r="E817" s="229" t="s">
        <v>2685</v>
      </c>
      <c r="F817" s="230" t="s">
        <v>5100</v>
      </c>
      <c r="G817" s="231" t="s">
        <v>544</v>
      </c>
      <c r="H817" s="232">
        <v>3</v>
      </c>
      <c r="I817" s="233"/>
      <c r="J817" s="234">
        <f>ROUND(I817*H817,2)</f>
        <v>0</v>
      </c>
      <c r="K817" s="230" t="s">
        <v>1</v>
      </c>
      <c r="L817" s="45"/>
      <c r="M817" s="235" t="s">
        <v>1</v>
      </c>
      <c r="N817" s="236" t="s">
        <v>46</v>
      </c>
      <c r="O817" s="92"/>
      <c r="P817" s="237">
        <f>O817*H817</f>
        <v>0</v>
      </c>
      <c r="Q817" s="237">
        <v>6.0000000000000002E-05</v>
      </c>
      <c r="R817" s="237">
        <f>Q817*H817</f>
        <v>0.00018000000000000001</v>
      </c>
      <c r="S817" s="237">
        <v>0</v>
      </c>
      <c r="T817" s="238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39" t="s">
        <v>404</v>
      </c>
      <c r="AT817" s="239" t="s">
        <v>323</v>
      </c>
      <c r="AU817" s="239" t="s">
        <v>91</v>
      </c>
      <c r="AY817" s="18" t="s">
        <v>320</v>
      </c>
      <c r="BE817" s="240">
        <f>IF(N817="základní",J817,0)</f>
        <v>0</v>
      </c>
      <c r="BF817" s="240">
        <f>IF(N817="snížená",J817,0)</f>
        <v>0</v>
      </c>
      <c r="BG817" s="240">
        <f>IF(N817="zákl. přenesená",J817,0)</f>
        <v>0</v>
      </c>
      <c r="BH817" s="240">
        <f>IF(N817="sníž. přenesená",J817,0)</f>
        <v>0</v>
      </c>
      <c r="BI817" s="240">
        <f>IF(N817="nulová",J817,0)</f>
        <v>0</v>
      </c>
      <c r="BJ817" s="18" t="s">
        <v>89</v>
      </c>
      <c r="BK817" s="240">
        <f>ROUND(I817*H817,2)</f>
        <v>0</v>
      </c>
      <c r="BL817" s="18" t="s">
        <v>404</v>
      </c>
      <c r="BM817" s="239" t="s">
        <v>5101</v>
      </c>
    </row>
    <row r="818" s="2" customFormat="1" ht="24.15" customHeight="1">
      <c r="A818" s="39"/>
      <c r="B818" s="40"/>
      <c r="C818" s="228" t="s">
        <v>1804</v>
      </c>
      <c r="D818" s="228" t="s">
        <v>323</v>
      </c>
      <c r="E818" s="229" t="s">
        <v>5102</v>
      </c>
      <c r="F818" s="230" t="s">
        <v>5103</v>
      </c>
      <c r="G818" s="231" t="s">
        <v>544</v>
      </c>
      <c r="H818" s="232">
        <v>3</v>
      </c>
      <c r="I818" s="233"/>
      <c r="J818" s="234">
        <f>ROUND(I818*H818,2)</f>
        <v>0</v>
      </c>
      <c r="K818" s="230" t="s">
        <v>1</v>
      </c>
      <c r="L818" s="45"/>
      <c r="M818" s="235" t="s">
        <v>1</v>
      </c>
      <c r="N818" s="236" t="s">
        <v>46</v>
      </c>
      <c r="O818" s="92"/>
      <c r="P818" s="237">
        <f>O818*H818</f>
        <v>0</v>
      </c>
      <c r="Q818" s="237">
        <v>6.0000000000000002E-05</v>
      </c>
      <c r="R818" s="237">
        <f>Q818*H818</f>
        <v>0.00018000000000000001</v>
      </c>
      <c r="S818" s="237">
        <v>0</v>
      </c>
      <c r="T818" s="238">
        <f>S818*H818</f>
        <v>0</v>
      </c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R818" s="239" t="s">
        <v>404</v>
      </c>
      <c r="AT818" s="239" t="s">
        <v>323</v>
      </c>
      <c r="AU818" s="239" t="s">
        <v>91</v>
      </c>
      <c r="AY818" s="18" t="s">
        <v>320</v>
      </c>
      <c r="BE818" s="240">
        <f>IF(N818="základní",J818,0)</f>
        <v>0</v>
      </c>
      <c r="BF818" s="240">
        <f>IF(N818="snížená",J818,0)</f>
        <v>0</v>
      </c>
      <c r="BG818" s="240">
        <f>IF(N818="zákl. přenesená",J818,0)</f>
        <v>0</v>
      </c>
      <c r="BH818" s="240">
        <f>IF(N818="sníž. přenesená",J818,0)</f>
        <v>0</v>
      </c>
      <c r="BI818" s="240">
        <f>IF(N818="nulová",J818,0)</f>
        <v>0</v>
      </c>
      <c r="BJ818" s="18" t="s">
        <v>89</v>
      </c>
      <c r="BK818" s="240">
        <f>ROUND(I818*H818,2)</f>
        <v>0</v>
      </c>
      <c r="BL818" s="18" t="s">
        <v>404</v>
      </c>
      <c r="BM818" s="239" t="s">
        <v>5104</v>
      </c>
    </row>
    <row r="819" s="2" customFormat="1" ht="55.5" customHeight="1">
      <c r="A819" s="39"/>
      <c r="B819" s="40"/>
      <c r="C819" s="228" t="s">
        <v>1810</v>
      </c>
      <c r="D819" s="228" t="s">
        <v>323</v>
      </c>
      <c r="E819" s="229" t="s">
        <v>5105</v>
      </c>
      <c r="F819" s="230" t="s">
        <v>5106</v>
      </c>
      <c r="G819" s="231" t="s">
        <v>544</v>
      </c>
      <c r="H819" s="232">
        <v>1</v>
      </c>
      <c r="I819" s="233"/>
      <c r="J819" s="234">
        <f>ROUND(I819*H819,2)</f>
        <v>0</v>
      </c>
      <c r="K819" s="230" t="s">
        <v>1</v>
      </c>
      <c r="L819" s="45"/>
      <c r="M819" s="235" t="s">
        <v>1</v>
      </c>
      <c r="N819" s="236" t="s">
        <v>46</v>
      </c>
      <c r="O819" s="92"/>
      <c r="P819" s="237">
        <f>O819*H819</f>
        <v>0</v>
      </c>
      <c r="Q819" s="237">
        <v>6.0000000000000002E-05</v>
      </c>
      <c r="R819" s="237">
        <f>Q819*H819</f>
        <v>6.0000000000000002E-05</v>
      </c>
      <c r="S819" s="237">
        <v>0</v>
      </c>
      <c r="T819" s="238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39" t="s">
        <v>404</v>
      </c>
      <c r="AT819" s="239" t="s">
        <v>323</v>
      </c>
      <c r="AU819" s="239" t="s">
        <v>91</v>
      </c>
      <c r="AY819" s="18" t="s">
        <v>320</v>
      </c>
      <c r="BE819" s="240">
        <f>IF(N819="základní",J819,0)</f>
        <v>0</v>
      </c>
      <c r="BF819" s="240">
        <f>IF(N819="snížená",J819,0)</f>
        <v>0</v>
      </c>
      <c r="BG819" s="240">
        <f>IF(N819="zákl. přenesená",J819,0)</f>
        <v>0</v>
      </c>
      <c r="BH819" s="240">
        <f>IF(N819="sníž. přenesená",J819,0)</f>
        <v>0</v>
      </c>
      <c r="BI819" s="240">
        <f>IF(N819="nulová",J819,0)</f>
        <v>0</v>
      </c>
      <c r="BJ819" s="18" t="s">
        <v>89</v>
      </c>
      <c r="BK819" s="240">
        <f>ROUND(I819*H819,2)</f>
        <v>0</v>
      </c>
      <c r="BL819" s="18" t="s">
        <v>404</v>
      </c>
      <c r="BM819" s="239" t="s">
        <v>5107</v>
      </c>
    </row>
    <row r="820" s="2" customFormat="1" ht="55.5" customHeight="1">
      <c r="A820" s="39"/>
      <c r="B820" s="40"/>
      <c r="C820" s="228" t="s">
        <v>1813</v>
      </c>
      <c r="D820" s="228" t="s">
        <v>323</v>
      </c>
      <c r="E820" s="229" t="s">
        <v>5108</v>
      </c>
      <c r="F820" s="230" t="s">
        <v>5109</v>
      </c>
      <c r="G820" s="231" t="s">
        <v>544</v>
      </c>
      <c r="H820" s="232">
        <v>5</v>
      </c>
      <c r="I820" s="233"/>
      <c r="J820" s="234">
        <f>ROUND(I820*H820,2)</f>
        <v>0</v>
      </c>
      <c r="K820" s="230" t="s">
        <v>1</v>
      </c>
      <c r="L820" s="45"/>
      <c r="M820" s="235" t="s">
        <v>1</v>
      </c>
      <c r="N820" s="236" t="s">
        <v>46</v>
      </c>
      <c r="O820" s="92"/>
      <c r="P820" s="237">
        <f>O820*H820</f>
        <v>0</v>
      </c>
      <c r="Q820" s="237">
        <v>6.0000000000000002E-05</v>
      </c>
      <c r="R820" s="237">
        <f>Q820*H820</f>
        <v>0.00030000000000000003</v>
      </c>
      <c r="S820" s="237">
        <v>0</v>
      </c>
      <c r="T820" s="238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39" t="s">
        <v>404</v>
      </c>
      <c r="AT820" s="239" t="s">
        <v>323</v>
      </c>
      <c r="AU820" s="239" t="s">
        <v>91</v>
      </c>
      <c r="AY820" s="18" t="s">
        <v>320</v>
      </c>
      <c r="BE820" s="240">
        <f>IF(N820="základní",J820,0)</f>
        <v>0</v>
      </c>
      <c r="BF820" s="240">
        <f>IF(N820="snížená",J820,0)</f>
        <v>0</v>
      </c>
      <c r="BG820" s="240">
        <f>IF(N820="zákl. přenesená",J820,0)</f>
        <v>0</v>
      </c>
      <c r="BH820" s="240">
        <f>IF(N820="sníž. přenesená",J820,0)</f>
        <v>0</v>
      </c>
      <c r="BI820" s="240">
        <f>IF(N820="nulová",J820,0)</f>
        <v>0</v>
      </c>
      <c r="BJ820" s="18" t="s">
        <v>89</v>
      </c>
      <c r="BK820" s="240">
        <f>ROUND(I820*H820,2)</f>
        <v>0</v>
      </c>
      <c r="BL820" s="18" t="s">
        <v>404</v>
      </c>
      <c r="BM820" s="239" t="s">
        <v>5110</v>
      </c>
    </row>
    <row r="821" s="2" customFormat="1" ht="55.5" customHeight="1">
      <c r="A821" s="39"/>
      <c r="B821" s="40"/>
      <c r="C821" s="228" t="s">
        <v>1817</v>
      </c>
      <c r="D821" s="228" t="s">
        <v>323</v>
      </c>
      <c r="E821" s="229" t="s">
        <v>5111</v>
      </c>
      <c r="F821" s="230" t="s">
        <v>5112</v>
      </c>
      <c r="G821" s="231" t="s">
        <v>544</v>
      </c>
      <c r="H821" s="232">
        <v>5</v>
      </c>
      <c r="I821" s="233"/>
      <c r="J821" s="234">
        <f>ROUND(I821*H821,2)</f>
        <v>0</v>
      </c>
      <c r="K821" s="230" t="s">
        <v>1</v>
      </c>
      <c r="L821" s="45"/>
      <c r="M821" s="235" t="s">
        <v>1</v>
      </c>
      <c r="N821" s="236" t="s">
        <v>46</v>
      </c>
      <c r="O821" s="92"/>
      <c r="P821" s="237">
        <f>O821*H821</f>
        <v>0</v>
      </c>
      <c r="Q821" s="237">
        <v>6.0000000000000002E-05</v>
      </c>
      <c r="R821" s="237">
        <f>Q821*H821</f>
        <v>0.00030000000000000003</v>
      </c>
      <c r="S821" s="237">
        <v>0</v>
      </c>
      <c r="T821" s="238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239" t="s">
        <v>404</v>
      </c>
      <c r="AT821" s="239" t="s">
        <v>323</v>
      </c>
      <c r="AU821" s="239" t="s">
        <v>91</v>
      </c>
      <c r="AY821" s="18" t="s">
        <v>320</v>
      </c>
      <c r="BE821" s="240">
        <f>IF(N821="základní",J821,0)</f>
        <v>0</v>
      </c>
      <c r="BF821" s="240">
        <f>IF(N821="snížená",J821,0)</f>
        <v>0</v>
      </c>
      <c r="BG821" s="240">
        <f>IF(N821="zákl. přenesená",J821,0)</f>
        <v>0</v>
      </c>
      <c r="BH821" s="240">
        <f>IF(N821="sníž. přenesená",J821,0)</f>
        <v>0</v>
      </c>
      <c r="BI821" s="240">
        <f>IF(N821="nulová",J821,0)</f>
        <v>0</v>
      </c>
      <c r="BJ821" s="18" t="s">
        <v>89</v>
      </c>
      <c r="BK821" s="240">
        <f>ROUND(I821*H821,2)</f>
        <v>0</v>
      </c>
      <c r="BL821" s="18" t="s">
        <v>404</v>
      </c>
      <c r="BM821" s="239" t="s">
        <v>5113</v>
      </c>
    </row>
    <row r="822" s="2" customFormat="1" ht="55.5" customHeight="1">
      <c r="A822" s="39"/>
      <c r="B822" s="40"/>
      <c r="C822" s="228" t="s">
        <v>1822</v>
      </c>
      <c r="D822" s="228" t="s">
        <v>323</v>
      </c>
      <c r="E822" s="229" t="s">
        <v>5114</v>
      </c>
      <c r="F822" s="230" t="s">
        <v>5115</v>
      </c>
      <c r="G822" s="231" t="s">
        <v>544</v>
      </c>
      <c r="H822" s="232">
        <v>1</v>
      </c>
      <c r="I822" s="233"/>
      <c r="J822" s="234">
        <f>ROUND(I822*H822,2)</f>
        <v>0</v>
      </c>
      <c r="K822" s="230" t="s">
        <v>1</v>
      </c>
      <c r="L822" s="45"/>
      <c r="M822" s="235" t="s">
        <v>1</v>
      </c>
      <c r="N822" s="236" t="s">
        <v>46</v>
      </c>
      <c r="O822" s="92"/>
      <c r="P822" s="237">
        <f>O822*H822</f>
        <v>0</v>
      </c>
      <c r="Q822" s="237">
        <v>6.0000000000000002E-05</v>
      </c>
      <c r="R822" s="237">
        <f>Q822*H822</f>
        <v>6.0000000000000002E-05</v>
      </c>
      <c r="S822" s="237">
        <v>0</v>
      </c>
      <c r="T822" s="238">
        <f>S822*H822</f>
        <v>0</v>
      </c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R822" s="239" t="s">
        <v>404</v>
      </c>
      <c r="AT822" s="239" t="s">
        <v>323</v>
      </c>
      <c r="AU822" s="239" t="s">
        <v>91</v>
      </c>
      <c r="AY822" s="18" t="s">
        <v>320</v>
      </c>
      <c r="BE822" s="240">
        <f>IF(N822="základní",J822,0)</f>
        <v>0</v>
      </c>
      <c r="BF822" s="240">
        <f>IF(N822="snížená",J822,0)</f>
        <v>0</v>
      </c>
      <c r="BG822" s="240">
        <f>IF(N822="zákl. přenesená",J822,0)</f>
        <v>0</v>
      </c>
      <c r="BH822" s="240">
        <f>IF(N822="sníž. přenesená",J822,0)</f>
        <v>0</v>
      </c>
      <c r="BI822" s="240">
        <f>IF(N822="nulová",J822,0)</f>
        <v>0</v>
      </c>
      <c r="BJ822" s="18" t="s">
        <v>89</v>
      </c>
      <c r="BK822" s="240">
        <f>ROUND(I822*H822,2)</f>
        <v>0</v>
      </c>
      <c r="BL822" s="18" t="s">
        <v>404</v>
      </c>
      <c r="BM822" s="239" t="s">
        <v>5116</v>
      </c>
    </row>
    <row r="823" s="2" customFormat="1" ht="62.7" customHeight="1">
      <c r="A823" s="39"/>
      <c r="B823" s="40"/>
      <c r="C823" s="228" t="s">
        <v>1827</v>
      </c>
      <c r="D823" s="228" t="s">
        <v>323</v>
      </c>
      <c r="E823" s="229" t="s">
        <v>5117</v>
      </c>
      <c r="F823" s="230" t="s">
        <v>5118</v>
      </c>
      <c r="G823" s="231" t="s">
        <v>544</v>
      </c>
      <c r="H823" s="232">
        <v>1</v>
      </c>
      <c r="I823" s="233"/>
      <c r="J823" s="234">
        <f>ROUND(I823*H823,2)</f>
        <v>0</v>
      </c>
      <c r="K823" s="230" t="s">
        <v>1</v>
      </c>
      <c r="L823" s="45"/>
      <c r="M823" s="235" t="s">
        <v>1</v>
      </c>
      <c r="N823" s="236" t="s">
        <v>46</v>
      </c>
      <c r="O823" s="92"/>
      <c r="P823" s="237">
        <f>O823*H823</f>
        <v>0</v>
      </c>
      <c r="Q823" s="237">
        <v>6.0000000000000002E-05</v>
      </c>
      <c r="R823" s="237">
        <f>Q823*H823</f>
        <v>6.0000000000000002E-05</v>
      </c>
      <c r="S823" s="237">
        <v>0</v>
      </c>
      <c r="T823" s="238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39" t="s">
        <v>404</v>
      </c>
      <c r="AT823" s="239" t="s">
        <v>323</v>
      </c>
      <c r="AU823" s="239" t="s">
        <v>91</v>
      </c>
      <c r="AY823" s="18" t="s">
        <v>320</v>
      </c>
      <c r="BE823" s="240">
        <f>IF(N823="základní",J823,0)</f>
        <v>0</v>
      </c>
      <c r="BF823" s="240">
        <f>IF(N823="snížená",J823,0)</f>
        <v>0</v>
      </c>
      <c r="BG823" s="240">
        <f>IF(N823="zákl. přenesená",J823,0)</f>
        <v>0</v>
      </c>
      <c r="BH823" s="240">
        <f>IF(N823="sníž. přenesená",J823,0)</f>
        <v>0</v>
      </c>
      <c r="BI823" s="240">
        <f>IF(N823="nulová",J823,0)</f>
        <v>0</v>
      </c>
      <c r="BJ823" s="18" t="s">
        <v>89</v>
      </c>
      <c r="BK823" s="240">
        <f>ROUND(I823*H823,2)</f>
        <v>0</v>
      </c>
      <c r="BL823" s="18" t="s">
        <v>404</v>
      </c>
      <c r="BM823" s="239" t="s">
        <v>5119</v>
      </c>
    </row>
    <row r="824" s="2" customFormat="1" ht="55.5" customHeight="1">
      <c r="A824" s="39"/>
      <c r="B824" s="40"/>
      <c r="C824" s="228" t="s">
        <v>1834</v>
      </c>
      <c r="D824" s="228" t="s">
        <v>323</v>
      </c>
      <c r="E824" s="229" t="s">
        <v>5120</v>
      </c>
      <c r="F824" s="230" t="s">
        <v>5121</v>
      </c>
      <c r="G824" s="231" t="s">
        <v>544</v>
      </c>
      <c r="H824" s="232">
        <v>4</v>
      </c>
      <c r="I824" s="233"/>
      <c r="J824" s="234">
        <f>ROUND(I824*H824,2)</f>
        <v>0</v>
      </c>
      <c r="K824" s="230" t="s">
        <v>1</v>
      </c>
      <c r="L824" s="45"/>
      <c r="M824" s="235" t="s">
        <v>1</v>
      </c>
      <c r="N824" s="236" t="s">
        <v>46</v>
      </c>
      <c r="O824" s="92"/>
      <c r="P824" s="237">
        <f>O824*H824</f>
        <v>0</v>
      </c>
      <c r="Q824" s="237">
        <v>6.0000000000000002E-05</v>
      </c>
      <c r="R824" s="237">
        <f>Q824*H824</f>
        <v>0.00024000000000000001</v>
      </c>
      <c r="S824" s="237">
        <v>0</v>
      </c>
      <c r="T824" s="238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39" t="s">
        <v>404</v>
      </c>
      <c r="AT824" s="239" t="s">
        <v>323</v>
      </c>
      <c r="AU824" s="239" t="s">
        <v>91</v>
      </c>
      <c r="AY824" s="18" t="s">
        <v>320</v>
      </c>
      <c r="BE824" s="240">
        <f>IF(N824="základní",J824,0)</f>
        <v>0</v>
      </c>
      <c r="BF824" s="240">
        <f>IF(N824="snížená",J824,0)</f>
        <v>0</v>
      </c>
      <c r="BG824" s="240">
        <f>IF(N824="zákl. přenesená",J824,0)</f>
        <v>0</v>
      </c>
      <c r="BH824" s="240">
        <f>IF(N824="sníž. přenesená",J824,0)</f>
        <v>0</v>
      </c>
      <c r="BI824" s="240">
        <f>IF(N824="nulová",J824,0)</f>
        <v>0</v>
      </c>
      <c r="BJ824" s="18" t="s">
        <v>89</v>
      </c>
      <c r="BK824" s="240">
        <f>ROUND(I824*H824,2)</f>
        <v>0</v>
      </c>
      <c r="BL824" s="18" t="s">
        <v>404</v>
      </c>
      <c r="BM824" s="239" t="s">
        <v>5122</v>
      </c>
    </row>
    <row r="825" s="2" customFormat="1" ht="55.5" customHeight="1">
      <c r="A825" s="39"/>
      <c r="B825" s="40"/>
      <c r="C825" s="228" t="s">
        <v>1844</v>
      </c>
      <c r="D825" s="228" t="s">
        <v>323</v>
      </c>
      <c r="E825" s="229" t="s">
        <v>5123</v>
      </c>
      <c r="F825" s="230" t="s">
        <v>5124</v>
      </c>
      <c r="G825" s="231" t="s">
        <v>544</v>
      </c>
      <c r="H825" s="232">
        <v>2</v>
      </c>
      <c r="I825" s="233"/>
      <c r="J825" s="234">
        <f>ROUND(I825*H825,2)</f>
        <v>0</v>
      </c>
      <c r="K825" s="230" t="s">
        <v>1</v>
      </c>
      <c r="L825" s="45"/>
      <c r="M825" s="235" t="s">
        <v>1</v>
      </c>
      <c r="N825" s="236" t="s">
        <v>46</v>
      </c>
      <c r="O825" s="92"/>
      <c r="P825" s="237">
        <f>O825*H825</f>
        <v>0</v>
      </c>
      <c r="Q825" s="237">
        <v>6.0000000000000002E-05</v>
      </c>
      <c r="R825" s="237">
        <f>Q825*H825</f>
        <v>0.00012</v>
      </c>
      <c r="S825" s="237">
        <v>0</v>
      </c>
      <c r="T825" s="238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39" t="s">
        <v>404</v>
      </c>
      <c r="AT825" s="239" t="s">
        <v>323</v>
      </c>
      <c r="AU825" s="239" t="s">
        <v>91</v>
      </c>
      <c r="AY825" s="18" t="s">
        <v>320</v>
      </c>
      <c r="BE825" s="240">
        <f>IF(N825="základní",J825,0)</f>
        <v>0</v>
      </c>
      <c r="BF825" s="240">
        <f>IF(N825="snížená",J825,0)</f>
        <v>0</v>
      </c>
      <c r="BG825" s="240">
        <f>IF(N825="zákl. přenesená",J825,0)</f>
        <v>0</v>
      </c>
      <c r="BH825" s="240">
        <f>IF(N825="sníž. přenesená",J825,0)</f>
        <v>0</v>
      </c>
      <c r="BI825" s="240">
        <f>IF(N825="nulová",J825,0)</f>
        <v>0</v>
      </c>
      <c r="BJ825" s="18" t="s">
        <v>89</v>
      </c>
      <c r="BK825" s="240">
        <f>ROUND(I825*H825,2)</f>
        <v>0</v>
      </c>
      <c r="BL825" s="18" t="s">
        <v>404</v>
      </c>
      <c r="BM825" s="239" t="s">
        <v>5125</v>
      </c>
    </row>
    <row r="826" s="2" customFormat="1" ht="55.5" customHeight="1">
      <c r="A826" s="39"/>
      <c r="B826" s="40"/>
      <c r="C826" s="228" t="s">
        <v>1847</v>
      </c>
      <c r="D826" s="228" t="s">
        <v>323</v>
      </c>
      <c r="E826" s="229" t="s">
        <v>5126</v>
      </c>
      <c r="F826" s="230" t="s">
        <v>5127</v>
      </c>
      <c r="G826" s="231" t="s">
        <v>544</v>
      </c>
      <c r="H826" s="232">
        <v>3</v>
      </c>
      <c r="I826" s="233"/>
      <c r="J826" s="234">
        <f>ROUND(I826*H826,2)</f>
        <v>0</v>
      </c>
      <c r="K826" s="230" t="s">
        <v>1</v>
      </c>
      <c r="L826" s="45"/>
      <c r="M826" s="235" t="s">
        <v>1</v>
      </c>
      <c r="N826" s="236" t="s">
        <v>46</v>
      </c>
      <c r="O826" s="92"/>
      <c r="P826" s="237">
        <f>O826*H826</f>
        <v>0</v>
      </c>
      <c r="Q826" s="237">
        <v>6.0000000000000002E-05</v>
      </c>
      <c r="R826" s="237">
        <f>Q826*H826</f>
        <v>0.00018000000000000001</v>
      </c>
      <c r="S826" s="237">
        <v>0</v>
      </c>
      <c r="T826" s="238">
        <f>S826*H826</f>
        <v>0</v>
      </c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R826" s="239" t="s">
        <v>404</v>
      </c>
      <c r="AT826" s="239" t="s">
        <v>323</v>
      </c>
      <c r="AU826" s="239" t="s">
        <v>91</v>
      </c>
      <c r="AY826" s="18" t="s">
        <v>320</v>
      </c>
      <c r="BE826" s="240">
        <f>IF(N826="základní",J826,0)</f>
        <v>0</v>
      </c>
      <c r="BF826" s="240">
        <f>IF(N826="snížená",J826,0)</f>
        <v>0</v>
      </c>
      <c r="BG826" s="240">
        <f>IF(N826="zákl. přenesená",J826,0)</f>
        <v>0</v>
      </c>
      <c r="BH826" s="240">
        <f>IF(N826="sníž. přenesená",J826,0)</f>
        <v>0</v>
      </c>
      <c r="BI826" s="240">
        <f>IF(N826="nulová",J826,0)</f>
        <v>0</v>
      </c>
      <c r="BJ826" s="18" t="s">
        <v>89</v>
      </c>
      <c r="BK826" s="240">
        <f>ROUND(I826*H826,2)</f>
        <v>0</v>
      </c>
      <c r="BL826" s="18" t="s">
        <v>404</v>
      </c>
      <c r="BM826" s="239" t="s">
        <v>5128</v>
      </c>
    </row>
    <row r="827" s="2" customFormat="1" ht="66.75" customHeight="1">
      <c r="A827" s="39"/>
      <c r="B827" s="40"/>
      <c r="C827" s="228" t="s">
        <v>1852</v>
      </c>
      <c r="D827" s="228" t="s">
        <v>323</v>
      </c>
      <c r="E827" s="229" t="s">
        <v>5129</v>
      </c>
      <c r="F827" s="230" t="s">
        <v>5130</v>
      </c>
      <c r="G827" s="231" t="s">
        <v>544</v>
      </c>
      <c r="H827" s="232">
        <v>4</v>
      </c>
      <c r="I827" s="233"/>
      <c r="J827" s="234">
        <f>ROUND(I827*H827,2)</f>
        <v>0</v>
      </c>
      <c r="K827" s="230" t="s">
        <v>1</v>
      </c>
      <c r="L827" s="45"/>
      <c r="M827" s="235" t="s">
        <v>1</v>
      </c>
      <c r="N827" s="236" t="s">
        <v>46</v>
      </c>
      <c r="O827" s="92"/>
      <c r="P827" s="237">
        <f>O827*H827</f>
        <v>0</v>
      </c>
      <c r="Q827" s="237">
        <v>6.0000000000000002E-05</v>
      </c>
      <c r="R827" s="237">
        <f>Q827*H827</f>
        <v>0.00024000000000000001</v>
      </c>
      <c r="S827" s="237">
        <v>0</v>
      </c>
      <c r="T827" s="238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39" t="s">
        <v>404</v>
      </c>
      <c r="AT827" s="239" t="s">
        <v>323</v>
      </c>
      <c r="AU827" s="239" t="s">
        <v>91</v>
      </c>
      <c r="AY827" s="18" t="s">
        <v>320</v>
      </c>
      <c r="BE827" s="240">
        <f>IF(N827="základní",J827,0)</f>
        <v>0</v>
      </c>
      <c r="BF827" s="240">
        <f>IF(N827="snížená",J827,0)</f>
        <v>0</v>
      </c>
      <c r="BG827" s="240">
        <f>IF(N827="zákl. přenesená",J827,0)</f>
        <v>0</v>
      </c>
      <c r="BH827" s="240">
        <f>IF(N827="sníž. přenesená",J827,0)</f>
        <v>0</v>
      </c>
      <c r="BI827" s="240">
        <f>IF(N827="nulová",J827,0)</f>
        <v>0</v>
      </c>
      <c r="BJ827" s="18" t="s">
        <v>89</v>
      </c>
      <c r="BK827" s="240">
        <f>ROUND(I827*H827,2)</f>
        <v>0</v>
      </c>
      <c r="BL827" s="18" t="s">
        <v>404</v>
      </c>
      <c r="BM827" s="239" t="s">
        <v>5131</v>
      </c>
    </row>
    <row r="828" s="2" customFormat="1" ht="66.75" customHeight="1">
      <c r="A828" s="39"/>
      <c r="B828" s="40"/>
      <c r="C828" s="228" t="s">
        <v>1857</v>
      </c>
      <c r="D828" s="228" t="s">
        <v>323</v>
      </c>
      <c r="E828" s="229" t="s">
        <v>5132</v>
      </c>
      <c r="F828" s="230" t="s">
        <v>5133</v>
      </c>
      <c r="G828" s="231" t="s">
        <v>544</v>
      </c>
      <c r="H828" s="232">
        <v>9</v>
      </c>
      <c r="I828" s="233"/>
      <c r="J828" s="234">
        <f>ROUND(I828*H828,2)</f>
        <v>0</v>
      </c>
      <c r="K828" s="230" t="s">
        <v>1</v>
      </c>
      <c r="L828" s="45"/>
      <c r="M828" s="235" t="s">
        <v>1</v>
      </c>
      <c r="N828" s="236" t="s">
        <v>46</v>
      </c>
      <c r="O828" s="92"/>
      <c r="P828" s="237">
        <f>O828*H828</f>
        <v>0</v>
      </c>
      <c r="Q828" s="237">
        <v>6.0000000000000002E-05</v>
      </c>
      <c r="R828" s="237">
        <f>Q828*H828</f>
        <v>0.00054000000000000001</v>
      </c>
      <c r="S828" s="237">
        <v>0</v>
      </c>
      <c r="T828" s="238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39" t="s">
        <v>404</v>
      </c>
      <c r="AT828" s="239" t="s">
        <v>323</v>
      </c>
      <c r="AU828" s="239" t="s">
        <v>91</v>
      </c>
      <c r="AY828" s="18" t="s">
        <v>320</v>
      </c>
      <c r="BE828" s="240">
        <f>IF(N828="základní",J828,0)</f>
        <v>0</v>
      </c>
      <c r="BF828" s="240">
        <f>IF(N828="snížená",J828,0)</f>
        <v>0</v>
      </c>
      <c r="BG828" s="240">
        <f>IF(N828="zákl. přenesená",J828,0)</f>
        <v>0</v>
      </c>
      <c r="BH828" s="240">
        <f>IF(N828="sníž. přenesená",J828,0)</f>
        <v>0</v>
      </c>
      <c r="BI828" s="240">
        <f>IF(N828="nulová",J828,0)</f>
        <v>0</v>
      </c>
      <c r="BJ828" s="18" t="s">
        <v>89</v>
      </c>
      <c r="BK828" s="240">
        <f>ROUND(I828*H828,2)</f>
        <v>0</v>
      </c>
      <c r="BL828" s="18" t="s">
        <v>404</v>
      </c>
      <c r="BM828" s="239" t="s">
        <v>5134</v>
      </c>
    </row>
    <row r="829" s="2" customFormat="1" ht="66.75" customHeight="1">
      <c r="A829" s="39"/>
      <c r="B829" s="40"/>
      <c r="C829" s="228" t="s">
        <v>1864</v>
      </c>
      <c r="D829" s="228" t="s">
        <v>323</v>
      </c>
      <c r="E829" s="229" t="s">
        <v>5135</v>
      </c>
      <c r="F829" s="230" t="s">
        <v>5136</v>
      </c>
      <c r="G829" s="231" t="s">
        <v>544</v>
      </c>
      <c r="H829" s="232">
        <v>13</v>
      </c>
      <c r="I829" s="233"/>
      <c r="J829" s="234">
        <f>ROUND(I829*H829,2)</f>
        <v>0</v>
      </c>
      <c r="K829" s="230" t="s">
        <v>1</v>
      </c>
      <c r="L829" s="45"/>
      <c r="M829" s="235" t="s">
        <v>1</v>
      </c>
      <c r="N829" s="236" t="s">
        <v>46</v>
      </c>
      <c r="O829" s="92"/>
      <c r="P829" s="237">
        <f>O829*H829</f>
        <v>0</v>
      </c>
      <c r="Q829" s="237">
        <v>6.0000000000000002E-05</v>
      </c>
      <c r="R829" s="237">
        <f>Q829*H829</f>
        <v>0.00077999999999999999</v>
      </c>
      <c r="S829" s="237">
        <v>0</v>
      </c>
      <c r="T829" s="238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39" t="s">
        <v>404</v>
      </c>
      <c r="AT829" s="239" t="s">
        <v>323</v>
      </c>
      <c r="AU829" s="239" t="s">
        <v>91</v>
      </c>
      <c r="AY829" s="18" t="s">
        <v>320</v>
      </c>
      <c r="BE829" s="240">
        <f>IF(N829="základní",J829,0)</f>
        <v>0</v>
      </c>
      <c r="BF829" s="240">
        <f>IF(N829="snížená",J829,0)</f>
        <v>0</v>
      </c>
      <c r="BG829" s="240">
        <f>IF(N829="zákl. přenesená",J829,0)</f>
        <v>0</v>
      </c>
      <c r="BH829" s="240">
        <f>IF(N829="sníž. přenesená",J829,0)</f>
        <v>0</v>
      </c>
      <c r="BI829" s="240">
        <f>IF(N829="nulová",J829,0)</f>
        <v>0</v>
      </c>
      <c r="BJ829" s="18" t="s">
        <v>89</v>
      </c>
      <c r="BK829" s="240">
        <f>ROUND(I829*H829,2)</f>
        <v>0</v>
      </c>
      <c r="BL829" s="18" t="s">
        <v>404</v>
      </c>
      <c r="BM829" s="239" t="s">
        <v>5137</v>
      </c>
    </row>
    <row r="830" s="2" customFormat="1" ht="62.7" customHeight="1">
      <c r="A830" s="39"/>
      <c r="B830" s="40"/>
      <c r="C830" s="228" t="s">
        <v>1869</v>
      </c>
      <c r="D830" s="228" t="s">
        <v>323</v>
      </c>
      <c r="E830" s="229" t="s">
        <v>5138</v>
      </c>
      <c r="F830" s="230" t="s">
        <v>5139</v>
      </c>
      <c r="G830" s="231" t="s">
        <v>544</v>
      </c>
      <c r="H830" s="232">
        <v>1</v>
      </c>
      <c r="I830" s="233"/>
      <c r="J830" s="234">
        <f>ROUND(I830*H830,2)</f>
        <v>0</v>
      </c>
      <c r="K830" s="230" t="s">
        <v>1</v>
      </c>
      <c r="L830" s="45"/>
      <c r="M830" s="235" t="s">
        <v>1</v>
      </c>
      <c r="N830" s="236" t="s">
        <v>46</v>
      </c>
      <c r="O830" s="92"/>
      <c r="P830" s="237">
        <f>O830*H830</f>
        <v>0</v>
      </c>
      <c r="Q830" s="237">
        <v>6.0000000000000002E-05</v>
      </c>
      <c r="R830" s="237">
        <f>Q830*H830</f>
        <v>6.0000000000000002E-05</v>
      </c>
      <c r="S830" s="237">
        <v>0</v>
      </c>
      <c r="T830" s="238">
        <f>S830*H830</f>
        <v>0</v>
      </c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R830" s="239" t="s">
        <v>404</v>
      </c>
      <c r="AT830" s="239" t="s">
        <v>323</v>
      </c>
      <c r="AU830" s="239" t="s">
        <v>91</v>
      </c>
      <c r="AY830" s="18" t="s">
        <v>320</v>
      </c>
      <c r="BE830" s="240">
        <f>IF(N830="základní",J830,0)</f>
        <v>0</v>
      </c>
      <c r="BF830" s="240">
        <f>IF(N830="snížená",J830,0)</f>
        <v>0</v>
      </c>
      <c r="BG830" s="240">
        <f>IF(N830="zákl. přenesená",J830,0)</f>
        <v>0</v>
      </c>
      <c r="BH830" s="240">
        <f>IF(N830="sníž. přenesená",J830,0)</f>
        <v>0</v>
      </c>
      <c r="BI830" s="240">
        <f>IF(N830="nulová",J830,0)</f>
        <v>0</v>
      </c>
      <c r="BJ830" s="18" t="s">
        <v>89</v>
      </c>
      <c r="BK830" s="240">
        <f>ROUND(I830*H830,2)</f>
        <v>0</v>
      </c>
      <c r="BL830" s="18" t="s">
        <v>404</v>
      </c>
      <c r="BM830" s="239" t="s">
        <v>5140</v>
      </c>
    </row>
    <row r="831" s="2" customFormat="1" ht="55.5" customHeight="1">
      <c r="A831" s="39"/>
      <c r="B831" s="40"/>
      <c r="C831" s="228" t="s">
        <v>1878</v>
      </c>
      <c r="D831" s="228" t="s">
        <v>323</v>
      </c>
      <c r="E831" s="229" t="s">
        <v>5141</v>
      </c>
      <c r="F831" s="230" t="s">
        <v>5142</v>
      </c>
      <c r="G831" s="231" t="s">
        <v>544</v>
      </c>
      <c r="H831" s="232">
        <v>6</v>
      </c>
      <c r="I831" s="233"/>
      <c r="J831" s="234">
        <f>ROUND(I831*H831,2)</f>
        <v>0</v>
      </c>
      <c r="K831" s="230" t="s">
        <v>1</v>
      </c>
      <c r="L831" s="45"/>
      <c r="M831" s="235" t="s">
        <v>1</v>
      </c>
      <c r="N831" s="236" t="s">
        <v>46</v>
      </c>
      <c r="O831" s="92"/>
      <c r="P831" s="237">
        <f>O831*H831</f>
        <v>0</v>
      </c>
      <c r="Q831" s="237">
        <v>6.0000000000000002E-05</v>
      </c>
      <c r="R831" s="237">
        <f>Q831*H831</f>
        <v>0.00036000000000000002</v>
      </c>
      <c r="S831" s="237">
        <v>0</v>
      </c>
      <c r="T831" s="238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39" t="s">
        <v>404</v>
      </c>
      <c r="AT831" s="239" t="s">
        <v>323</v>
      </c>
      <c r="AU831" s="239" t="s">
        <v>91</v>
      </c>
      <c r="AY831" s="18" t="s">
        <v>320</v>
      </c>
      <c r="BE831" s="240">
        <f>IF(N831="základní",J831,0)</f>
        <v>0</v>
      </c>
      <c r="BF831" s="240">
        <f>IF(N831="snížená",J831,0)</f>
        <v>0</v>
      </c>
      <c r="BG831" s="240">
        <f>IF(N831="zákl. přenesená",J831,0)</f>
        <v>0</v>
      </c>
      <c r="BH831" s="240">
        <f>IF(N831="sníž. přenesená",J831,0)</f>
        <v>0</v>
      </c>
      <c r="BI831" s="240">
        <f>IF(N831="nulová",J831,0)</f>
        <v>0</v>
      </c>
      <c r="BJ831" s="18" t="s">
        <v>89</v>
      </c>
      <c r="BK831" s="240">
        <f>ROUND(I831*H831,2)</f>
        <v>0</v>
      </c>
      <c r="BL831" s="18" t="s">
        <v>404</v>
      </c>
      <c r="BM831" s="239" t="s">
        <v>5143</v>
      </c>
    </row>
    <row r="832" s="2" customFormat="1" ht="55.5" customHeight="1">
      <c r="A832" s="39"/>
      <c r="B832" s="40"/>
      <c r="C832" s="228" t="s">
        <v>1883</v>
      </c>
      <c r="D832" s="228" t="s">
        <v>323</v>
      </c>
      <c r="E832" s="229" t="s">
        <v>5144</v>
      </c>
      <c r="F832" s="230" t="s">
        <v>5145</v>
      </c>
      <c r="G832" s="231" t="s">
        <v>544</v>
      </c>
      <c r="H832" s="232">
        <v>6</v>
      </c>
      <c r="I832" s="233"/>
      <c r="J832" s="234">
        <f>ROUND(I832*H832,2)</f>
        <v>0</v>
      </c>
      <c r="K832" s="230" t="s">
        <v>1</v>
      </c>
      <c r="L832" s="45"/>
      <c r="M832" s="235" t="s">
        <v>1</v>
      </c>
      <c r="N832" s="236" t="s">
        <v>46</v>
      </c>
      <c r="O832" s="92"/>
      <c r="P832" s="237">
        <f>O832*H832</f>
        <v>0</v>
      </c>
      <c r="Q832" s="237">
        <v>6.0000000000000002E-05</v>
      </c>
      <c r="R832" s="237">
        <f>Q832*H832</f>
        <v>0.00036000000000000002</v>
      </c>
      <c r="S832" s="237">
        <v>0</v>
      </c>
      <c r="T832" s="238">
        <f>S832*H832</f>
        <v>0</v>
      </c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R832" s="239" t="s">
        <v>404</v>
      </c>
      <c r="AT832" s="239" t="s">
        <v>323</v>
      </c>
      <c r="AU832" s="239" t="s">
        <v>91</v>
      </c>
      <c r="AY832" s="18" t="s">
        <v>320</v>
      </c>
      <c r="BE832" s="240">
        <f>IF(N832="základní",J832,0)</f>
        <v>0</v>
      </c>
      <c r="BF832" s="240">
        <f>IF(N832="snížená",J832,0)</f>
        <v>0</v>
      </c>
      <c r="BG832" s="240">
        <f>IF(N832="zákl. přenesená",J832,0)</f>
        <v>0</v>
      </c>
      <c r="BH832" s="240">
        <f>IF(N832="sníž. přenesená",J832,0)</f>
        <v>0</v>
      </c>
      <c r="BI832" s="240">
        <f>IF(N832="nulová",J832,0)</f>
        <v>0</v>
      </c>
      <c r="BJ832" s="18" t="s">
        <v>89</v>
      </c>
      <c r="BK832" s="240">
        <f>ROUND(I832*H832,2)</f>
        <v>0</v>
      </c>
      <c r="BL832" s="18" t="s">
        <v>404</v>
      </c>
      <c r="BM832" s="239" t="s">
        <v>5146</v>
      </c>
    </row>
    <row r="833" s="2" customFormat="1" ht="55.5" customHeight="1">
      <c r="A833" s="39"/>
      <c r="B833" s="40"/>
      <c r="C833" s="228" t="s">
        <v>1887</v>
      </c>
      <c r="D833" s="228" t="s">
        <v>323</v>
      </c>
      <c r="E833" s="229" t="s">
        <v>5147</v>
      </c>
      <c r="F833" s="230" t="s">
        <v>5148</v>
      </c>
      <c r="G833" s="231" t="s">
        <v>544</v>
      </c>
      <c r="H833" s="232">
        <v>2</v>
      </c>
      <c r="I833" s="233"/>
      <c r="J833" s="234">
        <f>ROUND(I833*H833,2)</f>
        <v>0</v>
      </c>
      <c r="K833" s="230" t="s">
        <v>1</v>
      </c>
      <c r="L833" s="45"/>
      <c r="M833" s="235" t="s">
        <v>1</v>
      </c>
      <c r="N833" s="236" t="s">
        <v>46</v>
      </c>
      <c r="O833" s="92"/>
      <c r="P833" s="237">
        <f>O833*H833</f>
        <v>0</v>
      </c>
      <c r="Q833" s="237">
        <v>6.0000000000000002E-05</v>
      </c>
      <c r="R833" s="237">
        <f>Q833*H833</f>
        <v>0.00012</v>
      </c>
      <c r="S833" s="237">
        <v>0</v>
      </c>
      <c r="T833" s="238">
        <f>S833*H833</f>
        <v>0</v>
      </c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R833" s="239" t="s">
        <v>404</v>
      </c>
      <c r="AT833" s="239" t="s">
        <v>323</v>
      </c>
      <c r="AU833" s="239" t="s">
        <v>91</v>
      </c>
      <c r="AY833" s="18" t="s">
        <v>320</v>
      </c>
      <c r="BE833" s="240">
        <f>IF(N833="základní",J833,0)</f>
        <v>0</v>
      </c>
      <c r="BF833" s="240">
        <f>IF(N833="snížená",J833,0)</f>
        <v>0</v>
      </c>
      <c r="BG833" s="240">
        <f>IF(N833="zákl. přenesená",J833,0)</f>
        <v>0</v>
      </c>
      <c r="BH833" s="240">
        <f>IF(N833="sníž. přenesená",J833,0)</f>
        <v>0</v>
      </c>
      <c r="BI833" s="240">
        <f>IF(N833="nulová",J833,0)</f>
        <v>0</v>
      </c>
      <c r="BJ833" s="18" t="s">
        <v>89</v>
      </c>
      <c r="BK833" s="240">
        <f>ROUND(I833*H833,2)</f>
        <v>0</v>
      </c>
      <c r="BL833" s="18" t="s">
        <v>404</v>
      </c>
      <c r="BM833" s="239" t="s">
        <v>5149</v>
      </c>
    </row>
    <row r="834" s="2" customFormat="1" ht="66.75" customHeight="1">
      <c r="A834" s="39"/>
      <c r="B834" s="40"/>
      <c r="C834" s="228" t="s">
        <v>1893</v>
      </c>
      <c r="D834" s="228" t="s">
        <v>323</v>
      </c>
      <c r="E834" s="229" t="s">
        <v>5150</v>
      </c>
      <c r="F834" s="230" t="s">
        <v>5151</v>
      </c>
      <c r="G834" s="231" t="s">
        <v>544</v>
      </c>
      <c r="H834" s="232">
        <v>2</v>
      </c>
      <c r="I834" s="233"/>
      <c r="J834" s="234">
        <f>ROUND(I834*H834,2)</f>
        <v>0</v>
      </c>
      <c r="K834" s="230" t="s">
        <v>1</v>
      </c>
      <c r="L834" s="45"/>
      <c r="M834" s="235" t="s">
        <v>1</v>
      </c>
      <c r="N834" s="236" t="s">
        <v>46</v>
      </c>
      <c r="O834" s="92"/>
      <c r="P834" s="237">
        <f>O834*H834</f>
        <v>0</v>
      </c>
      <c r="Q834" s="237">
        <v>6.0000000000000002E-05</v>
      </c>
      <c r="R834" s="237">
        <f>Q834*H834</f>
        <v>0.00012</v>
      </c>
      <c r="S834" s="237">
        <v>0</v>
      </c>
      <c r="T834" s="238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39" t="s">
        <v>404</v>
      </c>
      <c r="AT834" s="239" t="s">
        <v>323</v>
      </c>
      <c r="AU834" s="239" t="s">
        <v>91</v>
      </c>
      <c r="AY834" s="18" t="s">
        <v>320</v>
      </c>
      <c r="BE834" s="240">
        <f>IF(N834="základní",J834,0)</f>
        <v>0</v>
      </c>
      <c r="BF834" s="240">
        <f>IF(N834="snížená",J834,0)</f>
        <v>0</v>
      </c>
      <c r="BG834" s="240">
        <f>IF(N834="zákl. přenesená",J834,0)</f>
        <v>0</v>
      </c>
      <c r="BH834" s="240">
        <f>IF(N834="sníž. přenesená",J834,0)</f>
        <v>0</v>
      </c>
      <c r="BI834" s="240">
        <f>IF(N834="nulová",J834,0)</f>
        <v>0</v>
      </c>
      <c r="BJ834" s="18" t="s">
        <v>89</v>
      </c>
      <c r="BK834" s="240">
        <f>ROUND(I834*H834,2)</f>
        <v>0</v>
      </c>
      <c r="BL834" s="18" t="s">
        <v>404</v>
      </c>
      <c r="BM834" s="239" t="s">
        <v>5152</v>
      </c>
    </row>
    <row r="835" s="2" customFormat="1" ht="66.75" customHeight="1">
      <c r="A835" s="39"/>
      <c r="B835" s="40"/>
      <c r="C835" s="228" t="s">
        <v>1896</v>
      </c>
      <c r="D835" s="228" t="s">
        <v>323</v>
      </c>
      <c r="E835" s="229" t="s">
        <v>5153</v>
      </c>
      <c r="F835" s="230" t="s">
        <v>5154</v>
      </c>
      <c r="G835" s="231" t="s">
        <v>544</v>
      </c>
      <c r="H835" s="232">
        <v>3</v>
      </c>
      <c r="I835" s="233"/>
      <c r="J835" s="234">
        <f>ROUND(I835*H835,2)</f>
        <v>0</v>
      </c>
      <c r="K835" s="230" t="s">
        <v>1</v>
      </c>
      <c r="L835" s="45"/>
      <c r="M835" s="235" t="s">
        <v>1</v>
      </c>
      <c r="N835" s="236" t="s">
        <v>46</v>
      </c>
      <c r="O835" s="92"/>
      <c r="P835" s="237">
        <f>O835*H835</f>
        <v>0</v>
      </c>
      <c r="Q835" s="237">
        <v>6.0000000000000002E-05</v>
      </c>
      <c r="R835" s="237">
        <f>Q835*H835</f>
        <v>0.00018000000000000001</v>
      </c>
      <c r="S835" s="237">
        <v>0</v>
      </c>
      <c r="T835" s="238">
        <f>S835*H835</f>
        <v>0</v>
      </c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R835" s="239" t="s">
        <v>404</v>
      </c>
      <c r="AT835" s="239" t="s">
        <v>323</v>
      </c>
      <c r="AU835" s="239" t="s">
        <v>91</v>
      </c>
      <c r="AY835" s="18" t="s">
        <v>320</v>
      </c>
      <c r="BE835" s="240">
        <f>IF(N835="základní",J835,0)</f>
        <v>0</v>
      </c>
      <c r="BF835" s="240">
        <f>IF(N835="snížená",J835,0)</f>
        <v>0</v>
      </c>
      <c r="BG835" s="240">
        <f>IF(N835="zákl. přenesená",J835,0)</f>
        <v>0</v>
      </c>
      <c r="BH835" s="240">
        <f>IF(N835="sníž. přenesená",J835,0)</f>
        <v>0</v>
      </c>
      <c r="BI835" s="240">
        <f>IF(N835="nulová",J835,0)</f>
        <v>0</v>
      </c>
      <c r="BJ835" s="18" t="s">
        <v>89</v>
      </c>
      <c r="BK835" s="240">
        <f>ROUND(I835*H835,2)</f>
        <v>0</v>
      </c>
      <c r="BL835" s="18" t="s">
        <v>404</v>
      </c>
      <c r="BM835" s="239" t="s">
        <v>5155</v>
      </c>
    </row>
    <row r="836" s="2" customFormat="1" ht="66.75" customHeight="1">
      <c r="A836" s="39"/>
      <c r="B836" s="40"/>
      <c r="C836" s="228" t="s">
        <v>1901</v>
      </c>
      <c r="D836" s="228" t="s">
        <v>323</v>
      </c>
      <c r="E836" s="229" t="s">
        <v>5156</v>
      </c>
      <c r="F836" s="230" t="s">
        <v>5157</v>
      </c>
      <c r="G836" s="231" t="s">
        <v>544</v>
      </c>
      <c r="H836" s="232">
        <v>2</v>
      </c>
      <c r="I836" s="233"/>
      <c r="J836" s="234">
        <f>ROUND(I836*H836,2)</f>
        <v>0</v>
      </c>
      <c r="K836" s="230" t="s">
        <v>1</v>
      </c>
      <c r="L836" s="45"/>
      <c r="M836" s="235" t="s">
        <v>1</v>
      </c>
      <c r="N836" s="236" t="s">
        <v>46</v>
      </c>
      <c r="O836" s="92"/>
      <c r="P836" s="237">
        <f>O836*H836</f>
        <v>0</v>
      </c>
      <c r="Q836" s="237">
        <v>6.0000000000000002E-05</v>
      </c>
      <c r="R836" s="237">
        <f>Q836*H836</f>
        <v>0.00012</v>
      </c>
      <c r="S836" s="237">
        <v>0</v>
      </c>
      <c r="T836" s="238">
        <f>S836*H836</f>
        <v>0</v>
      </c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R836" s="239" t="s">
        <v>404</v>
      </c>
      <c r="AT836" s="239" t="s">
        <v>323</v>
      </c>
      <c r="AU836" s="239" t="s">
        <v>91</v>
      </c>
      <c r="AY836" s="18" t="s">
        <v>320</v>
      </c>
      <c r="BE836" s="240">
        <f>IF(N836="základní",J836,0)</f>
        <v>0</v>
      </c>
      <c r="BF836" s="240">
        <f>IF(N836="snížená",J836,0)</f>
        <v>0</v>
      </c>
      <c r="BG836" s="240">
        <f>IF(N836="zákl. přenesená",J836,0)</f>
        <v>0</v>
      </c>
      <c r="BH836" s="240">
        <f>IF(N836="sníž. přenesená",J836,0)</f>
        <v>0</v>
      </c>
      <c r="BI836" s="240">
        <f>IF(N836="nulová",J836,0)</f>
        <v>0</v>
      </c>
      <c r="BJ836" s="18" t="s">
        <v>89</v>
      </c>
      <c r="BK836" s="240">
        <f>ROUND(I836*H836,2)</f>
        <v>0</v>
      </c>
      <c r="BL836" s="18" t="s">
        <v>404</v>
      </c>
      <c r="BM836" s="239" t="s">
        <v>5158</v>
      </c>
    </row>
    <row r="837" s="2" customFormat="1" ht="76.35" customHeight="1">
      <c r="A837" s="39"/>
      <c r="B837" s="40"/>
      <c r="C837" s="228" t="s">
        <v>1903</v>
      </c>
      <c r="D837" s="228" t="s">
        <v>323</v>
      </c>
      <c r="E837" s="229" t="s">
        <v>5159</v>
      </c>
      <c r="F837" s="230" t="s">
        <v>5160</v>
      </c>
      <c r="G837" s="231" t="s">
        <v>544</v>
      </c>
      <c r="H837" s="232">
        <v>1</v>
      </c>
      <c r="I837" s="233"/>
      <c r="J837" s="234">
        <f>ROUND(I837*H837,2)</f>
        <v>0</v>
      </c>
      <c r="K837" s="230" t="s">
        <v>1</v>
      </c>
      <c r="L837" s="45"/>
      <c r="M837" s="235" t="s">
        <v>1</v>
      </c>
      <c r="N837" s="236" t="s">
        <v>46</v>
      </c>
      <c r="O837" s="92"/>
      <c r="P837" s="237">
        <f>O837*H837</f>
        <v>0</v>
      </c>
      <c r="Q837" s="237">
        <v>6.0000000000000002E-05</v>
      </c>
      <c r="R837" s="237">
        <f>Q837*H837</f>
        <v>6.0000000000000002E-05</v>
      </c>
      <c r="S837" s="237">
        <v>0</v>
      </c>
      <c r="T837" s="238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39" t="s">
        <v>404</v>
      </c>
      <c r="AT837" s="239" t="s">
        <v>323</v>
      </c>
      <c r="AU837" s="239" t="s">
        <v>91</v>
      </c>
      <c r="AY837" s="18" t="s">
        <v>320</v>
      </c>
      <c r="BE837" s="240">
        <f>IF(N837="základní",J837,0)</f>
        <v>0</v>
      </c>
      <c r="BF837" s="240">
        <f>IF(N837="snížená",J837,0)</f>
        <v>0</v>
      </c>
      <c r="BG837" s="240">
        <f>IF(N837="zákl. přenesená",J837,0)</f>
        <v>0</v>
      </c>
      <c r="BH837" s="240">
        <f>IF(N837="sníž. přenesená",J837,0)</f>
        <v>0</v>
      </c>
      <c r="BI837" s="240">
        <f>IF(N837="nulová",J837,0)</f>
        <v>0</v>
      </c>
      <c r="BJ837" s="18" t="s">
        <v>89</v>
      </c>
      <c r="BK837" s="240">
        <f>ROUND(I837*H837,2)</f>
        <v>0</v>
      </c>
      <c r="BL837" s="18" t="s">
        <v>404</v>
      </c>
      <c r="BM837" s="239" t="s">
        <v>5161</v>
      </c>
    </row>
    <row r="838" s="2" customFormat="1" ht="66.75" customHeight="1">
      <c r="A838" s="39"/>
      <c r="B838" s="40"/>
      <c r="C838" s="228" t="s">
        <v>1908</v>
      </c>
      <c r="D838" s="228" t="s">
        <v>323</v>
      </c>
      <c r="E838" s="229" t="s">
        <v>5162</v>
      </c>
      <c r="F838" s="230" t="s">
        <v>5163</v>
      </c>
      <c r="G838" s="231" t="s">
        <v>544</v>
      </c>
      <c r="H838" s="232">
        <v>1</v>
      </c>
      <c r="I838" s="233"/>
      <c r="J838" s="234">
        <f>ROUND(I838*H838,2)</f>
        <v>0</v>
      </c>
      <c r="K838" s="230" t="s">
        <v>1</v>
      </c>
      <c r="L838" s="45"/>
      <c r="M838" s="235" t="s">
        <v>1</v>
      </c>
      <c r="N838" s="236" t="s">
        <v>46</v>
      </c>
      <c r="O838" s="92"/>
      <c r="P838" s="237">
        <f>O838*H838</f>
        <v>0</v>
      </c>
      <c r="Q838" s="237">
        <v>6.0000000000000002E-05</v>
      </c>
      <c r="R838" s="237">
        <f>Q838*H838</f>
        <v>6.0000000000000002E-05</v>
      </c>
      <c r="S838" s="237">
        <v>0</v>
      </c>
      <c r="T838" s="238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39" t="s">
        <v>404</v>
      </c>
      <c r="AT838" s="239" t="s">
        <v>323</v>
      </c>
      <c r="AU838" s="239" t="s">
        <v>91</v>
      </c>
      <c r="AY838" s="18" t="s">
        <v>320</v>
      </c>
      <c r="BE838" s="240">
        <f>IF(N838="základní",J838,0)</f>
        <v>0</v>
      </c>
      <c r="BF838" s="240">
        <f>IF(N838="snížená",J838,0)</f>
        <v>0</v>
      </c>
      <c r="BG838" s="240">
        <f>IF(N838="zákl. přenesená",J838,0)</f>
        <v>0</v>
      </c>
      <c r="BH838" s="240">
        <f>IF(N838="sníž. přenesená",J838,0)</f>
        <v>0</v>
      </c>
      <c r="BI838" s="240">
        <f>IF(N838="nulová",J838,0)</f>
        <v>0</v>
      </c>
      <c r="BJ838" s="18" t="s">
        <v>89</v>
      </c>
      <c r="BK838" s="240">
        <f>ROUND(I838*H838,2)</f>
        <v>0</v>
      </c>
      <c r="BL838" s="18" t="s">
        <v>404</v>
      </c>
      <c r="BM838" s="239" t="s">
        <v>5164</v>
      </c>
    </row>
    <row r="839" s="2" customFormat="1" ht="66.75" customHeight="1">
      <c r="A839" s="39"/>
      <c r="B839" s="40"/>
      <c r="C839" s="228" t="s">
        <v>1914</v>
      </c>
      <c r="D839" s="228" t="s">
        <v>323</v>
      </c>
      <c r="E839" s="229" t="s">
        <v>5165</v>
      </c>
      <c r="F839" s="230" t="s">
        <v>5166</v>
      </c>
      <c r="G839" s="231" t="s">
        <v>544</v>
      </c>
      <c r="H839" s="232">
        <v>1</v>
      </c>
      <c r="I839" s="233"/>
      <c r="J839" s="234">
        <f>ROUND(I839*H839,2)</f>
        <v>0</v>
      </c>
      <c r="K839" s="230" t="s">
        <v>1</v>
      </c>
      <c r="L839" s="45"/>
      <c r="M839" s="235" t="s">
        <v>1</v>
      </c>
      <c r="N839" s="236" t="s">
        <v>46</v>
      </c>
      <c r="O839" s="92"/>
      <c r="P839" s="237">
        <f>O839*H839</f>
        <v>0</v>
      </c>
      <c r="Q839" s="237">
        <v>6.0000000000000002E-05</v>
      </c>
      <c r="R839" s="237">
        <f>Q839*H839</f>
        <v>6.0000000000000002E-05</v>
      </c>
      <c r="S839" s="237">
        <v>0</v>
      </c>
      <c r="T839" s="238">
        <f>S839*H839</f>
        <v>0</v>
      </c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R839" s="239" t="s">
        <v>404</v>
      </c>
      <c r="AT839" s="239" t="s">
        <v>323</v>
      </c>
      <c r="AU839" s="239" t="s">
        <v>91</v>
      </c>
      <c r="AY839" s="18" t="s">
        <v>320</v>
      </c>
      <c r="BE839" s="240">
        <f>IF(N839="základní",J839,0)</f>
        <v>0</v>
      </c>
      <c r="BF839" s="240">
        <f>IF(N839="snížená",J839,0)</f>
        <v>0</v>
      </c>
      <c r="BG839" s="240">
        <f>IF(N839="zákl. přenesená",J839,0)</f>
        <v>0</v>
      </c>
      <c r="BH839" s="240">
        <f>IF(N839="sníž. přenesená",J839,0)</f>
        <v>0</v>
      </c>
      <c r="BI839" s="240">
        <f>IF(N839="nulová",J839,0)</f>
        <v>0</v>
      </c>
      <c r="BJ839" s="18" t="s">
        <v>89</v>
      </c>
      <c r="BK839" s="240">
        <f>ROUND(I839*H839,2)</f>
        <v>0</v>
      </c>
      <c r="BL839" s="18" t="s">
        <v>404</v>
      </c>
      <c r="BM839" s="239" t="s">
        <v>5167</v>
      </c>
    </row>
    <row r="840" s="2" customFormat="1" ht="66.75" customHeight="1">
      <c r="A840" s="39"/>
      <c r="B840" s="40"/>
      <c r="C840" s="228" t="s">
        <v>1919</v>
      </c>
      <c r="D840" s="228" t="s">
        <v>323</v>
      </c>
      <c r="E840" s="229" t="s">
        <v>5168</v>
      </c>
      <c r="F840" s="230" t="s">
        <v>5169</v>
      </c>
      <c r="G840" s="231" t="s">
        <v>544</v>
      </c>
      <c r="H840" s="232">
        <v>1</v>
      </c>
      <c r="I840" s="233"/>
      <c r="J840" s="234">
        <f>ROUND(I840*H840,2)</f>
        <v>0</v>
      </c>
      <c r="K840" s="230" t="s">
        <v>1</v>
      </c>
      <c r="L840" s="45"/>
      <c r="M840" s="235" t="s">
        <v>1</v>
      </c>
      <c r="N840" s="236" t="s">
        <v>46</v>
      </c>
      <c r="O840" s="92"/>
      <c r="P840" s="237">
        <f>O840*H840</f>
        <v>0</v>
      </c>
      <c r="Q840" s="237">
        <v>6.0000000000000002E-05</v>
      </c>
      <c r="R840" s="237">
        <f>Q840*H840</f>
        <v>6.0000000000000002E-05</v>
      </c>
      <c r="S840" s="237">
        <v>0</v>
      </c>
      <c r="T840" s="238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239" t="s">
        <v>404</v>
      </c>
      <c r="AT840" s="239" t="s">
        <v>323</v>
      </c>
      <c r="AU840" s="239" t="s">
        <v>91</v>
      </c>
      <c r="AY840" s="18" t="s">
        <v>320</v>
      </c>
      <c r="BE840" s="240">
        <f>IF(N840="základní",J840,0)</f>
        <v>0</v>
      </c>
      <c r="BF840" s="240">
        <f>IF(N840="snížená",J840,0)</f>
        <v>0</v>
      </c>
      <c r="BG840" s="240">
        <f>IF(N840="zákl. přenesená",J840,0)</f>
        <v>0</v>
      </c>
      <c r="BH840" s="240">
        <f>IF(N840="sníž. přenesená",J840,0)</f>
        <v>0</v>
      </c>
      <c r="BI840" s="240">
        <f>IF(N840="nulová",J840,0)</f>
        <v>0</v>
      </c>
      <c r="BJ840" s="18" t="s">
        <v>89</v>
      </c>
      <c r="BK840" s="240">
        <f>ROUND(I840*H840,2)</f>
        <v>0</v>
      </c>
      <c r="BL840" s="18" t="s">
        <v>404</v>
      </c>
      <c r="BM840" s="239" t="s">
        <v>5170</v>
      </c>
    </row>
    <row r="841" s="2" customFormat="1" ht="66.75" customHeight="1">
      <c r="A841" s="39"/>
      <c r="B841" s="40"/>
      <c r="C841" s="228" t="s">
        <v>1924</v>
      </c>
      <c r="D841" s="228" t="s">
        <v>323</v>
      </c>
      <c r="E841" s="229" t="s">
        <v>5171</v>
      </c>
      <c r="F841" s="230" t="s">
        <v>5172</v>
      </c>
      <c r="G841" s="231" t="s">
        <v>544</v>
      </c>
      <c r="H841" s="232">
        <v>1</v>
      </c>
      <c r="I841" s="233"/>
      <c r="J841" s="234">
        <f>ROUND(I841*H841,2)</f>
        <v>0</v>
      </c>
      <c r="K841" s="230" t="s">
        <v>1</v>
      </c>
      <c r="L841" s="45"/>
      <c r="M841" s="235" t="s">
        <v>1</v>
      </c>
      <c r="N841" s="236" t="s">
        <v>46</v>
      </c>
      <c r="O841" s="92"/>
      <c r="P841" s="237">
        <f>O841*H841</f>
        <v>0</v>
      </c>
      <c r="Q841" s="237">
        <v>6.0000000000000002E-05</v>
      </c>
      <c r="R841" s="237">
        <f>Q841*H841</f>
        <v>6.0000000000000002E-05</v>
      </c>
      <c r="S841" s="237">
        <v>0</v>
      </c>
      <c r="T841" s="238">
        <f>S841*H841</f>
        <v>0</v>
      </c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R841" s="239" t="s">
        <v>404</v>
      </c>
      <c r="AT841" s="239" t="s">
        <v>323</v>
      </c>
      <c r="AU841" s="239" t="s">
        <v>91</v>
      </c>
      <c r="AY841" s="18" t="s">
        <v>320</v>
      </c>
      <c r="BE841" s="240">
        <f>IF(N841="základní",J841,0)</f>
        <v>0</v>
      </c>
      <c r="BF841" s="240">
        <f>IF(N841="snížená",J841,0)</f>
        <v>0</v>
      </c>
      <c r="BG841" s="240">
        <f>IF(N841="zákl. přenesená",J841,0)</f>
        <v>0</v>
      </c>
      <c r="BH841" s="240">
        <f>IF(N841="sníž. přenesená",J841,0)</f>
        <v>0</v>
      </c>
      <c r="BI841" s="240">
        <f>IF(N841="nulová",J841,0)</f>
        <v>0</v>
      </c>
      <c r="BJ841" s="18" t="s">
        <v>89</v>
      </c>
      <c r="BK841" s="240">
        <f>ROUND(I841*H841,2)</f>
        <v>0</v>
      </c>
      <c r="BL841" s="18" t="s">
        <v>404</v>
      </c>
      <c r="BM841" s="239" t="s">
        <v>5173</v>
      </c>
    </row>
    <row r="842" s="2" customFormat="1" ht="55.5" customHeight="1">
      <c r="A842" s="39"/>
      <c r="B842" s="40"/>
      <c r="C842" s="228" t="s">
        <v>1929</v>
      </c>
      <c r="D842" s="228" t="s">
        <v>323</v>
      </c>
      <c r="E842" s="229" t="s">
        <v>2789</v>
      </c>
      <c r="F842" s="230" t="s">
        <v>5174</v>
      </c>
      <c r="G842" s="231" t="s">
        <v>544</v>
      </c>
      <c r="H842" s="232">
        <v>12</v>
      </c>
      <c r="I842" s="233"/>
      <c r="J842" s="234">
        <f>ROUND(I842*H842,2)</f>
        <v>0</v>
      </c>
      <c r="K842" s="230" t="s">
        <v>1</v>
      </c>
      <c r="L842" s="45"/>
      <c r="M842" s="235" t="s">
        <v>1</v>
      </c>
      <c r="N842" s="236" t="s">
        <v>46</v>
      </c>
      <c r="O842" s="92"/>
      <c r="P842" s="237">
        <f>O842*H842</f>
        <v>0</v>
      </c>
      <c r="Q842" s="237">
        <v>6.0000000000000002E-05</v>
      </c>
      <c r="R842" s="237">
        <f>Q842*H842</f>
        <v>0.00072000000000000005</v>
      </c>
      <c r="S842" s="237">
        <v>0</v>
      </c>
      <c r="T842" s="238">
        <f>S842*H842</f>
        <v>0</v>
      </c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R842" s="239" t="s">
        <v>404</v>
      </c>
      <c r="AT842" s="239" t="s">
        <v>323</v>
      </c>
      <c r="AU842" s="239" t="s">
        <v>91</v>
      </c>
      <c r="AY842" s="18" t="s">
        <v>320</v>
      </c>
      <c r="BE842" s="240">
        <f>IF(N842="základní",J842,0)</f>
        <v>0</v>
      </c>
      <c r="BF842" s="240">
        <f>IF(N842="snížená",J842,0)</f>
        <v>0</v>
      </c>
      <c r="BG842" s="240">
        <f>IF(N842="zákl. přenesená",J842,0)</f>
        <v>0</v>
      </c>
      <c r="BH842" s="240">
        <f>IF(N842="sníž. přenesená",J842,0)</f>
        <v>0</v>
      </c>
      <c r="BI842" s="240">
        <f>IF(N842="nulová",J842,0)</f>
        <v>0</v>
      </c>
      <c r="BJ842" s="18" t="s">
        <v>89</v>
      </c>
      <c r="BK842" s="240">
        <f>ROUND(I842*H842,2)</f>
        <v>0</v>
      </c>
      <c r="BL842" s="18" t="s">
        <v>404</v>
      </c>
      <c r="BM842" s="239" t="s">
        <v>5175</v>
      </c>
    </row>
    <row r="843" s="2" customFormat="1" ht="55.5" customHeight="1">
      <c r="A843" s="39"/>
      <c r="B843" s="40"/>
      <c r="C843" s="228" t="s">
        <v>1935</v>
      </c>
      <c r="D843" s="228" t="s">
        <v>323</v>
      </c>
      <c r="E843" s="229" t="s">
        <v>5176</v>
      </c>
      <c r="F843" s="230" t="s">
        <v>5177</v>
      </c>
      <c r="G843" s="231" t="s">
        <v>544</v>
      </c>
      <c r="H843" s="232">
        <v>4</v>
      </c>
      <c r="I843" s="233"/>
      <c r="J843" s="234">
        <f>ROUND(I843*H843,2)</f>
        <v>0</v>
      </c>
      <c r="K843" s="230" t="s">
        <v>1</v>
      </c>
      <c r="L843" s="45"/>
      <c r="M843" s="235" t="s">
        <v>1</v>
      </c>
      <c r="N843" s="236" t="s">
        <v>46</v>
      </c>
      <c r="O843" s="92"/>
      <c r="P843" s="237">
        <f>O843*H843</f>
        <v>0</v>
      </c>
      <c r="Q843" s="237">
        <v>6.0000000000000002E-05</v>
      </c>
      <c r="R843" s="237">
        <f>Q843*H843</f>
        <v>0.00024000000000000001</v>
      </c>
      <c r="S843" s="237">
        <v>0</v>
      </c>
      <c r="T843" s="238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39" t="s">
        <v>404</v>
      </c>
      <c r="AT843" s="239" t="s">
        <v>323</v>
      </c>
      <c r="AU843" s="239" t="s">
        <v>91</v>
      </c>
      <c r="AY843" s="18" t="s">
        <v>320</v>
      </c>
      <c r="BE843" s="240">
        <f>IF(N843="základní",J843,0)</f>
        <v>0</v>
      </c>
      <c r="BF843" s="240">
        <f>IF(N843="snížená",J843,0)</f>
        <v>0</v>
      </c>
      <c r="BG843" s="240">
        <f>IF(N843="zákl. přenesená",J843,0)</f>
        <v>0</v>
      </c>
      <c r="BH843" s="240">
        <f>IF(N843="sníž. přenesená",J843,0)</f>
        <v>0</v>
      </c>
      <c r="BI843" s="240">
        <f>IF(N843="nulová",J843,0)</f>
        <v>0</v>
      </c>
      <c r="BJ843" s="18" t="s">
        <v>89</v>
      </c>
      <c r="BK843" s="240">
        <f>ROUND(I843*H843,2)</f>
        <v>0</v>
      </c>
      <c r="BL843" s="18" t="s">
        <v>404</v>
      </c>
      <c r="BM843" s="239" t="s">
        <v>5178</v>
      </c>
    </row>
    <row r="844" s="2" customFormat="1" ht="55.5" customHeight="1">
      <c r="A844" s="39"/>
      <c r="B844" s="40"/>
      <c r="C844" s="228" t="s">
        <v>1940</v>
      </c>
      <c r="D844" s="228" t="s">
        <v>323</v>
      </c>
      <c r="E844" s="229" t="s">
        <v>5179</v>
      </c>
      <c r="F844" s="230" t="s">
        <v>5180</v>
      </c>
      <c r="G844" s="231" t="s">
        <v>544</v>
      </c>
      <c r="H844" s="232">
        <v>22</v>
      </c>
      <c r="I844" s="233"/>
      <c r="J844" s="234">
        <f>ROUND(I844*H844,2)</f>
        <v>0</v>
      </c>
      <c r="K844" s="230" t="s">
        <v>1</v>
      </c>
      <c r="L844" s="45"/>
      <c r="M844" s="235" t="s">
        <v>1</v>
      </c>
      <c r="N844" s="236" t="s">
        <v>46</v>
      </c>
      <c r="O844" s="92"/>
      <c r="P844" s="237">
        <f>O844*H844</f>
        <v>0</v>
      </c>
      <c r="Q844" s="237">
        <v>6.0000000000000002E-05</v>
      </c>
      <c r="R844" s="237">
        <f>Q844*H844</f>
        <v>0.00132</v>
      </c>
      <c r="S844" s="237">
        <v>0</v>
      </c>
      <c r="T844" s="238">
        <f>S844*H844</f>
        <v>0</v>
      </c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R844" s="239" t="s">
        <v>404</v>
      </c>
      <c r="AT844" s="239" t="s">
        <v>323</v>
      </c>
      <c r="AU844" s="239" t="s">
        <v>91</v>
      </c>
      <c r="AY844" s="18" t="s">
        <v>320</v>
      </c>
      <c r="BE844" s="240">
        <f>IF(N844="základní",J844,0)</f>
        <v>0</v>
      </c>
      <c r="BF844" s="240">
        <f>IF(N844="snížená",J844,0)</f>
        <v>0</v>
      </c>
      <c r="BG844" s="240">
        <f>IF(N844="zákl. přenesená",J844,0)</f>
        <v>0</v>
      </c>
      <c r="BH844" s="240">
        <f>IF(N844="sníž. přenesená",J844,0)</f>
        <v>0</v>
      </c>
      <c r="BI844" s="240">
        <f>IF(N844="nulová",J844,0)</f>
        <v>0</v>
      </c>
      <c r="BJ844" s="18" t="s">
        <v>89</v>
      </c>
      <c r="BK844" s="240">
        <f>ROUND(I844*H844,2)</f>
        <v>0</v>
      </c>
      <c r="BL844" s="18" t="s">
        <v>404</v>
      </c>
      <c r="BM844" s="239" t="s">
        <v>5181</v>
      </c>
    </row>
    <row r="845" s="2" customFormat="1" ht="49.05" customHeight="1">
      <c r="A845" s="39"/>
      <c r="B845" s="40"/>
      <c r="C845" s="228" t="s">
        <v>1947</v>
      </c>
      <c r="D845" s="228" t="s">
        <v>323</v>
      </c>
      <c r="E845" s="229" t="s">
        <v>2797</v>
      </c>
      <c r="F845" s="230" t="s">
        <v>5182</v>
      </c>
      <c r="G845" s="231" t="s">
        <v>544</v>
      </c>
      <c r="H845" s="232">
        <v>1</v>
      </c>
      <c r="I845" s="233"/>
      <c r="J845" s="234">
        <f>ROUND(I845*H845,2)</f>
        <v>0</v>
      </c>
      <c r="K845" s="230" t="s">
        <v>1</v>
      </c>
      <c r="L845" s="45"/>
      <c r="M845" s="235" t="s">
        <v>1</v>
      </c>
      <c r="N845" s="236" t="s">
        <v>46</v>
      </c>
      <c r="O845" s="92"/>
      <c r="P845" s="237">
        <f>O845*H845</f>
        <v>0</v>
      </c>
      <c r="Q845" s="237">
        <v>6.0000000000000002E-05</v>
      </c>
      <c r="R845" s="237">
        <f>Q845*H845</f>
        <v>6.0000000000000002E-05</v>
      </c>
      <c r="S845" s="237">
        <v>0</v>
      </c>
      <c r="T845" s="238">
        <f>S845*H845</f>
        <v>0</v>
      </c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R845" s="239" t="s">
        <v>404</v>
      </c>
      <c r="AT845" s="239" t="s">
        <v>323</v>
      </c>
      <c r="AU845" s="239" t="s">
        <v>91</v>
      </c>
      <c r="AY845" s="18" t="s">
        <v>320</v>
      </c>
      <c r="BE845" s="240">
        <f>IF(N845="základní",J845,0)</f>
        <v>0</v>
      </c>
      <c r="BF845" s="240">
        <f>IF(N845="snížená",J845,0)</f>
        <v>0</v>
      </c>
      <c r="BG845" s="240">
        <f>IF(N845="zákl. přenesená",J845,0)</f>
        <v>0</v>
      </c>
      <c r="BH845" s="240">
        <f>IF(N845="sníž. přenesená",J845,0)</f>
        <v>0</v>
      </c>
      <c r="BI845" s="240">
        <f>IF(N845="nulová",J845,0)</f>
        <v>0</v>
      </c>
      <c r="BJ845" s="18" t="s">
        <v>89</v>
      </c>
      <c r="BK845" s="240">
        <f>ROUND(I845*H845,2)</f>
        <v>0</v>
      </c>
      <c r="BL845" s="18" t="s">
        <v>404</v>
      </c>
      <c r="BM845" s="239" t="s">
        <v>5183</v>
      </c>
    </row>
    <row r="846" s="2" customFormat="1" ht="44.25" customHeight="1">
      <c r="A846" s="39"/>
      <c r="B846" s="40"/>
      <c r="C846" s="228" t="s">
        <v>1952</v>
      </c>
      <c r="D846" s="228" t="s">
        <v>323</v>
      </c>
      <c r="E846" s="229" t="s">
        <v>5184</v>
      </c>
      <c r="F846" s="230" t="s">
        <v>5185</v>
      </c>
      <c r="G846" s="231" t="s">
        <v>544</v>
      </c>
      <c r="H846" s="232">
        <v>2</v>
      </c>
      <c r="I846" s="233"/>
      <c r="J846" s="234">
        <f>ROUND(I846*H846,2)</f>
        <v>0</v>
      </c>
      <c r="K846" s="230" t="s">
        <v>1</v>
      </c>
      <c r="L846" s="45"/>
      <c r="M846" s="235" t="s">
        <v>1</v>
      </c>
      <c r="N846" s="236" t="s">
        <v>46</v>
      </c>
      <c r="O846" s="92"/>
      <c r="P846" s="237">
        <f>O846*H846</f>
        <v>0</v>
      </c>
      <c r="Q846" s="237">
        <v>6.0000000000000002E-05</v>
      </c>
      <c r="R846" s="237">
        <f>Q846*H846</f>
        <v>0.00012</v>
      </c>
      <c r="S846" s="237">
        <v>0</v>
      </c>
      <c r="T846" s="238">
        <f>S846*H846</f>
        <v>0</v>
      </c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R846" s="239" t="s">
        <v>404</v>
      </c>
      <c r="AT846" s="239" t="s">
        <v>323</v>
      </c>
      <c r="AU846" s="239" t="s">
        <v>91</v>
      </c>
      <c r="AY846" s="18" t="s">
        <v>320</v>
      </c>
      <c r="BE846" s="240">
        <f>IF(N846="základní",J846,0)</f>
        <v>0</v>
      </c>
      <c r="BF846" s="240">
        <f>IF(N846="snížená",J846,0)</f>
        <v>0</v>
      </c>
      <c r="BG846" s="240">
        <f>IF(N846="zákl. přenesená",J846,0)</f>
        <v>0</v>
      </c>
      <c r="BH846" s="240">
        <f>IF(N846="sníž. přenesená",J846,0)</f>
        <v>0</v>
      </c>
      <c r="BI846" s="240">
        <f>IF(N846="nulová",J846,0)</f>
        <v>0</v>
      </c>
      <c r="BJ846" s="18" t="s">
        <v>89</v>
      </c>
      <c r="BK846" s="240">
        <f>ROUND(I846*H846,2)</f>
        <v>0</v>
      </c>
      <c r="BL846" s="18" t="s">
        <v>404</v>
      </c>
      <c r="BM846" s="239" t="s">
        <v>5186</v>
      </c>
    </row>
    <row r="847" s="2" customFormat="1" ht="49.05" customHeight="1">
      <c r="A847" s="39"/>
      <c r="B847" s="40"/>
      <c r="C847" s="228" t="s">
        <v>1957</v>
      </c>
      <c r="D847" s="228" t="s">
        <v>323</v>
      </c>
      <c r="E847" s="229" t="s">
        <v>5187</v>
      </c>
      <c r="F847" s="230" t="s">
        <v>5188</v>
      </c>
      <c r="G847" s="231" t="s">
        <v>544</v>
      </c>
      <c r="H847" s="232">
        <v>2</v>
      </c>
      <c r="I847" s="233"/>
      <c r="J847" s="234">
        <f>ROUND(I847*H847,2)</f>
        <v>0</v>
      </c>
      <c r="K847" s="230" t="s">
        <v>1</v>
      </c>
      <c r="L847" s="45"/>
      <c r="M847" s="235" t="s">
        <v>1</v>
      </c>
      <c r="N847" s="236" t="s">
        <v>46</v>
      </c>
      <c r="O847" s="92"/>
      <c r="P847" s="237">
        <f>O847*H847</f>
        <v>0</v>
      </c>
      <c r="Q847" s="237">
        <v>6.0000000000000002E-05</v>
      </c>
      <c r="R847" s="237">
        <f>Q847*H847</f>
        <v>0.00012</v>
      </c>
      <c r="S847" s="237">
        <v>0</v>
      </c>
      <c r="T847" s="238">
        <f>S847*H847</f>
        <v>0</v>
      </c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R847" s="239" t="s">
        <v>404</v>
      </c>
      <c r="AT847" s="239" t="s">
        <v>323</v>
      </c>
      <c r="AU847" s="239" t="s">
        <v>91</v>
      </c>
      <c r="AY847" s="18" t="s">
        <v>320</v>
      </c>
      <c r="BE847" s="240">
        <f>IF(N847="základní",J847,0)</f>
        <v>0</v>
      </c>
      <c r="BF847" s="240">
        <f>IF(N847="snížená",J847,0)</f>
        <v>0</v>
      </c>
      <c r="BG847" s="240">
        <f>IF(N847="zákl. přenesená",J847,0)</f>
        <v>0</v>
      </c>
      <c r="BH847" s="240">
        <f>IF(N847="sníž. přenesená",J847,0)</f>
        <v>0</v>
      </c>
      <c r="BI847" s="240">
        <f>IF(N847="nulová",J847,0)</f>
        <v>0</v>
      </c>
      <c r="BJ847" s="18" t="s">
        <v>89</v>
      </c>
      <c r="BK847" s="240">
        <f>ROUND(I847*H847,2)</f>
        <v>0</v>
      </c>
      <c r="BL847" s="18" t="s">
        <v>404</v>
      </c>
      <c r="BM847" s="239" t="s">
        <v>5189</v>
      </c>
    </row>
    <row r="848" s="2" customFormat="1" ht="55.5" customHeight="1">
      <c r="A848" s="39"/>
      <c r="B848" s="40"/>
      <c r="C848" s="228" t="s">
        <v>1962</v>
      </c>
      <c r="D848" s="228" t="s">
        <v>323</v>
      </c>
      <c r="E848" s="229" t="s">
        <v>5190</v>
      </c>
      <c r="F848" s="230" t="s">
        <v>5191</v>
      </c>
      <c r="G848" s="231" t="s">
        <v>544</v>
      </c>
      <c r="H848" s="232">
        <v>1</v>
      </c>
      <c r="I848" s="233"/>
      <c r="J848" s="234">
        <f>ROUND(I848*H848,2)</f>
        <v>0</v>
      </c>
      <c r="K848" s="230" t="s">
        <v>1</v>
      </c>
      <c r="L848" s="45"/>
      <c r="M848" s="235" t="s">
        <v>1</v>
      </c>
      <c r="N848" s="236" t="s">
        <v>46</v>
      </c>
      <c r="O848" s="92"/>
      <c r="P848" s="237">
        <f>O848*H848</f>
        <v>0</v>
      </c>
      <c r="Q848" s="237">
        <v>6.0000000000000002E-05</v>
      </c>
      <c r="R848" s="237">
        <f>Q848*H848</f>
        <v>6.0000000000000002E-05</v>
      </c>
      <c r="S848" s="237">
        <v>0</v>
      </c>
      <c r="T848" s="238">
        <f>S848*H848</f>
        <v>0</v>
      </c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R848" s="239" t="s">
        <v>404</v>
      </c>
      <c r="AT848" s="239" t="s">
        <v>323</v>
      </c>
      <c r="AU848" s="239" t="s">
        <v>91</v>
      </c>
      <c r="AY848" s="18" t="s">
        <v>320</v>
      </c>
      <c r="BE848" s="240">
        <f>IF(N848="základní",J848,0)</f>
        <v>0</v>
      </c>
      <c r="BF848" s="240">
        <f>IF(N848="snížená",J848,0)</f>
        <v>0</v>
      </c>
      <c r="BG848" s="240">
        <f>IF(N848="zákl. přenesená",J848,0)</f>
        <v>0</v>
      </c>
      <c r="BH848" s="240">
        <f>IF(N848="sníž. přenesená",J848,0)</f>
        <v>0</v>
      </c>
      <c r="BI848" s="240">
        <f>IF(N848="nulová",J848,0)</f>
        <v>0</v>
      </c>
      <c r="BJ848" s="18" t="s">
        <v>89</v>
      </c>
      <c r="BK848" s="240">
        <f>ROUND(I848*H848,2)</f>
        <v>0</v>
      </c>
      <c r="BL848" s="18" t="s">
        <v>404</v>
      </c>
      <c r="BM848" s="239" t="s">
        <v>5192</v>
      </c>
    </row>
    <row r="849" s="2" customFormat="1" ht="55.5" customHeight="1">
      <c r="A849" s="39"/>
      <c r="B849" s="40"/>
      <c r="C849" s="228" t="s">
        <v>1970</v>
      </c>
      <c r="D849" s="228" t="s">
        <v>323</v>
      </c>
      <c r="E849" s="229" t="s">
        <v>5193</v>
      </c>
      <c r="F849" s="230" t="s">
        <v>5194</v>
      </c>
      <c r="G849" s="231" t="s">
        <v>544</v>
      </c>
      <c r="H849" s="232">
        <v>1</v>
      </c>
      <c r="I849" s="233"/>
      <c r="J849" s="234">
        <f>ROUND(I849*H849,2)</f>
        <v>0</v>
      </c>
      <c r="K849" s="230" t="s">
        <v>1</v>
      </c>
      <c r="L849" s="45"/>
      <c r="M849" s="235" t="s">
        <v>1</v>
      </c>
      <c r="N849" s="236" t="s">
        <v>46</v>
      </c>
      <c r="O849" s="92"/>
      <c r="P849" s="237">
        <f>O849*H849</f>
        <v>0</v>
      </c>
      <c r="Q849" s="237">
        <v>6.0000000000000002E-05</v>
      </c>
      <c r="R849" s="237">
        <f>Q849*H849</f>
        <v>6.0000000000000002E-05</v>
      </c>
      <c r="S849" s="237">
        <v>0</v>
      </c>
      <c r="T849" s="238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39" t="s">
        <v>404</v>
      </c>
      <c r="AT849" s="239" t="s">
        <v>323</v>
      </c>
      <c r="AU849" s="239" t="s">
        <v>91</v>
      </c>
      <c r="AY849" s="18" t="s">
        <v>320</v>
      </c>
      <c r="BE849" s="240">
        <f>IF(N849="základní",J849,0)</f>
        <v>0</v>
      </c>
      <c r="BF849" s="240">
        <f>IF(N849="snížená",J849,0)</f>
        <v>0</v>
      </c>
      <c r="BG849" s="240">
        <f>IF(N849="zákl. přenesená",J849,0)</f>
        <v>0</v>
      </c>
      <c r="BH849" s="240">
        <f>IF(N849="sníž. přenesená",J849,0)</f>
        <v>0</v>
      </c>
      <c r="BI849" s="240">
        <f>IF(N849="nulová",J849,0)</f>
        <v>0</v>
      </c>
      <c r="BJ849" s="18" t="s">
        <v>89</v>
      </c>
      <c r="BK849" s="240">
        <f>ROUND(I849*H849,2)</f>
        <v>0</v>
      </c>
      <c r="BL849" s="18" t="s">
        <v>404</v>
      </c>
      <c r="BM849" s="239" t="s">
        <v>5195</v>
      </c>
    </row>
    <row r="850" s="2" customFormat="1" ht="24.15" customHeight="1">
      <c r="A850" s="39"/>
      <c r="B850" s="40"/>
      <c r="C850" s="228" t="s">
        <v>1975</v>
      </c>
      <c r="D850" s="228" t="s">
        <v>323</v>
      </c>
      <c r="E850" s="229" t="s">
        <v>2877</v>
      </c>
      <c r="F850" s="230" t="s">
        <v>2878</v>
      </c>
      <c r="G850" s="231" t="s">
        <v>325</v>
      </c>
      <c r="H850" s="232">
        <v>1</v>
      </c>
      <c r="I850" s="233"/>
      <c r="J850" s="234">
        <f>ROUND(I850*H850,2)</f>
        <v>0</v>
      </c>
      <c r="K850" s="230" t="s">
        <v>1</v>
      </c>
      <c r="L850" s="45"/>
      <c r="M850" s="235" t="s">
        <v>1</v>
      </c>
      <c r="N850" s="236" t="s">
        <v>46</v>
      </c>
      <c r="O850" s="92"/>
      <c r="P850" s="237">
        <f>O850*H850</f>
        <v>0</v>
      </c>
      <c r="Q850" s="237">
        <v>0</v>
      </c>
      <c r="R850" s="237">
        <f>Q850*H850</f>
        <v>0</v>
      </c>
      <c r="S850" s="237">
        <v>0</v>
      </c>
      <c r="T850" s="238">
        <f>S850*H850</f>
        <v>0</v>
      </c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R850" s="239" t="s">
        <v>404</v>
      </c>
      <c r="AT850" s="239" t="s">
        <v>323</v>
      </c>
      <c r="AU850" s="239" t="s">
        <v>91</v>
      </c>
      <c r="AY850" s="18" t="s">
        <v>320</v>
      </c>
      <c r="BE850" s="240">
        <f>IF(N850="základní",J850,0)</f>
        <v>0</v>
      </c>
      <c r="BF850" s="240">
        <f>IF(N850="snížená",J850,0)</f>
        <v>0</v>
      </c>
      <c r="BG850" s="240">
        <f>IF(N850="zákl. přenesená",J850,0)</f>
        <v>0</v>
      </c>
      <c r="BH850" s="240">
        <f>IF(N850="sníž. přenesená",J850,0)</f>
        <v>0</v>
      </c>
      <c r="BI850" s="240">
        <f>IF(N850="nulová",J850,0)</f>
        <v>0</v>
      </c>
      <c r="BJ850" s="18" t="s">
        <v>89</v>
      </c>
      <c r="BK850" s="240">
        <f>ROUND(I850*H850,2)</f>
        <v>0</v>
      </c>
      <c r="BL850" s="18" t="s">
        <v>404</v>
      </c>
      <c r="BM850" s="239" t="s">
        <v>5196</v>
      </c>
    </row>
    <row r="851" s="12" customFormat="1" ht="22.8" customHeight="1">
      <c r="A851" s="12"/>
      <c r="B851" s="212"/>
      <c r="C851" s="213"/>
      <c r="D851" s="214" t="s">
        <v>80</v>
      </c>
      <c r="E851" s="226" t="s">
        <v>5197</v>
      </c>
      <c r="F851" s="226" t="s">
        <v>5198</v>
      </c>
      <c r="G851" s="213"/>
      <c r="H851" s="213"/>
      <c r="I851" s="216"/>
      <c r="J851" s="227">
        <f>BK851</f>
        <v>0</v>
      </c>
      <c r="K851" s="213"/>
      <c r="L851" s="218"/>
      <c r="M851" s="219"/>
      <c r="N851" s="220"/>
      <c r="O851" s="220"/>
      <c r="P851" s="221">
        <f>SUM(P852:P859)</f>
        <v>0</v>
      </c>
      <c r="Q851" s="220"/>
      <c r="R851" s="221">
        <f>SUM(R852:R859)</f>
        <v>15.2952516</v>
      </c>
      <c r="S851" s="220"/>
      <c r="T851" s="222">
        <f>SUM(T852:T859)</f>
        <v>0</v>
      </c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R851" s="223" t="s">
        <v>91</v>
      </c>
      <c r="AT851" s="224" t="s">
        <v>80</v>
      </c>
      <c r="AU851" s="224" t="s">
        <v>89</v>
      </c>
      <c r="AY851" s="223" t="s">
        <v>320</v>
      </c>
      <c r="BK851" s="225">
        <f>SUM(BK852:BK859)</f>
        <v>0</v>
      </c>
    </row>
    <row r="852" s="2" customFormat="1" ht="24.15" customHeight="1">
      <c r="A852" s="39"/>
      <c r="B852" s="40"/>
      <c r="C852" s="228" t="s">
        <v>1980</v>
      </c>
      <c r="D852" s="228" t="s">
        <v>323</v>
      </c>
      <c r="E852" s="229" t="s">
        <v>5199</v>
      </c>
      <c r="F852" s="230" t="s">
        <v>5200</v>
      </c>
      <c r="G852" s="231" t="s">
        <v>437</v>
      </c>
      <c r="H852" s="232">
        <v>15.359999999999999</v>
      </c>
      <c r="I852" s="233"/>
      <c r="J852" s="234">
        <f>ROUND(I852*H852,2)</f>
        <v>0</v>
      </c>
      <c r="K852" s="230" t="s">
        <v>1</v>
      </c>
      <c r="L852" s="45"/>
      <c r="M852" s="235" t="s">
        <v>1</v>
      </c>
      <c r="N852" s="236" t="s">
        <v>46</v>
      </c>
      <c r="O852" s="92"/>
      <c r="P852" s="237">
        <f>O852*H852</f>
        <v>0</v>
      </c>
      <c r="Q852" s="237">
        <v>0.065820000000000004</v>
      </c>
      <c r="R852" s="237">
        <f>Q852*H852</f>
        <v>1.0109952</v>
      </c>
      <c r="S852" s="237">
        <v>0</v>
      </c>
      <c r="T852" s="238">
        <f>S852*H852</f>
        <v>0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39" t="s">
        <v>404</v>
      </c>
      <c r="AT852" s="239" t="s">
        <v>323</v>
      </c>
      <c r="AU852" s="239" t="s">
        <v>91</v>
      </c>
      <c r="AY852" s="18" t="s">
        <v>320</v>
      </c>
      <c r="BE852" s="240">
        <f>IF(N852="základní",J852,0)</f>
        <v>0</v>
      </c>
      <c r="BF852" s="240">
        <f>IF(N852="snížená",J852,0)</f>
        <v>0</v>
      </c>
      <c r="BG852" s="240">
        <f>IF(N852="zákl. přenesená",J852,0)</f>
        <v>0</v>
      </c>
      <c r="BH852" s="240">
        <f>IF(N852="sníž. přenesená",J852,0)</f>
        <v>0</v>
      </c>
      <c r="BI852" s="240">
        <f>IF(N852="nulová",J852,0)</f>
        <v>0</v>
      </c>
      <c r="BJ852" s="18" t="s">
        <v>89</v>
      </c>
      <c r="BK852" s="240">
        <f>ROUND(I852*H852,2)</f>
        <v>0</v>
      </c>
      <c r="BL852" s="18" t="s">
        <v>404</v>
      </c>
      <c r="BM852" s="239" t="s">
        <v>5201</v>
      </c>
    </row>
    <row r="853" s="13" customFormat="1">
      <c r="A853" s="13"/>
      <c r="B853" s="251"/>
      <c r="C853" s="252"/>
      <c r="D853" s="253" t="s">
        <v>440</v>
      </c>
      <c r="E853" s="254" t="s">
        <v>1</v>
      </c>
      <c r="F853" s="255" t="s">
        <v>5202</v>
      </c>
      <c r="G853" s="252"/>
      <c r="H853" s="256">
        <v>2</v>
      </c>
      <c r="I853" s="257"/>
      <c r="J853" s="252"/>
      <c r="K853" s="252"/>
      <c r="L853" s="258"/>
      <c r="M853" s="259"/>
      <c r="N853" s="260"/>
      <c r="O853" s="260"/>
      <c r="P853" s="260"/>
      <c r="Q853" s="260"/>
      <c r="R853" s="260"/>
      <c r="S853" s="260"/>
      <c r="T853" s="261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62" t="s">
        <v>440</v>
      </c>
      <c r="AU853" s="262" t="s">
        <v>91</v>
      </c>
      <c r="AV853" s="13" t="s">
        <v>91</v>
      </c>
      <c r="AW853" s="13" t="s">
        <v>36</v>
      </c>
      <c r="AX853" s="13" t="s">
        <v>81</v>
      </c>
      <c r="AY853" s="262" t="s">
        <v>320</v>
      </c>
    </row>
    <row r="854" s="13" customFormat="1">
      <c r="A854" s="13"/>
      <c r="B854" s="251"/>
      <c r="C854" s="252"/>
      <c r="D854" s="253" t="s">
        <v>440</v>
      </c>
      <c r="E854" s="254" t="s">
        <v>1</v>
      </c>
      <c r="F854" s="255" t="s">
        <v>5203</v>
      </c>
      <c r="G854" s="252"/>
      <c r="H854" s="256">
        <v>13.359999999999999</v>
      </c>
      <c r="I854" s="257"/>
      <c r="J854" s="252"/>
      <c r="K854" s="252"/>
      <c r="L854" s="258"/>
      <c r="M854" s="259"/>
      <c r="N854" s="260"/>
      <c r="O854" s="260"/>
      <c r="P854" s="260"/>
      <c r="Q854" s="260"/>
      <c r="R854" s="260"/>
      <c r="S854" s="260"/>
      <c r="T854" s="261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62" t="s">
        <v>440</v>
      </c>
      <c r="AU854" s="262" t="s">
        <v>91</v>
      </c>
      <c r="AV854" s="13" t="s">
        <v>91</v>
      </c>
      <c r="AW854" s="13" t="s">
        <v>36</v>
      </c>
      <c r="AX854" s="13" t="s">
        <v>81</v>
      </c>
      <c r="AY854" s="262" t="s">
        <v>320</v>
      </c>
    </row>
    <row r="855" s="14" customFormat="1">
      <c r="A855" s="14"/>
      <c r="B855" s="263"/>
      <c r="C855" s="264"/>
      <c r="D855" s="253" t="s">
        <v>440</v>
      </c>
      <c r="E855" s="265" t="s">
        <v>1</v>
      </c>
      <c r="F855" s="266" t="s">
        <v>485</v>
      </c>
      <c r="G855" s="264"/>
      <c r="H855" s="267">
        <v>15.359999999999999</v>
      </c>
      <c r="I855" s="268"/>
      <c r="J855" s="264"/>
      <c r="K855" s="264"/>
      <c r="L855" s="269"/>
      <c r="M855" s="270"/>
      <c r="N855" s="271"/>
      <c r="O855" s="271"/>
      <c r="P855" s="271"/>
      <c r="Q855" s="271"/>
      <c r="R855" s="271"/>
      <c r="S855" s="271"/>
      <c r="T855" s="272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73" t="s">
        <v>440</v>
      </c>
      <c r="AU855" s="273" t="s">
        <v>91</v>
      </c>
      <c r="AV855" s="14" t="s">
        <v>341</v>
      </c>
      <c r="AW855" s="14" t="s">
        <v>36</v>
      </c>
      <c r="AX855" s="14" t="s">
        <v>89</v>
      </c>
      <c r="AY855" s="273" t="s">
        <v>320</v>
      </c>
    </row>
    <row r="856" s="2" customFormat="1" ht="16.5" customHeight="1">
      <c r="A856" s="39"/>
      <c r="B856" s="40"/>
      <c r="C856" s="228" t="s">
        <v>1985</v>
      </c>
      <c r="D856" s="228" t="s">
        <v>323</v>
      </c>
      <c r="E856" s="229" t="s">
        <v>5204</v>
      </c>
      <c r="F856" s="230" t="s">
        <v>5205</v>
      </c>
      <c r="G856" s="231" t="s">
        <v>437</v>
      </c>
      <c r="H856" s="232">
        <v>15.359999999999999</v>
      </c>
      <c r="I856" s="233"/>
      <c r="J856" s="234">
        <f>ROUND(I856*H856,2)</f>
        <v>0</v>
      </c>
      <c r="K856" s="230" t="s">
        <v>1</v>
      </c>
      <c r="L856" s="45"/>
      <c r="M856" s="235" t="s">
        <v>1</v>
      </c>
      <c r="N856" s="236" t="s">
        <v>46</v>
      </c>
      <c r="O856" s="92"/>
      <c r="P856" s="237">
        <f>O856*H856</f>
        <v>0</v>
      </c>
      <c r="Q856" s="237">
        <v>0.065820000000000004</v>
      </c>
      <c r="R856" s="237">
        <f>Q856*H856</f>
        <v>1.0109952</v>
      </c>
      <c r="S856" s="237">
        <v>0</v>
      </c>
      <c r="T856" s="238">
        <f>S856*H856</f>
        <v>0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39" t="s">
        <v>404</v>
      </c>
      <c r="AT856" s="239" t="s">
        <v>323</v>
      </c>
      <c r="AU856" s="239" t="s">
        <v>91</v>
      </c>
      <c r="AY856" s="18" t="s">
        <v>320</v>
      </c>
      <c r="BE856" s="240">
        <f>IF(N856="základní",J856,0)</f>
        <v>0</v>
      </c>
      <c r="BF856" s="240">
        <f>IF(N856="snížená",J856,0)</f>
        <v>0</v>
      </c>
      <c r="BG856" s="240">
        <f>IF(N856="zákl. přenesená",J856,0)</f>
        <v>0</v>
      </c>
      <c r="BH856" s="240">
        <f>IF(N856="sníž. přenesená",J856,0)</f>
        <v>0</v>
      </c>
      <c r="BI856" s="240">
        <f>IF(N856="nulová",J856,0)</f>
        <v>0</v>
      </c>
      <c r="BJ856" s="18" t="s">
        <v>89</v>
      </c>
      <c r="BK856" s="240">
        <f>ROUND(I856*H856,2)</f>
        <v>0</v>
      </c>
      <c r="BL856" s="18" t="s">
        <v>404</v>
      </c>
      <c r="BM856" s="239" t="s">
        <v>5206</v>
      </c>
    </row>
    <row r="857" s="2" customFormat="1" ht="16.5" customHeight="1">
      <c r="A857" s="39"/>
      <c r="B857" s="40"/>
      <c r="C857" s="228" t="s">
        <v>2025</v>
      </c>
      <c r="D857" s="228" t="s">
        <v>323</v>
      </c>
      <c r="E857" s="229" t="s">
        <v>5207</v>
      </c>
      <c r="F857" s="230" t="s">
        <v>5208</v>
      </c>
      <c r="G857" s="231" t="s">
        <v>437</v>
      </c>
      <c r="H857" s="232">
        <v>201.66</v>
      </c>
      <c r="I857" s="233"/>
      <c r="J857" s="234">
        <f>ROUND(I857*H857,2)</f>
        <v>0</v>
      </c>
      <c r="K857" s="230" t="s">
        <v>1</v>
      </c>
      <c r="L857" s="45"/>
      <c r="M857" s="235" t="s">
        <v>1</v>
      </c>
      <c r="N857" s="236" t="s">
        <v>46</v>
      </c>
      <c r="O857" s="92"/>
      <c r="P857" s="237">
        <f>O857*H857</f>
        <v>0</v>
      </c>
      <c r="Q857" s="237">
        <v>0.065820000000000004</v>
      </c>
      <c r="R857" s="237">
        <f>Q857*H857</f>
        <v>13.2732612</v>
      </c>
      <c r="S857" s="237">
        <v>0</v>
      </c>
      <c r="T857" s="238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39" t="s">
        <v>404</v>
      </c>
      <c r="AT857" s="239" t="s">
        <v>323</v>
      </c>
      <c r="AU857" s="239" t="s">
        <v>91</v>
      </c>
      <c r="AY857" s="18" t="s">
        <v>320</v>
      </c>
      <c r="BE857" s="240">
        <f>IF(N857="základní",J857,0)</f>
        <v>0</v>
      </c>
      <c r="BF857" s="240">
        <f>IF(N857="snížená",J857,0)</f>
        <v>0</v>
      </c>
      <c r="BG857" s="240">
        <f>IF(N857="zákl. přenesená",J857,0)</f>
        <v>0</v>
      </c>
      <c r="BH857" s="240">
        <f>IF(N857="sníž. přenesená",J857,0)</f>
        <v>0</v>
      </c>
      <c r="BI857" s="240">
        <f>IF(N857="nulová",J857,0)</f>
        <v>0</v>
      </c>
      <c r="BJ857" s="18" t="s">
        <v>89</v>
      </c>
      <c r="BK857" s="240">
        <f>ROUND(I857*H857,2)</f>
        <v>0</v>
      </c>
      <c r="BL857" s="18" t="s">
        <v>404</v>
      </c>
      <c r="BM857" s="239" t="s">
        <v>5209</v>
      </c>
    </row>
    <row r="858" s="2" customFormat="1" ht="24.15" customHeight="1">
      <c r="A858" s="39"/>
      <c r="B858" s="40"/>
      <c r="C858" s="228" t="s">
        <v>2030</v>
      </c>
      <c r="D858" s="228" t="s">
        <v>323</v>
      </c>
      <c r="E858" s="229" t="s">
        <v>5210</v>
      </c>
      <c r="F858" s="230" t="s">
        <v>5211</v>
      </c>
      <c r="G858" s="231" t="s">
        <v>480</v>
      </c>
      <c r="H858" s="232">
        <v>15.295</v>
      </c>
      <c r="I858" s="233"/>
      <c r="J858" s="234">
        <f>ROUND(I858*H858,2)</f>
        <v>0</v>
      </c>
      <c r="K858" s="230" t="s">
        <v>326</v>
      </c>
      <c r="L858" s="45"/>
      <c r="M858" s="235" t="s">
        <v>1</v>
      </c>
      <c r="N858" s="236" t="s">
        <v>46</v>
      </c>
      <c r="O858" s="92"/>
      <c r="P858" s="237">
        <f>O858*H858</f>
        <v>0</v>
      </c>
      <c r="Q858" s="237">
        <v>0</v>
      </c>
      <c r="R858" s="237">
        <f>Q858*H858</f>
        <v>0</v>
      </c>
      <c r="S858" s="237">
        <v>0</v>
      </c>
      <c r="T858" s="238">
        <f>S858*H858</f>
        <v>0</v>
      </c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R858" s="239" t="s">
        <v>404</v>
      </c>
      <c r="AT858" s="239" t="s">
        <v>323</v>
      </c>
      <c r="AU858" s="239" t="s">
        <v>91</v>
      </c>
      <c r="AY858" s="18" t="s">
        <v>320</v>
      </c>
      <c r="BE858" s="240">
        <f>IF(N858="základní",J858,0)</f>
        <v>0</v>
      </c>
      <c r="BF858" s="240">
        <f>IF(N858="snížená",J858,0)</f>
        <v>0</v>
      </c>
      <c r="BG858" s="240">
        <f>IF(N858="zákl. přenesená",J858,0)</f>
        <v>0</v>
      </c>
      <c r="BH858" s="240">
        <f>IF(N858="sníž. přenesená",J858,0)</f>
        <v>0</v>
      </c>
      <c r="BI858" s="240">
        <f>IF(N858="nulová",J858,0)</f>
        <v>0</v>
      </c>
      <c r="BJ858" s="18" t="s">
        <v>89</v>
      </c>
      <c r="BK858" s="240">
        <f>ROUND(I858*H858,2)</f>
        <v>0</v>
      </c>
      <c r="BL858" s="18" t="s">
        <v>404</v>
      </c>
      <c r="BM858" s="239" t="s">
        <v>5212</v>
      </c>
    </row>
    <row r="859" s="2" customFormat="1">
      <c r="A859" s="39"/>
      <c r="B859" s="40"/>
      <c r="C859" s="41"/>
      <c r="D859" s="241" t="s">
        <v>329</v>
      </c>
      <c r="E859" s="41"/>
      <c r="F859" s="242" t="s">
        <v>5213</v>
      </c>
      <c r="G859" s="41"/>
      <c r="H859" s="41"/>
      <c r="I859" s="243"/>
      <c r="J859" s="41"/>
      <c r="K859" s="41"/>
      <c r="L859" s="45"/>
      <c r="M859" s="244"/>
      <c r="N859" s="245"/>
      <c r="O859" s="92"/>
      <c r="P859" s="92"/>
      <c r="Q859" s="92"/>
      <c r="R859" s="92"/>
      <c r="S859" s="92"/>
      <c r="T859" s="93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T859" s="18" t="s">
        <v>329</v>
      </c>
      <c r="AU859" s="18" t="s">
        <v>91</v>
      </c>
    </row>
    <row r="860" s="12" customFormat="1" ht="22.8" customHeight="1">
      <c r="A860" s="12"/>
      <c r="B860" s="212"/>
      <c r="C860" s="213"/>
      <c r="D860" s="214" t="s">
        <v>80</v>
      </c>
      <c r="E860" s="226" t="s">
        <v>5214</v>
      </c>
      <c r="F860" s="226" t="s">
        <v>5215</v>
      </c>
      <c r="G860" s="213"/>
      <c r="H860" s="213"/>
      <c r="I860" s="216"/>
      <c r="J860" s="227">
        <f>BK860</f>
        <v>0</v>
      </c>
      <c r="K860" s="213"/>
      <c r="L860" s="218"/>
      <c r="M860" s="219"/>
      <c r="N860" s="220"/>
      <c r="O860" s="220"/>
      <c r="P860" s="221">
        <f>SUM(P861:P897)</f>
        <v>0</v>
      </c>
      <c r="Q860" s="220"/>
      <c r="R860" s="221">
        <f>SUM(R861:R897)</f>
        <v>3.9565859999999997</v>
      </c>
      <c r="S860" s="220"/>
      <c r="T860" s="222">
        <f>SUM(T861:T897)</f>
        <v>2.1785399999999999</v>
      </c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R860" s="223" t="s">
        <v>91</v>
      </c>
      <c r="AT860" s="224" t="s">
        <v>80</v>
      </c>
      <c r="AU860" s="224" t="s">
        <v>89</v>
      </c>
      <c r="AY860" s="223" t="s">
        <v>320</v>
      </c>
      <c r="BK860" s="225">
        <f>SUM(BK861:BK897)</f>
        <v>0</v>
      </c>
    </row>
    <row r="861" s="2" customFormat="1" ht="24.15" customHeight="1">
      <c r="A861" s="39"/>
      <c r="B861" s="40"/>
      <c r="C861" s="228" t="s">
        <v>2037</v>
      </c>
      <c r="D861" s="228" t="s">
        <v>323</v>
      </c>
      <c r="E861" s="229" t="s">
        <v>5216</v>
      </c>
      <c r="F861" s="230" t="s">
        <v>5217</v>
      </c>
      <c r="G861" s="231" t="s">
        <v>437</v>
      </c>
      <c r="H861" s="232">
        <v>726.17999999999995</v>
      </c>
      <c r="I861" s="233"/>
      <c r="J861" s="234">
        <f>ROUND(I861*H861,2)</f>
        <v>0</v>
      </c>
      <c r="K861" s="230" t="s">
        <v>326</v>
      </c>
      <c r="L861" s="45"/>
      <c r="M861" s="235" t="s">
        <v>1</v>
      </c>
      <c r="N861" s="236" t="s">
        <v>46</v>
      </c>
      <c r="O861" s="92"/>
      <c r="P861" s="237">
        <f>O861*H861</f>
        <v>0</v>
      </c>
      <c r="Q861" s="237">
        <v>0</v>
      </c>
      <c r="R861" s="237">
        <f>Q861*H861</f>
        <v>0</v>
      </c>
      <c r="S861" s="237">
        <v>0.0030000000000000001</v>
      </c>
      <c r="T861" s="238">
        <f>S861*H861</f>
        <v>2.1785399999999999</v>
      </c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R861" s="239" t="s">
        <v>404</v>
      </c>
      <c r="AT861" s="239" t="s">
        <v>323</v>
      </c>
      <c r="AU861" s="239" t="s">
        <v>91</v>
      </c>
      <c r="AY861" s="18" t="s">
        <v>320</v>
      </c>
      <c r="BE861" s="240">
        <f>IF(N861="základní",J861,0)</f>
        <v>0</v>
      </c>
      <c r="BF861" s="240">
        <f>IF(N861="snížená",J861,0)</f>
        <v>0</v>
      </c>
      <c r="BG861" s="240">
        <f>IF(N861="zákl. přenesená",J861,0)</f>
        <v>0</v>
      </c>
      <c r="BH861" s="240">
        <f>IF(N861="sníž. přenesená",J861,0)</f>
        <v>0</v>
      </c>
      <c r="BI861" s="240">
        <f>IF(N861="nulová",J861,0)</f>
        <v>0</v>
      </c>
      <c r="BJ861" s="18" t="s">
        <v>89</v>
      </c>
      <c r="BK861" s="240">
        <f>ROUND(I861*H861,2)</f>
        <v>0</v>
      </c>
      <c r="BL861" s="18" t="s">
        <v>404</v>
      </c>
      <c r="BM861" s="239" t="s">
        <v>5218</v>
      </c>
    </row>
    <row r="862" s="2" customFormat="1">
      <c r="A862" s="39"/>
      <c r="B862" s="40"/>
      <c r="C862" s="41"/>
      <c r="D862" s="241" t="s">
        <v>329</v>
      </c>
      <c r="E862" s="41"/>
      <c r="F862" s="242" t="s">
        <v>5219</v>
      </c>
      <c r="G862" s="41"/>
      <c r="H862" s="41"/>
      <c r="I862" s="243"/>
      <c r="J862" s="41"/>
      <c r="K862" s="41"/>
      <c r="L862" s="45"/>
      <c r="M862" s="244"/>
      <c r="N862" s="245"/>
      <c r="O862" s="92"/>
      <c r="P862" s="92"/>
      <c r="Q862" s="92"/>
      <c r="R862" s="92"/>
      <c r="S862" s="92"/>
      <c r="T862" s="93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T862" s="18" t="s">
        <v>329</v>
      </c>
      <c r="AU862" s="18" t="s">
        <v>91</v>
      </c>
    </row>
    <row r="863" s="2" customFormat="1" ht="21.75" customHeight="1">
      <c r="A863" s="39"/>
      <c r="B863" s="40"/>
      <c r="C863" s="228" t="s">
        <v>2042</v>
      </c>
      <c r="D863" s="228" t="s">
        <v>323</v>
      </c>
      <c r="E863" s="229" t="s">
        <v>5220</v>
      </c>
      <c r="F863" s="230" t="s">
        <v>5221</v>
      </c>
      <c r="G863" s="231" t="s">
        <v>437</v>
      </c>
      <c r="H863" s="232">
        <v>726.17999999999995</v>
      </c>
      <c r="I863" s="233"/>
      <c r="J863" s="234">
        <f>ROUND(I863*H863,2)</f>
        <v>0</v>
      </c>
      <c r="K863" s="230" t="s">
        <v>326</v>
      </c>
      <c r="L863" s="45"/>
      <c r="M863" s="235" t="s">
        <v>1</v>
      </c>
      <c r="N863" s="236" t="s">
        <v>46</v>
      </c>
      <c r="O863" s="92"/>
      <c r="P863" s="237">
        <f>O863*H863</f>
        <v>0</v>
      </c>
      <c r="Q863" s="237">
        <v>0.00029999999999999997</v>
      </c>
      <c r="R863" s="237">
        <f>Q863*H863</f>
        <v>0.21785399999999996</v>
      </c>
      <c r="S863" s="237">
        <v>0</v>
      </c>
      <c r="T863" s="238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39" t="s">
        <v>404</v>
      </c>
      <c r="AT863" s="239" t="s">
        <v>323</v>
      </c>
      <c r="AU863" s="239" t="s">
        <v>91</v>
      </c>
      <c r="AY863" s="18" t="s">
        <v>320</v>
      </c>
      <c r="BE863" s="240">
        <f>IF(N863="základní",J863,0)</f>
        <v>0</v>
      </c>
      <c r="BF863" s="240">
        <f>IF(N863="snížená",J863,0)</f>
        <v>0</v>
      </c>
      <c r="BG863" s="240">
        <f>IF(N863="zákl. přenesená",J863,0)</f>
        <v>0</v>
      </c>
      <c r="BH863" s="240">
        <f>IF(N863="sníž. přenesená",J863,0)</f>
        <v>0</v>
      </c>
      <c r="BI863" s="240">
        <f>IF(N863="nulová",J863,0)</f>
        <v>0</v>
      </c>
      <c r="BJ863" s="18" t="s">
        <v>89</v>
      </c>
      <c r="BK863" s="240">
        <f>ROUND(I863*H863,2)</f>
        <v>0</v>
      </c>
      <c r="BL863" s="18" t="s">
        <v>404</v>
      </c>
      <c r="BM863" s="239" t="s">
        <v>5222</v>
      </c>
    </row>
    <row r="864" s="2" customFormat="1">
      <c r="A864" s="39"/>
      <c r="B864" s="40"/>
      <c r="C864" s="41"/>
      <c r="D864" s="241" t="s">
        <v>329</v>
      </c>
      <c r="E864" s="41"/>
      <c r="F864" s="242" t="s">
        <v>5223</v>
      </c>
      <c r="G864" s="41"/>
      <c r="H864" s="41"/>
      <c r="I864" s="243"/>
      <c r="J864" s="41"/>
      <c r="K864" s="41"/>
      <c r="L864" s="45"/>
      <c r="M864" s="244"/>
      <c r="N864" s="245"/>
      <c r="O864" s="92"/>
      <c r="P864" s="92"/>
      <c r="Q864" s="92"/>
      <c r="R864" s="92"/>
      <c r="S864" s="92"/>
      <c r="T864" s="93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T864" s="18" t="s">
        <v>329</v>
      </c>
      <c r="AU864" s="18" t="s">
        <v>91</v>
      </c>
    </row>
    <row r="865" s="13" customFormat="1">
      <c r="A865" s="13"/>
      <c r="B865" s="251"/>
      <c r="C865" s="252"/>
      <c r="D865" s="253" t="s">
        <v>440</v>
      </c>
      <c r="E865" s="254" t="s">
        <v>1</v>
      </c>
      <c r="F865" s="255" t="s">
        <v>5224</v>
      </c>
      <c r="G865" s="252"/>
      <c r="H865" s="256">
        <v>274</v>
      </c>
      <c r="I865" s="257"/>
      <c r="J865" s="252"/>
      <c r="K865" s="252"/>
      <c r="L865" s="258"/>
      <c r="M865" s="259"/>
      <c r="N865" s="260"/>
      <c r="O865" s="260"/>
      <c r="P865" s="260"/>
      <c r="Q865" s="260"/>
      <c r="R865" s="260"/>
      <c r="S865" s="260"/>
      <c r="T865" s="261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62" t="s">
        <v>440</v>
      </c>
      <c r="AU865" s="262" t="s">
        <v>91</v>
      </c>
      <c r="AV865" s="13" t="s">
        <v>91</v>
      </c>
      <c r="AW865" s="13" t="s">
        <v>36</v>
      </c>
      <c r="AX865" s="13" t="s">
        <v>81</v>
      </c>
      <c r="AY865" s="262" t="s">
        <v>320</v>
      </c>
    </row>
    <row r="866" s="13" customFormat="1">
      <c r="A866" s="13"/>
      <c r="B866" s="251"/>
      <c r="C866" s="252"/>
      <c r="D866" s="253" t="s">
        <v>440</v>
      </c>
      <c r="E866" s="254" t="s">
        <v>1</v>
      </c>
      <c r="F866" s="255" t="s">
        <v>5225</v>
      </c>
      <c r="G866" s="252"/>
      <c r="H866" s="256">
        <v>452.18000000000001</v>
      </c>
      <c r="I866" s="257"/>
      <c r="J866" s="252"/>
      <c r="K866" s="252"/>
      <c r="L866" s="258"/>
      <c r="M866" s="259"/>
      <c r="N866" s="260"/>
      <c r="O866" s="260"/>
      <c r="P866" s="260"/>
      <c r="Q866" s="260"/>
      <c r="R866" s="260"/>
      <c r="S866" s="260"/>
      <c r="T866" s="261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62" t="s">
        <v>440</v>
      </c>
      <c r="AU866" s="262" t="s">
        <v>91</v>
      </c>
      <c r="AV866" s="13" t="s">
        <v>91</v>
      </c>
      <c r="AW866" s="13" t="s">
        <v>36</v>
      </c>
      <c r="AX866" s="13" t="s">
        <v>81</v>
      </c>
      <c r="AY866" s="262" t="s">
        <v>320</v>
      </c>
    </row>
    <row r="867" s="14" customFormat="1">
      <c r="A867" s="14"/>
      <c r="B867" s="263"/>
      <c r="C867" s="264"/>
      <c r="D867" s="253" t="s">
        <v>440</v>
      </c>
      <c r="E867" s="265" t="s">
        <v>4422</v>
      </c>
      <c r="F867" s="266" t="s">
        <v>485</v>
      </c>
      <c r="G867" s="264"/>
      <c r="H867" s="267">
        <v>726.17999999999995</v>
      </c>
      <c r="I867" s="268"/>
      <c r="J867" s="264"/>
      <c r="K867" s="264"/>
      <c r="L867" s="269"/>
      <c r="M867" s="270"/>
      <c r="N867" s="271"/>
      <c r="O867" s="271"/>
      <c r="P867" s="271"/>
      <c r="Q867" s="271"/>
      <c r="R867" s="271"/>
      <c r="S867" s="271"/>
      <c r="T867" s="272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73" t="s">
        <v>440</v>
      </c>
      <c r="AU867" s="273" t="s">
        <v>91</v>
      </c>
      <c r="AV867" s="14" t="s">
        <v>341</v>
      </c>
      <c r="AW867" s="14" t="s">
        <v>36</v>
      </c>
      <c r="AX867" s="14" t="s">
        <v>89</v>
      </c>
      <c r="AY867" s="273" t="s">
        <v>320</v>
      </c>
    </row>
    <row r="868" s="2" customFormat="1" ht="24.15" customHeight="1">
      <c r="A868" s="39"/>
      <c r="B868" s="40"/>
      <c r="C868" s="274" t="s">
        <v>2048</v>
      </c>
      <c r="D868" s="274" t="s">
        <v>503</v>
      </c>
      <c r="E868" s="275" t="s">
        <v>5226</v>
      </c>
      <c r="F868" s="276" t="s">
        <v>5227</v>
      </c>
      <c r="G868" s="277" t="s">
        <v>437</v>
      </c>
      <c r="H868" s="278">
        <v>798.798</v>
      </c>
      <c r="I868" s="279"/>
      <c r="J868" s="280">
        <f>ROUND(I868*H868,2)</f>
        <v>0</v>
      </c>
      <c r="K868" s="276" t="s">
        <v>1</v>
      </c>
      <c r="L868" s="281"/>
      <c r="M868" s="282" t="s">
        <v>1</v>
      </c>
      <c r="N868" s="283" t="s">
        <v>46</v>
      </c>
      <c r="O868" s="92"/>
      <c r="P868" s="237">
        <f>O868*H868</f>
        <v>0</v>
      </c>
      <c r="Q868" s="237">
        <v>0.0044999999999999997</v>
      </c>
      <c r="R868" s="237">
        <f>Q868*H868</f>
        <v>3.5945909999999999</v>
      </c>
      <c r="S868" s="237">
        <v>0</v>
      </c>
      <c r="T868" s="238">
        <f>S868*H868</f>
        <v>0</v>
      </c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R868" s="239" t="s">
        <v>823</v>
      </c>
      <c r="AT868" s="239" t="s">
        <v>503</v>
      </c>
      <c r="AU868" s="239" t="s">
        <v>91</v>
      </c>
      <c r="AY868" s="18" t="s">
        <v>320</v>
      </c>
      <c r="BE868" s="240">
        <f>IF(N868="základní",J868,0)</f>
        <v>0</v>
      </c>
      <c r="BF868" s="240">
        <f>IF(N868="snížená",J868,0)</f>
        <v>0</v>
      </c>
      <c r="BG868" s="240">
        <f>IF(N868="zákl. přenesená",J868,0)</f>
        <v>0</v>
      </c>
      <c r="BH868" s="240">
        <f>IF(N868="sníž. přenesená",J868,0)</f>
        <v>0</v>
      </c>
      <c r="BI868" s="240">
        <f>IF(N868="nulová",J868,0)</f>
        <v>0</v>
      </c>
      <c r="BJ868" s="18" t="s">
        <v>89</v>
      </c>
      <c r="BK868" s="240">
        <f>ROUND(I868*H868,2)</f>
        <v>0</v>
      </c>
      <c r="BL868" s="18" t="s">
        <v>404</v>
      </c>
      <c r="BM868" s="239" t="s">
        <v>5228</v>
      </c>
    </row>
    <row r="869" s="13" customFormat="1">
      <c r="A869" s="13"/>
      <c r="B869" s="251"/>
      <c r="C869" s="252"/>
      <c r="D869" s="253" t="s">
        <v>440</v>
      </c>
      <c r="E869" s="254" t="s">
        <v>1</v>
      </c>
      <c r="F869" s="255" t="s">
        <v>5229</v>
      </c>
      <c r="G869" s="252"/>
      <c r="H869" s="256">
        <v>798.798</v>
      </c>
      <c r="I869" s="257"/>
      <c r="J869" s="252"/>
      <c r="K869" s="252"/>
      <c r="L869" s="258"/>
      <c r="M869" s="259"/>
      <c r="N869" s="260"/>
      <c r="O869" s="260"/>
      <c r="P869" s="260"/>
      <c r="Q869" s="260"/>
      <c r="R869" s="260"/>
      <c r="S869" s="260"/>
      <c r="T869" s="261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62" t="s">
        <v>440</v>
      </c>
      <c r="AU869" s="262" t="s">
        <v>91</v>
      </c>
      <c r="AV869" s="13" t="s">
        <v>91</v>
      </c>
      <c r="AW869" s="13" t="s">
        <v>36</v>
      </c>
      <c r="AX869" s="13" t="s">
        <v>89</v>
      </c>
      <c r="AY869" s="262" t="s">
        <v>320</v>
      </c>
    </row>
    <row r="870" s="2" customFormat="1" ht="16.5" customHeight="1">
      <c r="A870" s="39"/>
      <c r="B870" s="40"/>
      <c r="C870" s="228" t="s">
        <v>2053</v>
      </c>
      <c r="D870" s="228" t="s">
        <v>323</v>
      </c>
      <c r="E870" s="229" t="s">
        <v>5230</v>
      </c>
      <c r="F870" s="230" t="s">
        <v>5231</v>
      </c>
      <c r="G870" s="231" t="s">
        <v>515</v>
      </c>
      <c r="H870" s="232">
        <v>417.80000000000001</v>
      </c>
      <c r="I870" s="233"/>
      <c r="J870" s="234">
        <f>ROUND(I870*H870,2)</f>
        <v>0</v>
      </c>
      <c r="K870" s="230" t="s">
        <v>326</v>
      </c>
      <c r="L870" s="45"/>
      <c r="M870" s="235" t="s">
        <v>1</v>
      </c>
      <c r="N870" s="236" t="s">
        <v>46</v>
      </c>
      <c r="O870" s="92"/>
      <c r="P870" s="237">
        <f>O870*H870</f>
        <v>0</v>
      </c>
      <c r="Q870" s="237">
        <v>3.0000000000000001E-05</v>
      </c>
      <c r="R870" s="237">
        <f>Q870*H870</f>
        <v>0.012534</v>
      </c>
      <c r="S870" s="237">
        <v>0</v>
      </c>
      <c r="T870" s="238">
        <f>S870*H870</f>
        <v>0</v>
      </c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R870" s="239" t="s">
        <v>404</v>
      </c>
      <c r="AT870" s="239" t="s">
        <v>323</v>
      </c>
      <c r="AU870" s="239" t="s">
        <v>91</v>
      </c>
      <c r="AY870" s="18" t="s">
        <v>320</v>
      </c>
      <c r="BE870" s="240">
        <f>IF(N870="základní",J870,0)</f>
        <v>0</v>
      </c>
      <c r="BF870" s="240">
        <f>IF(N870="snížená",J870,0)</f>
        <v>0</v>
      </c>
      <c r="BG870" s="240">
        <f>IF(N870="zákl. přenesená",J870,0)</f>
        <v>0</v>
      </c>
      <c r="BH870" s="240">
        <f>IF(N870="sníž. přenesená",J870,0)</f>
        <v>0</v>
      </c>
      <c r="BI870" s="240">
        <f>IF(N870="nulová",J870,0)</f>
        <v>0</v>
      </c>
      <c r="BJ870" s="18" t="s">
        <v>89</v>
      </c>
      <c r="BK870" s="240">
        <f>ROUND(I870*H870,2)</f>
        <v>0</v>
      </c>
      <c r="BL870" s="18" t="s">
        <v>404</v>
      </c>
      <c r="BM870" s="239" t="s">
        <v>5232</v>
      </c>
    </row>
    <row r="871" s="2" customFormat="1">
      <c r="A871" s="39"/>
      <c r="B871" s="40"/>
      <c r="C871" s="41"/>
      <c r="D871" s="241" t="s">
        <v>329</v>
      </c>
      <c r="E871" s="41"/>
      <c r="F871" s="242" t="s">
        <v>5233</v>
      </c>
      <c r="G871" s="41"/>
      <c r="H871" s="41"/>
      <c r="I871" s="243"/>
      <c r="J871" s="41"/>
      <c r="K871" s="41"/>
      <c r="L871" s="45"/>
      <c r="M871" s="244"/>
      <c r="N871" s="245"/>
      <c r="O871" s="92"/>
      <c r="P871" s="92"/>
      <c r="Q871" s="92"/>
      <c r="R871" s="92"/>
      <c r="S871" s="92"/>
      <c r="T871" s="93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T871" s="18" t="s">
        <v>329</v>
      </c>
      <c r="AU871" s="18" t="s">
        <v>91</v>
      </c>
    </row>
    <row r="872" s="16" customFormat="1">
      <c r="A872" s="16"/>
      <c r="B872" s="299"/>
      <c r="C872" s="300"/>
      <c r="D872" s="253" t="s">
        <v>440</v>
      </c>
      <c r="E872" s="301" t="s">
        <v>1</v>
      </c>
      <c r="F872" s="302" t="s">
        <v>900</v>
      </c>
      <c r="G872" s="300"/>
      <c r="H872" s="301" t="s">
        <v>1</v>
      </c>
      <c r="I872" s="303"/>
      <c r="J872" s="300"/>
      <c r="K872" s="300"/>
      <c r="L872" s="304"/>
      <c r="M872" s="305"/>
      <c r="N872" s="306"/>
      <c r="O872" s="306"/>
      <c r="P872" s="306"/>
      <c r="Q872" s="306"/>
      <c r="R872" s="306"/>
      <c r="S872" s="306"/>
      <c r="T872" s="307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T872" s="308" t="s">
        <v>440</v>
      </c>
      <c r="AU872" s="308" t="s">
        <v>91</v>
      </c>
      <c r="AV872" s="16" t="s">
        <v>89</v>
      </c>
      <c r="AW872" s="16" t="s">
        <v>36</v>
      </c>
      <c r="AX872" s="16" t="s">
        <v>81</v>
      </c>
      <c r="AY872" s="308" t="s">
        <v>320</v>
      </c>
    </row>
    <row r="873" s="13" customFormat="1">
      <c r="A873" s="13"/>
      <c r="B873" s="251"/>
      <c r="C873" s="252"/>
      <c r="D873" s="253" t="s">
        <v>440</v>
      </c>
      <c r="E873" s="254" t="s">
        <v>1</v>
      </c>
      <c r="F873" s="255" t="s">
        <v>5234</v>
      </c>
      <c r="G873" s="252"/>
      <c r="H873" s="256">
        <v>16.899999999999999</v>
      </c>
      <c r="I873" s="257"/>
      <c r="J873" s="252"/>
      <c r="K873" s="252"/>
      <c r="L873" s="258"/>
      <c r="M873" s="259"/>
      <c r="N873" s="260"/>
      <c r="O873" s="260"/>
      <c r="P873" s="260"/>
      <c r="Q873" s="260"/>
      <c r="R873" s="260"/>
      <c r="S873" s="260"/>
      <c r="T873" s="261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62" t="s">
        <v>440</v>
      </c>
      <c r="AU873" s="262" t="s">
        <v>91</v>
      </c>
      <c r="AV873" s="13" t="s">
        <v>91</v>
      </c>
      <c r="AW873" s="13" t="s">
        <v>36</v>
      </c>
      <c r="AX873" s="13" t="s">
        <v>81</v>
      </c>
      <c r="AY873" s="262" t="s">
        <v>320</v>
      </c>
    </row>
    <row r="874" s="13" customFormat="1">
      <c r="A874" s="13"/>
      <c r="B874" s="251"/>
      <c r="C874" s="252"/>
      <c r="D874" s="253" t="s">
        <v>440</v>
      </c>
      <c r="E874" s="254" t="s">
        <v>1</v>
      </c>
      <c r="F874" s="255" t="s">
        <v>5235</v>
      </c>
      <c r="G874" s="252"/>
      <c r="H874" s="256">
        <v>16.600000000000001</v>
      </c>
      <c r="I874" s="257"/>
      <c r="J874" s="252"/>
      <c r="K874" s="252"/>
      <c r="L874" s="258"/>
      <c r="M874" s="259"/>
      <c r="N874" s="260"/>
      <c r="O874" s="260"/>
      <c r="P874" s="260"/>
      <c r="Q874" s="260"/>
      <c r="R874" s="260"/>
      <c r="S874" s="260"/>
      <c r="T874" s="261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62" t="s">
        <v>440</v>
      </c>
      <c r="AU874" s="262" t="s">
        <v>91</v>
      </c>
      <c r="AV874" s="13" t="s">
        <v>91</v>
      </c>
      <c r="AW874" s="13" t="s">
        <v>36</v>
      </c>
      <c r="AX874" s="13" t="s">
        <v>81</v>
      </c>
      <c r="AY874" s="262" t="s">
        <v>320</v>
      </c>
    </row>
    <row r="875" s="13" customFormat="1">
      <c r="A875" s="13"/>
      <c r="B875" s="251"/>
      <c r="C875" s="252"/>
      <c r="D875" s="253" t="s">
        <v>440</v>
      </c>
      <c r="E875" s="254" t="s">
        <v>1</v>
      </c>
      <c r="F875" s="255" t="s">
        <v>5236</v>
      </c>
      <c r="G875" s="252"/>
      <c r="H875" s="256">
        <v>29.300000000000001</v>
      </c>
      <c r="I875" s="257"/>
      <c r="J875" s="252"/>
      <c r="K875" s="252"/>
      <c r="L875" s="258"/>
      <c r="M875" s="259"/>
      <c r="N875" s="260"/>
      <c r="O875" s="260"/>
      <c r="P875" s="260"/>
      <c r="Q875" s="260"/>
      <c r="R875" s="260"/>
      <c r="S875" s="260"/>
      <c r="T875" s="261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62" t="s">
        <v>440</v>
      </c>
      <c r="AU875" s="262" t="s">
        <v>91</v>
      </c>
      <c r="AV875" s="13" t="s">
        <v>91</v>
      </c>
      <c r="AW875" s="13" t="s">
        <v>36</v>
      </c>
      <c r="AX875" s="13" t="s">
        <v>81</v>
      </c>
      <c r="AY875" s="262" t="s">
        <v>320</v>
      </c>
    </row>
    <row r="876" s="13" customFormat="1">
      <c r="A876" s="13"/>
      <c r="B876" s="251"/>
      <c r="C876" s="252"/>
      <c r="D876" s="253" t="s">
        <v>440</v>
      </c>
      <c r="E876" s="254" t="s">
        <v>1</v>
      </c>
      <c r="F876" s="255" t="s">
        <v>5237</v>
      </c>
      <c r="G876" s="252"/>
      <c r="H876" s="256">
        <v>29.300000000000001</v>
      </c>
      <c r="I876" s="257"/>
      <c r="J876" s="252"/>
      <c r="K876" s="252"/>
      <c r="L876" s="258"/>
      <c r="M876" s="259"/>
      <c r="N876" s="260"/>
      <c r="O876" s="260"/>
      <c r="P876" s="260"/>
      <c r="Q876" s="260"/>
      <c r="R876" s="260"/>
      <c r="S876" s="260"/>
      <c r="T876" s="261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62" t="s">
        <v>440</v>
      </c>
      <c r="AU876" s="262" t="s">
        <v>91</v>
      </c>
      <c r="AV876" s="13" t="s">
        <v>91</v>
      </c>
      <c r="AW876" s="13" t="s">
        <v>36</v>
      </c>
      <c r="AX876" s="13" t="s">
        <v>81</v>
      </c>
      <c r="AY876" s="262" t="s">
        <v>320</v>
      </c>
    </row>
    <row r="877" s="13" customFormat="1">
      <c r="A877" s="13"/>
      <c r="B877" s="251"/>
      <c r="C877" s="252"/>
      <c r="D877" s="253" t="s">
        <v>440</v>
      </c>
      <c r="E877" s="254" t="s">
        <v>1</v>
      </c>
      <c r="F877" s="255" t="s">
        <v>5238</v>
      </c>
      <c r="G877" s="252"/>
      <c r="H877" s="256">
        <v>29.100000000000001</v>
      </c>
      <c r="I877" s="257"/>
      <c r="J877" s="252"/>
      <c r="K877" s="252"/>
      <c r="L877" s="258"/>
      <c r="M877" s="259"/>
      <c r="N877" s="260"/>
      <c r="O877" s="260"/>
      <c r="P877" s="260"/>
      <c r="Q877" s="260"/>
      <c r="R877" s="260"/>
      <c r="S877" s="260"/>
      <c r="T877" s="261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62" t="s">
        <v>440</v>
      </c>
      <c r="AU877" s="262" t="s">
        <v>91</v>
      </c>
      <c r="AV877" s="13" t="s">
        <v>91</v>
      </c>
      <c r="AW877" s="13" t="s">
        <v>36</v>
      </c>
      <c r="AX877" s="13" t="s">
        <v>81</v>
      </c>
      <c r="AY877" s="262" t="s">
        <v>320</v>
      </c>
    </row>
    <row r="878" s="13" customFormat="1">
      <c r="A878" s="13"/>
      <c r="B878" s="251"/>
      <c r="C878" s="252"/>
      <c r="D878" s="253" t="s">
        <v>440</v>
      </c>
      <c r="E878" s="254" t="s">
        <v>1</v>
      </c>
      <c r="F878" s="255" t="s">
        <v>5239</v>
      </c>
      <c r="G878" s="252"/>
      <c r="H878" s="256">
        <v>23.300000000000001</v>
      </c>
      <c r="I878" s="257"/>
      <c r="J878" s="252"/>
      <c r="K878" s="252"/>
      <c r="L878" s="258"/>
      <c r="M878" s="259"/>
      <c r="N878" s="260"/>
      <c r="O878" s="260"/>
      <c r="P878" s="260"/>
      <c r="Q878" s="260"/>
      <c r="R878" s="260"/>
      <c r="S878" s="260"/>
      <c r="T878" s="261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62" t="s">
        <v>440</v>
      </c>
      <c r="AU878" s="262" t="s">
        <v>91</v>
      </c>
      <c r="AV878" s="13" t="s">
        <v>91</v>
      </c>
      <c r="AW878" s="13" t="s">
        <v>36</v>
      </c>
      <c r="AX878" s="13" t="s">
        <v>81</v>
      </c>
      <c r="AY878" s="262" t="s">
        <v>320</v>
      </c>
    </row>
    <row r="879" s="13" customFormat="1">
      <c r="A879" s="13"/>
      <c r="B879" s="251"/>
      <c r="C879" s="252"/>
      <c r="D879" s="253" t="s">
        <v>440</v>
      </c>
      <c r="E879" s="254" t="s">
        <v>1</v>
      </c>
      <c r="F879" s="255" t="s">
        <v>5240</v>
      </c>
      <c r="G879" s="252"/>
      <c r="H879" s="256">
        <v>13.699999999999999</v>
      </c>
      <c r="I879" s="257"/>
      <c r="J879" s="252"/>
      <c r="K879" s="252"/>
      <c r="L879" s="258"/>
      <c r="M879" s="259"/>
      <c r="N879" s="260"/>
      <c r="O879" s="260"/>
      <c r="P879" s="260"/>
      <c r="Q879" s="260"/>
      <c r="R879" s="260"/>
      <c r="S879" s="260"/>
      <c r="T879" s="261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62" t="s">
        <v>440</v>
      </c>
      <c r="AU879" s="262" t="s">
        <v>91</v>
      </c>
      <c r="AV879" s="13" t="s">
        <v>91</v>
      </c>
      <c r="AW879" s="13" t="s">
        <v>36</v>
      </c>
      <c r="AX879" s="13" t="s">
        <v>81</v>
      </c>
      <c r="AY879" s="262" t="s">
        <v>320</v>
      </c>
    </row>
    <row r="880" s="13" customFormat="1">
      <c r="A880" s="13"/>
      <c r="B880" s="251"/>
      <c r="C880" s="252"/>
      <c r="D880" s="253" t="s">
        <v>440</v>
      </c>
      <c r="E880" s="254" t="s">
        <v>1</v>
      </c>
      <c r="F880" s="255" t="s">
        <v>5241</v>
      </c>
      <c r="G880" s="252"/>
      <c r="H880" s="256">
        <v>17.100000000000001</v>
      </c>
      <c r="I880" s="257"/>
      <c r="J880" s="252"/>
      <c r="K880" s="252"/>
      <c r="L880" s="258"/>
      <c r="M880" s="259"/>
      <c r="N880" s="260"/>
      <c r="O880" s="260"/>
      <c r="P880" s="260"/>
      <c r="Q880" s="260"/>
      <c r="R880" s="260"/>
      <c r="S880" s="260"/>
      <c r="T880" s="261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62" t="s">
        <v>440</v>
      </c>
      <c r="AU880" s="262" t="s">
        <v>91</v>
      </c>
      <c r="AV880" s="13" t="s">
        <v>91</v>
      </c>
      <c r="AW880" s="13" t="s">
        <v>36</v>
      </c>
      <c r="AX880" s="13" t="s">
        <v>81</v>
      </c>
      <c r="AY880" s="262" t="s">
        <v>320</v>
      </c>
    </row>
    <row r="881" s="15" customFormat="1">
      <c r="A881" s="15"/>
      <c r="B881" s="288"/>
      <c r="C881" s="289"/>
      <c r="D881" s="253" t="s">
        <v>440</v>
      </c>
      <c r="E881" s="290" t="s">
        <v>1</v>
      </c>
      <c r="F881" s="291" t="s">
        <v>633</v>
      </c>
      <c r="G881" s="289"/>
      <c r="H881" s="292">
        <v>175.30000000000001</v>
      </c>
      <c r="I881" s="293"/>
      <c r="J881" s="289"/>
      <c r="K881" s="289"/>
      <c r="L881" s="294"/>
      <c r="M881" s="295"/>
      <c r="N881" s="296"/>
      <c r="O881" s="296"/>
      <c r="P881" s="296"/>
      <c r="Q881" s="296"/>
      <c r="R881" s="296"/>
      <c r="S881" s="296"/>
      <c r="T881" s="297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T881" s="298" t="s">
        <v>440</v>
      </c>
      <c r="AU881" s="298" t="s">
        <v>91</v>
      </c>
      <c r="AV881" s="15" t="s">
        <v>111</v>
      </c>
      <c r="AW881" s="15" t="s">
        <v>36</v>
      </c>
      <c r="AX881" s="15" t="s">
        <v>81</v>
      </c>
      <c r="AY881" s="298" t="s">
        <v>320</v>
      </c>
    </row>
    <row r="882" s="16" customFormat="1">
      <c r="A882" s="16"/>
      <c r="B882" s="299"/>
      <c r="C882" s="300"/>
      <c r="D882" s="253" t="s">
        <v>440</v>
      </c>
      <c r="E882" s="301" t="s">
        <v>1</v>
      </c>
      <c r="F882" s="302" t="s">
        <v>879</v>
      </c>
      <c r="G882" s="300"/>
      <c r="H882" s="301" t="s">
        <v>1</v>
      </c>
      <c r="I882" s="303"/>
      <c r="J882" s="300"/>
      <c r="K882" s="300"/>
      <c r="L882" s="304"/>
      <c r="M882" s="305"/>
      <c r="N882" s="306"/>
      <c r="O882" s="306"/>
      <c r="P882" s="306"/>
      <c r="Q882" s="306"/>
      <c r="R882" s="306"/>
      <c r="S882" s="306"/>
      <c r="T882" s="307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T882" s="308" t="s">
        <v>440</v>
      </c>
      <c r="AU882" s="308" t="s">
        <v>91</v>
      </c>
      <c r="AV882" s="16" t="s">
        <v>89</v>
      </c>
      <c r="AW882" s="16" t="s">
        <v>36</v>
      </c>
      <c r="AX882" s="16" t="s">
        <v>81</v>
      </c>
      <c r="AY882" s="308" t="s">
        <v>320</v>
      </c>
    </row>
    <row r="883" s="13" customFormat="1">
      <c r="A883" s="13"/>
      <c r="B883" s="251"/>
      <c r="C883" s="252"/>
      <c r="D883" s="253" t="s">
        <v>440</v>
      </c>
      <c r="E883" s="254" t="s">
        <v>1</v>
      </c>
      <c r="F883" s="255" t="s">
        <v>5242</v>
      </c>
      <c r="G883" s="252"/>
      <c r="H883" s="256">
        <v>31.899999999999999</v>
      </c>
      <c r="I883" s="257"/>
      <c r="J883" s="252"/>
      <c r="K883" s="252"/>
      <c r="L883" s="258"/>
      <c r="M883" s="259"/>
      <c r="N883" s="260"/>
      <c r="O883" s="260"/>
      <c r="P883" s="260"/>
      <c r="Q883" s="260"/>
      <c r="R883" s="260"/>
      <c r="S883" s="260"/>
      <c r="T883" s="261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62" t="s">
        <v>440</v>
      </c>
      <c r="AU883" s="262" t="s">
        <v>91</v>
      </c>
      <c r="AV883" s="13" t="s">
        <v>91</v>
      </c>
      <c r="AW883" s="13" t="s">
        <v>36</v>
      </c>
      <c r="AX883" s="13" t="s">
        <v>81</v>
      </c>
      <c r="AY883" s="262" t="s">
        <v>320</v>
      </c>
    </row>
    <row r="884" s="13" customFormat="1">
      <c r="A884" s="13"/>
      <c r="B884" s="251"/>
      <c r="C884" s="252"/>
      <c r="D884" s="253" t="s">
        <v>440</v>
      </c>
      <c r="E884" s="254" t="s">
        <v>1</v>
      </c>
      <c r="F884" s="255" t="s">
        <v>5243</v>
      </c>
      <c r="G884" s="252"/>
      <c r="H884" s="256">
        <v>29.100000000000001</v>
      </c>
      <c r="I884" s="257"/>
      <c r="J884" s="252"/>
      <c r="K884" s="252"/>
      <c r="L884" s="258"/>
      <c r="M884" s="259"/>
      <c r="N884" s="260"/>
      <c r="O884" s="260"/>
      <c r="P884" s="260"/>
      <c r="Q884" s="260"/>
      <c r="R884" s="260"/>
      <c r="S884" s="260"/>
      <c r="T884" s="261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62" t="s">
        <v>440</v>
      </c>
      <c r="AU884" s="262" t="s">
        <v>91</v>
      </c>
      <c r="AV884" s="13" t="s">
        <v>91</v>
      </c>
      <c r="AW884" s="13" t="s">
        <v>36</v>
      </c>
      <c r="AX884" s="13" t="s">
        <v>81</v>
      </c>
      <c r="AY884" s="262" t="s">
        <v>320</v>
      </c>
    </row>
    <row r="885" s="13" customFormat="1">
      <c r="A885" s="13"/>
      <c r="B885" s="251"/>
      <c r="C885" s="252"/>
      <c r="D885" s="253" t="s">
        <v>440</v>
      </c>
      <c r="E885" s="254" t="s">
        <v>1</v>
      </c>
      <c r="F885" s="255" t="s">
        <v>5244</v>
      </c>
      <c r="G885" s="252"/>
      <c r="H885" s="256">
        <v>29.300000000000001</v>
      </c>
      <c r="I885" s="257"/>
      <c r="J885" s="252"/>
      <c r="K885" s="252"/>
      <c r="L885" s="258"/>
      <c r="M885" s="259"/>
      <c r="N885" s="260"/>
      <c r="O885" s="260"/>
      <c r="P885" s="260"/>
      <c r="Q885" s="260"/>
      <c r="R885" s="260"/>
      <c r="S885" s="260"/>
      <c r="T885" s="261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62" t="s">
        <v>440</v>
      </c>
      <c r="AU885" s="262" t="s">
        <v>91</v>
      </c>
      <c r="AV885" s="13" t="s">
        <v>91</v>
      </c>
      <c r="AW885" s="13" t="s">
        <v>36</v>
      </c>
      <c r="AX885" s="13" t="s">
        <v>81</v>
      </c>
      <c r="AY885" s="262" t="s">
        <v>320</v>
      </c>
    </row>
    <row r="886" s="13" customFormat="1">
      <c r="A886" s="13"/>
      <c r="B886" s="251"/>
      <c r="C886" s="252"/>
      <c r="D886" s="253" t="s">
        <v>440</v>
      </c>
      <c r="E886" s="254" t="s">
        <v>1</v>
      </c>
      <c r="F886" s="255" t="s">
        <v>5245</v>
      </c>
      <c r="G886" s="252"/>
      <c r="H886" s="256">
        <v>17.100000000000001</v>
      </c>
      <c r="I886" s="257"/>
      <c r="J886" s="252"/>
      <c r="K886" s="252"/>
      <c r="L886" s="258"/>
      <c r="M886" s="259"/>
      <c r="N886" s="260"/>
      <c r="O886" s="260"/>
      <c r="P886" s="260"/>
      <c r="Q886" s="260"/>
      <c r="R886" s="260"/>
      <c r="S886" s="260"/>
      <c r="T886" s="261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62" t="s">
        <v>440</v>
      </c>
      <c r="AU886" s="262" t="s">
        <v>91</v>
      </c>
      <c r="AV886" s="13" t="s">
        <v>91</v>
      </c>
      <c r="AW886" s="13" t="s">
        <v>36</v>
      </c>
      <c r="AX886" s="13" t="s">
        <v>81</v>
      </c>
      <c r="AY886" s="262" t="s">
        <v>320</v>
      </c>
    </row>
    <row r="887" s="13" customFormat="1">
      <c r="A887" s="13"/>
      <c r="B887" s="251"/>
      <c r="C887" s="252"/>
      <c r="D887" s="253" t="s">
        <v>440</v>
      </c>
      <c r="E887" s="254" t="s">
        <v>1</v>
      </c>
      <c r="F887" s="255" t="s">
        <v>5246</v>
      </c>
      <c r="G887" s="252"/>
      <c r="H887" s="256">
        <v>29.300000000000001</v>
      </c>
      <c r="I887" s="257"/>
      <c r="J887" s="252"/>
      <c r="K887" s="252"/>
      <c r="L887" s="258"/>
      <c r="M887" s="259"/>
      <c r="N887" s="260"/>
      <c r="O887" s="260"/>
      <c r="P887" s="260"/>
      <c r="Q887" s="260"/>
      <c r="R887" s="260"/>
      <c r="S887" s="260"/>
      <c r="T887" s="261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62" t="s">
        <v>440</v>
      </c>
      <c r="AU887" s="262" t="s">
        <v>91</v>
      </c>
      <c r="AV887" s="13" t="s">
        <v>91</v>
      </c>
      <c r="AW887" s="13" t="s">
        <v>36</v>
      </c>
      <c r="AX887" s="13" t="s">
        <v>81</v>
      </c>
      <c r="AY887" s="262" t="s">
        <v>320</v>
      </c>
    </row>
    <row r="888" s="13" customFormat="1">
      <c r="A888" s="13"/>
      <c r="B888" s="251"/>
      <c r="C888" s="252"/>
      <c r="D888" s="253" t="s">
        <v>440</v>
      </c>
      <c r="E888" s="254" t="s">
        <v>1</v>
      </c>
      <c r="F888" s="255" t="s">
        <v>5247</v>
      </c>
      <c r="G888" s="252"/>
      <c r="H888" s="256">
        <v>29.300000000000001</v>
      </c>
      <c r="I888" s="257"/>
      <c r="J888" s="252"/>
      <c r="K888" s="252"/>
      <c r="L888" s="258"/>
      <c r="M888" s="259"/>
      <c r="N888" s="260"/>
      <c r="O888" s="260"/>
      <c r="P888" s="260"/>
      <c r="Q888" s="260"/>
      <c r="R888" s="260"/>
      <c r="S888" s="260"/>
      <c r="T888" s="261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62" t="s">
        <v>440</v>
      </c>
      <c r="AU888" s="262" t="s">
        <v>91</v>
      </c>
      <c r="AV888" s="13" t="s">
        <v>91</v>
      </c>
      <c r="AW888" s="13" t="s">
        <v>36</v>
      </c>
      <c r="AX888" s="13" t="s">
        <v>81</v>
      </c>
      <c r="AY888" s="262" t="s">
        <v>320</v>
      </c>
    </row>
    <row r="889" s="13" customFormat="1">
      <c r="A889" s="13"/>
      <c r="B889" s="251"/>
      <c r="C889" s="252"/>
      <c r="D889" s="253" t="s">
        <v>440</v>
      </c>
      <c r="E889" s="254" t="s">
        <v>1</v>
      </c>
      <c r="F889" s="255" t="s">
        <v>5248</v>
      </c>
      <c r="G889" s="252"/>
      <c r="H889" s="256">
        <v>30.100000000000001</v>
      </c>
      <c r="I889" s="257"/>
      <c r="J889" s="252"/>
      <c r="K889" s="252"/>
      <c r="L889" s="258"/>
      <c r="M889" s="259"/>
      <c r="N889" s="260"/>
      <c r="O889" s="260"/>
      <c r="P889" s="260"/>
      <c r="Q889" s="260"/>
      <c r="R889" s="260"/>
      <c r="S889" s="260"/>
      <c r="T889" s="261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62" t="s">
        <v>440</v>
      </c>
      <c r="AU889" s="262" t="s">
        <v>91</v>
      </c>
      <c r="AV889" s="13" t="s">
        <v>91</v>
      </c>
      <c r="AW889" s="13" t="s">
        <v>36</v>
      </c>
      <c r="AX889" s="13" t="s">
        <v>81</v>
      </c>
      <c r="AY889" s="262" t="s">
        <v>320</v>
      </c>
    </row>
    <row r="890" s="13" customFormat="1">
      <c r="A890" s="13"/>
      <c r="B890" s="251"/>
      <c r="C890" s="252"/>
      <c r="D890" s="253" t="s">
        <v>440</v>
      </c>
      <c r="E890" s="254" t="s">
        <v>1</v>
      </c>
      <c r="F890" s="255" t="s">
        <v>5249</v>
      </c>
      <c r="G890" s="252"/>
      <c r="H890" s="256">
        <v>13.199999999999999</v>
      </c>
      <c r="I890" s="257"/>
      <c r="J890" s="252"/>
      <c r="K890" s="252"/>
      <c r="L890" s="258"/>
      <c r="M890" s="259"/>
      <c r="N890" s="260"/>
      <c r="O890" s="260"/>
      <c r="P890" s="260"/>
      <c r="Q890" s="260"/>
      <c r="R890" s="260"/>
      <c r="S890" s="260"/>
      <c r="T890" s="261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62" t="s">
        <v>440</v>
      </c>
      <c r="AU890" s="262" t="s">
        <v>91</v>
      </c>
      <c r="AV890" s="13" t="s">
        <v>91</v>
      </c>
      <c r="AW890" s="13" t="s">
        <v>36</v>
      </c>
      <c r="AX890" s="13" t="s">
        <v>81</v>
      </c>
      <c r="AY890" s="262" t="s">
        <v>320</v>
      </c>
    </row>
    <row r="891" s="13" customFormat="1">
      <c r="A891" s="13"/>
      <c r="B891" s="251"/>
      <c r="C891" s="252"/>
      <c r="D891" s="253" t="s">
        <v>440</v>
      </c>
      <c r="E891" s="254" t="s">
        <v>1</v>
      </c>
      <c r="F891" s="255" t="s">
        <v>5250</v>
      </c>
      <c r="G891" s="252"/>
      <c r="H891" s="256">
        <v>33.200000000000003</v>
      </c>
      <c r="I891" s="257"/>
      <c r="J891" s="252"/>
      <c r="K891" s="252"/>
      <c r="L891" s="258"/>
      <c r="M891" s="259"/>
      <c r="N891" s="260"/>
      <c r="O891" s="260"/>
      <c r="P891" s="260"/>
      <c r="Q891" s="260"/>
      <c r="R891" s="260"/>
      <c r="S891" s="260"/>
      <c r="T891" s="261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62" t="s">
        <v>440</v>
      </c>
      <c r="AU891" s="262" t="s">
        <v>91</v>
      </c>
      <c r="AV891" s="13" t="s">
        <v>91</v>
      </c>
      <c r="AW891" s="13" t="s">
        <v>36</v>
      </c>
      <c r="AX891" s="13" t="s">
        <v>81</v>
      </c>
      <c r="AY891" s="262" t="s">
        <v>320</v>
      </c>
    </row>
    <row r="892" s="15" customFormat="1">
      <c r="A892" s="15"/>
      <c r="B892" s="288"/>
      <c r="C892" s="289"/>
      <c r="D892" s="253" t="s">
        <v>440</v>
      </c>
      <c r="E892" s="290" t="s">
        <v>1</v>
      </c>
      <c r="F892" s="291" t="s">
        <v>633</v>
      </c>
      <c r="G892" s="289"/>
      <c r="H892" s="292">
        <v>242.5</v>
      </c>
      <c r="I892" s="293"/>
      <c r="J892" s="289"/>
      <c r="K892" s="289"/>
      <c r="L892" s="294"/>
      <c r="M892" s="295"/>
      <c r="N892" s="296"/>
      <c r="O892" s="296"/>
      <c r="P892" s="296"/>
      <c r="Q892" s="296"/>
      <c r="R892" s="296"/>
      <c r="S892" s="296"/>
      <c r="T892" s="297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T892" s="298" t="s">
        <v>440</v>
      </c>
      <c r="AU892" s="298" t="s">
        <v>91</v>
      </c>
      <c r="AV892" s="15" t="s">
        <v>111</v>
      </c>
      <c r="AW892" s="15" t="s">
        <v>36</v>
      </c>
      <c r="AX892" s="15" t="s">
        <v>81</v>
      </c>
      <c r="AY892" s="298" t="s">
        <v>320</v>
      </c>
    </row>
    <row r="893" s="14" customFormat="1">
      <c r="A893" s="14"/>
      <c r="B893" s="263"/>
      <c r="C893" s="264"/>
      <c r="D893" s="253" t="s">
        <v>440</v>
      </c>
      <c r="E893" s="265" t="s">
        <v>1</v>
      </c>
      <c r="F893" s="266" t="s">
        <v>485</v>
      </c>
      <c r="G893" s="264"/>
      <c r="H893" s="267">
        <v>417.80000000000001</v>
      </c>
      <c r="I893" s="268"/>
      <c r="J893" s="264"/>
      <c r="K893" s="264"/>
      <c r="L893" s="269"/>
      <c r="M893" s="270"/>
      <c r="N893" s="271"/>
      <c r="O893" s="271"/>
      <c r="P893" s="271"/>
      <c r="Q893" s="271"/>
      <c r="R893" s="271"/>
      <c r="S893" s="271"/>
      <c r="T893" s="272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73" t="s">
        <v>440</v>
      </c>
      <c r="AU893" s="273" t="s">
        <v>91</v>
      </c>
      <c r="AV893" s="14" t="s">
        <v>341</v>
      </c>
      <c r="AW893" s="14" t="s">
        <v>36</v>
      </c>
      <c r="AX893" s="14" t="s">
        <v>89</v>
      </c>
      <c r="AY893" s="273" t="s">
        <v>320</v>
      </c>
    </row>
    <row r="894" s="2" customFormat="1" ht="16.5" customHeight="1">
      <c r="A894" s="39"/>
      <c r="B894" s="40"/>
      <c r="C894" s="274" t="s">
        <v>2058</v>
      </c>
      <c r="D894" s="274" t="s">
        <v>503</v>
      </c>
      <c r="E894" s="275" t="s">
        <v>5251</v>
      </c>
      <c r="F894" s="276" t="s">
        <v>5252</v>
      </c>
      <c r="G894" s="277" t="s">
        <v>515</v>
      </c>
      <c r="H894" s="278">
        <v>438.69</v>
      </c>
      <c r="I894" s="279"/>
      <c r="J894" s="280">
        <f>ROUND(I894*H894,2)</f>
        <v>0</v>
      </c>
      <c r="K894" s="276" t="s">
        <v>1</v>
      </c>
      <c r="L894" s="281"/>
      <c r="M894" s="282" t="s">
        <v>1</v>
      </c>
      <c r="N894" s="283" t="s">
        <v>46</v>
      </c>
      <c r="O894" s="92"/>
      <c r="P894" s="237">
        <f>O894*H894</f>
        <v>0</v>
      </c>
      <c r="Q894" s="237">
        <v>0.00029999999999999997</v>
      </c>
      <c r="R894" s="237">
        <f>Q894*H894</f>
        <v>0.13160699999999997</v>
      </c>
      <c r="S894" s="237">
        <v>0</v>
      </c>
      <c r="T894" s="238">
        <f>S894*H894</f>
        <v>0</v>
      </c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R894" s="239" t="s">
        <v>823</v>
      </c>
      <c r="AT894" s="239" t="s">
        <v>503</v>
      </c>
      <c r="AU894" s="239" t="s">
        <v>91</v>
      </c>
      <c r="AY894" s="18" t="s">
        <v>320</v>
      </c>
      <c r="BE894" s="240">
        <f>IF(N894="základní",J894,0)</f>
        <v>0</v>
      </c>
      <c r="BF894" s="240">
        <f>IF(N894="snížená",J894,0)</f>
        <v>0</v>
      </c>
      <c r="BG894" s="240">
        <f>IF(N894="zákl. přenesená",J894,0)</f>
        <v>0</v>
      </c>
      <c r="BH894" s="240">
        <f>IF(N894="sníž. přenesená",J894,0)</f>
        <v>0</v>
      </c>
      <c r="BI894" s="240">
        <f>IF(N894="nulová",J894,0)</f>
        <v>0</v>
      </c>
      <c r="BJ894" s="18" t="s">
        <v>89</v>
      </c>
      <c r="BK894" s="240">
        <f>ROUND(I894*H894,2)</f>
        <v>0</v>
      </c>
      <c r="BL894" s="18" t="s">
        <v>404</v>
      </c>
      <c r="BM894" s="239" t="s">
        <v>5253</v>
      </c>
    </row>
    <row r="895" s="13" customFormat="1">
      <c r="A895" s="13"/>
      <c r="B895" s="251"/>
      <c r="C895" s="252"/>
      <c r="D895" s="253" t="s">
        <v>440</v>
      </c>
      <c r="E895" s="254" t="s">
        <v>1</v>
      </c>
      <c r="F895" s="255" t="s">
        <v>5254</v>
      </c>
      <c r="G895" s="252"/>
      <c r="H895" s="256">
        <v>438.69</v>
      </c>
      <c r="I895" s="257"/>
      <c r="J895" s="252"/>
      <c r="K895" s="252"/>
      <c r="L895" s="258"/>
      <c r="M895" s="259"/>
      <c r="N895" s="260"/>
      <c r="O895" s="260"/>
      <c r="P895" s="260"/>
      <c r="Q895" s="260"/>
      <c r="R895" s="260"/>
      <c r="S895" s="260"/>
      <c r="T895" s="261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62" t="s">
        <v>440</v>
      </c>
      <c r="AU895" s="262" t="s">
        <v>91</v>
      </c>
      <c r="AV895" s="13" t="s">
        <v>91</v>
      </c>
      <c r="AW895" s="13" t="s">
        <v>36</v>
      </c>
      <c r="AX895" s="13" t="s">
        <v>89</v>
      </c>
      <c r="AY895" s="262" t="s">
        <v>320</v>
      </c>
    </row>
    <row r="896" s="2" customFormat="1" ht="24.15" customHeight="1">
      <c r="A896" s="39"/>
      <c r="B896" s="40"/>
      <c r="C896" s="228" t="s">
        <v>2072</v>
      </c>
      <c r="D896" s="228" t="s">
        <v>323</v>
      </c>
      <c r="E896" s="229" t="s">
        <v>5255</v>
      </c>
      <c r="F896" s="230" t="s">
        <v>5256</v>
      </c>
      <c r="G896" s="231" t="s">
        <v>480</v>
      </c>
      <c r="H896" s="232">
        <v>3.9569999999999999</v>
      </c>
      <c r="I896" s="233"/>
      <c r="J896" s="234">
        <f>ROUND(I896*H896,2)</f>
        <v>0</v>
      </c>
      <c r="K896" s="230" t="s">
        <v>326</v>
      </c>
      <c r="L896" s="45"/>
      <c r="M896" s="235" t="s">
        <v>1</v>
      </c>
      <c r="N896" s="236" t="s">
        <v>46</v>
      </c>
      <c r="O896" s="92"/>
      <c r="P896" s="237">
        <f>O896*H896</f>
        <v>0</v>
      </c>
      <c r="Q896" s="237">
        <v>0</v>
      </c>
      <c r="R896" s="237">
        <f>Q896*H896</f>
        <v>0</v>
      </c>
      <c r="S896" s="237">
        <v>0</v>
      </c>
      <c r="T896" s="238">
        <f>S896*H896</f>
        <v>0</v>
      </c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R896" s="239" t="s">
        <v>404</v>
      </c>
      <c r="AT896" s="239" t="s">
        <v>323</v>
      </c>
      <c r="AU896" s="239" t="s">
        <v>91</v>
      </c>
      <c r="AY896" s="18" t="s">
        <v>320</v>
      </c>
      <c r="BE896" s="240">
        <f>IF(N896="základní",J896,0)</f>
        <v>0</v>
      </c>
      <c r="BF896" s="240">
        <f>IF(N896="snížená",J896,0)</f>
        <v>0</v>
      </c>
      <c r="BG896" s="240">
        <f>IF(N896="zákl. přenesená",J896,0)</f>
        <v>0</v>
      </c>
      <c r="BH896" s="240">
        <f>IF(N896="sníž. přenesená",J896,0)</f>
        <v>0</v>
      </c>
      <c r="BI896" s="240">
        <f>IF(N896="nulová",J896,0)</f>
        <v>0</v>
      </c>
      <c r="BJ896" s="18" t="s">
        <v>89</v>
      </c>
      <c r="BK896" s="240">
        <f>ROUND(I896*H896,2)</f>
        <v>0</v>
      </c>
      <c r="BL896" s="18" t="s">
        <v>404</v>
      </c>
      <c r="BM896" s="239" t="s">
        <v>5257</v>
      </c>
    </row>
    <row r="897" s="2" customFormat="1">
      <c r="A897" s="39"/>
      <c r="B897" s="40"/>
      <c r="C897" s="41"/>
      <c r="D897" s="241" t="s">
        <v>329</v>
      </c>
      <c r="E897" s="41"/>
      <c r="F897" s="242" t="s">
        <v>5258</v>
      </c>
      <c r="G897" s="41"/>
      <c r="H897" s="41"/>
      <c r="I897" s="243"/>
      <c r="J897" s="41"/>
      <c r="K897" s="41"/>
      <c r="L897" s="45"/>
      <c r="M897" s="244"/>
      <c r="N897" s="245"/>
      <c r="O897" s="92"/>
      <c r="P897" s="92"/>
      <c r="Q897" s="92"/>
      <c r="R897" s="92"/>
      <c r="S897" s="92"/>
      <c r="T897" s="93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T897" s="18" t="s">
        <v>329</v>
      </c>
      <c r="AU897" s="18" t="s">
        <v>91</v>
      </c>
    </row>
    <row r="898" s="12" customFormat="1" ht="22.8" customHeight="1">
      <c r="A898" s="12"/>
      <c r="B898" s="212"/>
      <c r="C898" s="213"/>
      <c r="D898" s="214" t="s">
        <v>80</v>
      </c>
      <c r="E898" s="226" t="s">
        <v>2923</v>
      </c>
      <c r="F898" s="226" t="s">
        <v>2924</v>
      </c>
      <c r="G898" s="213"/>
      <c r="H898" s="213"/>
      <c r="I898" s="216"/>
      <c r="J898" s="227">
        <f>BK898</f>
        <v>0</v>
      </c>
      <c r="K898" s="213"/>
      <c r="L898" s="218"/>
      <c r="M898" s="219"/>
      <c r="N898" s="220"/>
      <c r="O898" s="220"/>
      <c r="P898" s="221">
        <f>SUM(P899:P902)</f>
        <v>0</v>
      </c>
      <c r="Q898" s="220"/>
      <c r="R898" s="221">
        <f>SUM(R899:R902)</f>
        <v>3.4918806999999998</v>
      </c>
      <c r="S898" s="220"/>
      <c r="T898" s="222">
        <f>SUM(T899:T902)</f>
        <v>0</v>
      </c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R898" s="223" t="s">
        <v>91</v>
      </c>
      <c r="AT898" s="224" t="s">
        <v>80</v>
      </c>
      <c r="AU898" s="224" t="s">
        <v>89</v>
      </c>
      <c r="AY898" s="223" t="s">
        <v>320</v>
      </c>
      <c r="BK898" s="225">
        <f>SUM(BK899:BK902)</f>
        <v>0</v>
      </c>
    </row>
    <row r="899" s="2" customFormat="1" ht="24.15" customHeight="1">
      <c r="A899" s="39"/>
      <c r="B899" s="40"/>
      <c r="C899" s="228" t="s">
        <v>2077</v>
      </c>
      <c r="D899" s="228" t="s">
        <v>323</v>
      </c>
      <c r="E899" s="229" t="s">
        <v>2931</v>
      </c>
      <c r="F899" s="230" t="s">
        <v>5259</v>
      </c>
      <c r="G899" s="231" t="s">
        <v>437</v>
      </c>
      <c r="H899" s="232">
        <v>197.16999999999999</v>
      </c>
      <c r="I899" s="233"/>
      <c r="J899" s="234">
        <f>ROUND(I899*H899,2)</f>
        <v>0</v>
      </c>
      <c r="K899" s="230" t="s">
        <v>1</v>
      </c>
      <c r="L899" s="45"/>
      <c r="M899" s="235" t="s">
        <v>1</v>
      </c>
      <c r="N899" s="236" t="s">
        <v>46</v>
      </c>
      <c r="O899" s="92"/>
      <c r="P899" s="237">
        <f>O899*H899</f>
        <v>0</v>
      </c>
      <c r="Q899" s="237">
        <v>0.01771</v>
      </c>
      <c r="R899" s="237">
        <f>Q899*H899</f>
        <v>3.4918806999999998</v>
      </c>
      <c r="S899" s="237">
        <v>0</v>
      </c>
      <c r="T899" s="238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239" t="s">
        <v>404</v>
      </c>
      <c r="AT899" s="239" t="s">
        <v>323</v>
      </c>
      <c r="AU899" s="239" t="s">
        <v>91</v>
      </c>
      <c r="AY899" s="18" t="s">
        <v>320</v>
      </c>
      <c r="BE899" s="240">
        <f>IF(N899="základní",J899,0)</f>
        <v>0</v>
      </c>
      <c r="BF899" s="240">
        <f>IF(N899="snížená",J899,0)</f>
        <v>0</v>
      </c>
      <c r="BG899" s="240">
        <f>IF(N899="zákl. přenesená",J899,0)</f>
        <v>0</v>
      </c>
      <c r="BH899" s="240">
        <f>IF(N899="sníž. přenesená",J899,0)</f>
        <v>0</v>
      </c>
      <c r="BI899" s="240">
        <f>IF(N899="nulová",J899,0)</f>
        <v>0</v>
      </c>
      <c r="BJ899" s="18" t="s">
        <v>89</v>
      </c>
      <c r="BK899" s="240">
        <f>ROUND(I899*H899,2)</f>
        <v>0</v>
      </c>
      <c r="BL899" s="18" t="s">
        <v>404</v>
      </c>
      <c r="BM899" s="239" t="s">
        <v>5260</v>
      </c>
    </row>
    <row r="900" s="13" customFormat="1">
      <c r="A900" s="13"/>
      <c r="B900" s="251"/>
      <c r="C900" s="252"/>
      <c r="D900" s="253" t="s">
        <v>440</v>
      </c>
      <c r="E900" s="254" t="s">
        <v>4424</v>
      </c>
      <c r="F900" s="255" t="s">
        <v>5261</v>
      </c>
      <c r="G900" s="252"/>
      <c r="H900" s="256">
        <v>197.16999999999999</v>
      </c>
      <c r="I900" s="257"/>
      <c r="J900" s="252"/>
      <c r="K900" s="252"/>
      <c r="L900" s="258"/>
      <c r="M900" s="259"/>
      <c r="N900" s="260"/>
      <c r="O900" s="260"/>
      <c r="P900" s="260"/>
      <c r="Q900" s="260"/>
      <c r="R900" s="260"/>
      <c r="S900" s="260"/>
      <c r="T900" s="261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62" t="s">
        <v>440</v>
      </c>
      <c r="AU900" s="262" t="s">
        <v>91</v>
      </c>
      <c r="AV900" s="13" t="s">
        <v>91</v>
      </c>
      <c r="AW900" s="13" t="s">
        <v>36</v>
      </c>
      <c r="AX900" s="13" t="s">
        <v>89</v>
      </c>
      <c r="AY900" s="262" t="s">
        <v>320</v>
      </c>
    </row>
    <row r="901" s="2" customFormat="1" ht="24.15" customHeight="1">
      <c r="A901" s="39"/>
      <c r="B901" s="40"/>
      <c r="C901" s="228" t="s">
        <v>2082</v>
      </c>
      <c r="D901" s="228" t="s">
        <v>323</v>
      </c>
      <c r="E901" s="229" t="s">
        <v>2936</v>
      </c>
      <c r="F901" s="230" t="s">
        <v>2937</v>
      </c>
      <c r="G901" s="231" t="s">
        <v>480</v>
      </c>
      <c r="H901" s="232">
        <v>3.492</v>
      </c>
      <c r="I901" s="233"/>
      <c r="J901" s="234">
        <f>ROUND(I901*H901,2)</f>
        <v>0</v>
      </c>
      <c r="K901" s="230" t="s">
        <v>326</v>
      </c>
      <c r="L901" s="45"/>
      <c r="M901" s="235" t="s">
        <v>1</v>
      </c>
      <c r="N901" s="236" t="s">
        <v>46</v>
      </c>
      <c r="O901" s="92"/>
      <c r="P901" s="237">
        <f>O901*H901</f>
        <v>0</v>
      </c>
      <c r="Q901" s="237">
        <v>0</v>
      </c>
      <c r="R901" s="237">
        <f>Q901*H901</f>
        <v>0</v>
      </c>
      <c r="S901" s="237">
        <v>0</v>
      </c>
      <c r="T901" s="238">
        <f>S901*H901</f>
        <v>0</v>
      </c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R901" s="239" t="s">
        <v>404</v>
      </c>
      <c r="AT901" s="239" t="s">
        <v>323</v>
      </c>
      <c r="AU901" s="239" t="s">
        <v>91</v>
      </c>
      <c r="AY901" s="18" t="s">
        <v>320</v>
      </c>
      <c r="BE901" s="240">
        <f>IF(N901="základní",J901,0)</f>
        <v>0</v>
      </c>
      <c r="BF901" s="240">
        <f>IF(N901="snížená",J901,0)</f>
        <v>0</v>
      </c>
      <c r="BG901" s="240">
        <f>IF(N901="zákl. přenesená",J901,0)</f>
        <v>0</v>
      </c>
      <c r="BH901" s="240">
        <f>IF(N901="sníž. přenesená",J901,0)</f>
        <v>0</v>
      </c>
      <c r="BI901" s="240">
        <f>IF(N901="nulová",J901,0)</f>
        <v>0</v>
      </c>
      <c r="BJ901" s="18" t="s">
        <v>89</v>
      </c>
      <c r="BK901" s="240">
        <f>ROUND(I901*H901,2)</f>
        <v>0</v>
      </c>
      <c r="BL901" s="18" t="s">
        <v>404</v>
      </c>
      <c r="BM901" s="239" t="s">
        <v>5262</v>
      </c>
    </row>
    <row r="902" s="2" customFormat="1">
      <c r="A902" s="39"/>
      <c r="B902" s="40"/>
      <c r="C902" s="41"/>
      <c r="D902" s="241" t="s">
        <v>329</v>
      </c>
      <c r="E902" s="41"/>
      <c r="F902" s="242" t="s">
        <v>2939</v>
      </c>
      <c r="G902" s="41"/>
      <c r="H902" s="41"/>
      <c r="I902" s="243"/>
      <c r="J902" s="41"/>
      <c r="K902" s="41"/>
      <c r="L902" s="45"/>
      <c r="M902" s="244"/>
      <c r="N902" s="245"/>
      <c r="O902" s="92"/>
      <c r="P902" s="92"/>
      <c r="Q902" s="92"/>
      <c r="R902" s="92"/>
      <c r="S902" s="92"/>
      <c r="T902" s="93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T902" s="18" t="s">
        <v>329</v>
      </c>
      <c r="AU902" s="18" t="s">
        <v>91</v>
      </c>
    </row>
    <row r="903" s="12" customFormat="1" ht="22.8" customHeight="1">
      <c r="A903" s="12"/>
      <c r="B903" s="212"/>
      <c r="C903" s="213"/>
      <c r="D903" s="214" t="s">
        <v>80</v>
      </c>
      <c r="E903" s="226" t="s">
        <v>2940</v>
      </c>
      <c r="F903" s="226" t="s">
        <v>2941</v>
      </c>
      <c r="G903" s="213"/>
      <c r="H903" s="213"/>
      <c r="I903" s="216"/>
      <c r="J903" s="227">
        <f>BK903</f>
        <v>0</v>
      </c>
      <c r="K903" s="213"/>
      <c r="L903" s="218"/>
      <c r="M903" s="219"/>
      <c r="N903" s="220"/>
      <c r="O903" s="220"/>
      <c r="P903" s="221">
        <f>SUM(P904:P920)</f>
        <v>0</v>
      </c>
      <c r="Q903" s="220"/>
      <c r="R903" s="221">
        <f>SUM(R904:R920)</f>
        <v>0.21593599999999999</v>
      </c>
      <c r="S903" s="220"/>
      <c r="T903" s="222">
        <f>SUM(T904:T920)</f>
        <v>0</v>
      </c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R903" s="223" t="s">
        <v>91</v>
      </c>
      <c r="AT903" s="224" t="s">
        <v>80</v>
      </c>
      <c r="AU903" s="224" t="s">
        <v>89</v>
      </c>
      <c r="AY903" s="223" t="s">
        <v>320</v>
      </c>
      <c r="BK903" s="225">
        <f>SUM(BK904:BK920)</f>
        <v>0</v>
      </c>
    </row>
    <row r="904" s="2" customFormat="1" ht="33" customHeight="1">
      <c r="A904" s="39"/>
      <c r="B904" s="40"/>
      <c r="C904" s="228" t="s">
        <v>2087</v>
      </c>
      <c r="D904" s="228" t="s">
        <v>323</v>
      </c>
      <c r="E904" s="229" t="s">
        <v>2943</v>
      </c>
      <c r="F904" s="230" t="s">
        <v>2944</v>
      </c>
      <c r="G904" s="231" t="s">
        <v>437</v>
      </c>
      <c r="H904" s="232">
        <v>5.2800000000000002</v>
      </c>
      <c r="I904" s="233"/>
      <c r="J904" s="234">
        <f>ROUND(I904*H904,2)</f>
        <v>0</v>
      </c>
      <c r="K904" s="230" t="s">
        <v>326</v>
      </c>
      <c r="L904" s="45"/>
      <c r="M904" s="235" t="s">
        <v>1</v>
      </c>
      <c r="N904" s="236" t="s">
        <v>46</v>
      </c>
      <c r="O904" s="92"/>
      <c r="P904" s="237">
        <f>O904*H904</f>
        <v>0</v>
      </c>
      <c r="Q904" s="237">
        <v>0.0051999999999999998</v>
      </c>
      <c r="R904" s="237">
        <f>Q904*H904</f>
        <v>0.027456000000000001</v>
      </c>
      <c r="S904" s="237">
        <v>0</v>
      </c>
      <c r="T904" s="238">
        <f>S904*H904</f>
        <v>0</v>
      </c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R904" s="239" t="s">
        <v>404</v>
      </c>
      <c r="AT904" s="239" t="s">
        <v>323</v>
      </c>
      <c r="AU904" s="239" t="s">
        <v>91</v>
      </c>
      <c r="AY904" s="18" t="s">
        <v>320</v>
      </c>
      <c r="BE904" s="240">
        <f>IF(N904="základní",J904,0)</f>
        <v>0</v>
      </c>
      <c r="BF904" s="240">
        <f>IF(N904="snížená",J904,0)</f>
        <v>0</v>
      </c>
      <c r="BG904" s="240">
        <f>IF(N904="zákl. přenesená",J904,0)</f>
        <v>0</v>
      </c>
      <c r="BH904" s="240">
        <f>IF(N904="sníž. přenesená",J904,0)</f>
        <v>0</v>
      </c>
      <c r="BI904" s="240">
        <f>IF(N904="nulová",J904,0)</f>
        <v>0</v>
      </c>
      <c r="BJ904" s="18" t="s">
        <v>89</v>
      </c>
      <c r="BK904" s="240">
        <f>ROUND(I904*H904,2)</f>
        <v>0</v>
      </c>
      <c r="BL904" s="18" t="s">
        <v>404</v>
      </c>
      <c r="BM904" s="239" t="s">
        <v>5263</v>
      </c>
    </row>
    <row r="905" s="2" customFormat="1">
      <c r="A905" s="39"/>
      <c r="B905" s="40"/>
      <c r="C905" s="41"/>
      <c r="D905" s="241" t="s">
        <v>329</v>
      </c>
      <c r="E905" s="41"/>
      <c r="F905" s="242" t="s">
        <v>2946</v>
      </c>
      <c r="G905" s="41"/>
      <c r="H905" s="41"/>
      <c r="I905" s="243"/>
      <c r="J905" s="41"/>
      <c r="K905" s="41"/>
      <c r="L905" s="45"/>
      <c r="M905" s="244"/>
      <c r="N905" s="245"/>
      <c r="O905" s="92"/>
      <c r="P905" s="92"/>
      <c r="Q905" s="92"/>
      <c r="R905" s="92"/>
      <c r="S905" s="92"/>
      <c r="T905" s="93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T905" s="18" t="s">
        <v>329</v>
      </c>
      <c r="AU905" s="18" t="s">
        <v>91</v>
      </c>
    </row>
    <row r="906" s="16" customFormat="1">
      <c r="A906" s="16"/>
      <c r="B906" s="299"/>
      <c r="C906" s="300"/>
      <c r="D906" s="253" t="s">
        <v>440</v>
      </c>
      <c r="E906" s="301" t="s">
        <v>1</v>
      </c>
      <c r="F906" s="302" t="s">
        <v>4455</v>
      </c>
      <c r="G906" s="300"/>
      <c r="H906" s="301" t="s">
        <v>1</v>
      </c>
      <c r="I906" s="303"/>
      <c r="J906" s="300"/>
      <c r="K906" s="300"/>
      <c r="L906" s="304"/>
      <c r="M906" s="305"/>
      <c r="N906" s="306"/>
      <c r="O906" s="306"/>
      <c r="P906" s="306"/>
      <c r="Q906" s="306"/>
      <c r="R906" s="306"/>
      <c r="S906" s="306"/>
      <c r="T906" s="307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T906" s="308" t="s">
        <v>440</v>
      </c>
      <c r="AU906" s="308" t="s">
        <v>91</v>
      </c>
      <c r="AV906" s="16" t="s">
        <v>89</v>
      </c>
      <c r="AW906" s="16" t="s">
        <v>36</v>
      </c>
      <c r="AX906" s="16" t="s">
        <v>81</v>
      </c>
      <c r="AY906" s="308" t="s">
        <v>320</v>
      </c>
    </row>
    <row r="907" s="13" customFormat="1">
      <c r="A907" s="13"/>
      <c r="B907" s="251"/>
      <c r="C907" s="252"/>
      <c r="D907" s="253" t="s">
        <v>440</v>
      </c>
      <c r="E907" s="254" t="s">
        <v>1</v>
      </c>
      <c r="F907" s="255" t="s">
        <v>5264</v>
      </c>
      <c r="G907" s="252"/>
      <c r="H907" s="256">
        <v>4.0800000000000001</v>
      </c>
      <c r="I907" s="257"/>
      <c r="J907" s="252"/>
      <c r="K907" s="252"/>
      <c r="L907" s="258"/>
      <c r="M907" s="259"/>
      <c r="N907" s="260"/>
      <c r="O907" s="260"/>
      <c r="P907" s="260"/>
      <c r="Q907" s="260"/>
      <c r="R907" s="260"/>
      <c r="S907" s="260"/>
      <c r="T907" s="261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62" t="s">
        <v>440</v>
      </c>
      <c r="AU907" s="262" t="s">
        <v>91</v>
      </c>
      <c r="AV907" s="13" t="s">
        <v>91</v>
      </c>
      <c r="AW907" s="13" t="s">
        <v>36</v>
      </c>
      <c r="AX907" s="13" t="s">
        <v>81</v>
      </c>
      <c r="AY907" s="262" t="s">
        <v>320</v>
      </c>
    </row>
    <row r="908" s="15" customFormat="1">
      <c r="A908" s="15"/>
      <c r="B908" s="288"/>
      <c r="C908" s="289"/>
      <c r="D908" s="253" t="s">
        <v>440</v>
      </c>
      <c r="E908" s="290" t="s">
        <v>1</v>
      </c>
      <c r="F908" s="291" t="s">
        <v>633</v>
      </c>
      <c r="G908" s="289"/>
      <c r="H908" s="292">
        <v>4.0800000000000001</v>
      </c>
      <c r="I908" s="293"/>
      <c r="J908" s="289"/>
      <c r="K908" s="289"/>
      <c r="L908" s="294"/>
      <c r="M908" s="295"/>
      <c r="N908" s="296"/>
      <c r="O908" s="296"/>
      <c r="P908" s="296"/>
      <c r="Q908" s="296"/>
      <c r="R908" s="296"/>
      <c r="S908" s="296"/>
      <c r="T908" s="297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98" t="s">
        <v>440</v>
      </c>
      <c r="AU908" s="298" t="s">
        <v>91</v>
      </c>
      <c r="AV908" s="15" t="s">
        <v>111</v>
      </c>
      <c r="AW908" s="15" t="s">
        <v>36</v>
      </c>
      <c r="AX908" s="15" t="s">
        <v>81</v>
      </c>
      <c r="AY908" s="298" t="s">
        <v>320</v>
      </c>
    </row>
    <row r="909" s="16" customFormat="1">
      <c r="A909" s="16"/>
      <c r="B909" s="299"/>
      <c r="C909" s="300"/>
      <c r="D909" s="253" t="s">
        <v>440</v>
      </c>
      <c r="E909" s="301" t="s">
        <v>1</v>
      </c>
      <c r="F909" s="302" t="s">
        <v>5265</v>
      </c>
      <c r="G909" s="300"/>
      <c r="H909" s="301" t="s">
        <v>1</v>
      </c>
      <c r="I909" s="303"/>
      <c r="J909" s="300"/>
      <c r="K909" s="300"/>
      <c r="L909" s="304"/>
      <c r="M909" s="305"/>
      <c r="N909" s="306"/>
      <c r="O909" s="306"/>
      <c r="P909" s="306"/>
      <c r="Q909" s="306"/>
      <c r="R909" s="306"/>
      <c r="S909" s="306"/>
      <c r="T909" s="307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T909" s="308" t="s">
        <v>440</v>
      </c>
      <c r="AU909" s="308" t="s">
        <v>91</v>
      </c>
      <c r="AV909" s="16" t="s">
        <v>89</v>
      </c>
      <c r="AW909" s="16" t="s">
        <v>36</v>
      </c>
      <c r="AX909" s="16" t="s">
        <v>81</v>
      </c>
      <c r="AY909" s="308" t="s">
        <v>320</v>
      </c>
    </row>
    <row r="910" s="16" customFormat="1">
      <c r="A910" s="16"/>
      <c r="B910" s="299"/>
      <c r="C910" s="300"/>
      <c r="D910" s="253" t="s">
        <v>440</v>
      </c>
      <c r="E910" s="301" t="s">
        <v>1</v>
      </c>
      <c r="F910" s="302" t="s">
        <v>900</v>
      </c>
      <c r="G910" s="300"/>
      <c r="H910" s="301" t="s">
        <v>1</v>
      </c>
      <c r="I910" s="303"/>
      <c r="J910" s="300"/>
      <c r="K910" s="300"/>
      <c r="L910" s="304"/>
      <c r="M910" s="305"/>
      <c r="N910" s="306"/>
      <c r="O910" s="306"/>
      <c r="P910" s="306"/>
      <c r="Q910" s="306"/>
      <c r="R910" s="306"/>
      <c r="S910" s="306"/>
      <c r="T910" s="307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T910" s="308" t="s">
        <v>440</v>
      </c>
      <c r="AU910" s="308" t="s">
        <v>91</v>
      </c>
      <c r="AV910" s="16" t="s">
        <v>89</v>
      </c>
      <c r="AW910" s="16" t="s">
        <v>36</v>
      </c>
      <c r="AX910" s="16" t="s">
        <v>81</v>
      </c>
      <c r="AY910" s="308" t="s">
        <v>320</v>
      </c>
    </row>
    <row r="911" s="13" customFormat="1">
      <c r="A911" s="13"/>
      <c r="B911" s="251"/>
      <c r="C911" s="252"/>
      <c r="D911" s="253" t="s">
        <v>440</v>
      </c>
      <c r="E911" s="254" t="s">
        <v>1</v>
      </c>
      <c r="F911" s="255" t="s">
        <v>5266</v>
      </c>
      <c r="G911" s="252"/>
      <c r="H911" s="256">
        <v>1.2</v>
      </c>
      <c r="I911" s="257"/>
      <c r="J911" s="252"/>
      <c r="K911" s="252"/>
      <c r="L911" s="258"/>
      <c r="M911" s="259"/>
      <c r="N911" s="260"/>
      <c r="O911" s="260"/>
      <c r="P911" s="260"/>
      <c r="Q911" s="260"/>
      <c r="R911" s="260"/>
      <c r="S911" s="260"/>
      <c r="T911" s="261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62" t="s">
        <v>440</v>
      </c>
      <c r="AU911" s="262" t="s">
        <v>91</v>
      </c>
      <c r="AV911" s="13" t="s">
        <v>91</v>
      </c>
      <c r="AW911" s="13" t="s">
        <v>36</v>
      </c>
      <c r="AX911" s="13" t="s">
        <v>81</v>
      </c>
      <c r="AY911" s="262" t="s">
        <v>320</v>
      </c>
    </row>
    <row r="912" s="15" customFormat="1">
      <c r="A912" s="15"/>
      <c r="B912" s="288"/>
      <c r="C912" s="289"/>
      <c r="D912" s="253" t="s">
        <v>440</v>
      </c>
      <c r="E912" s="290" t="s">
        <v>1</v>
      </c>
      <c r="F912" s="291" t="s">
        <v>633</v>
      </c>
      <c r="G912" s="289"/>
      <c r="H912" s="292">
        <v>1.2</v>
      </c>
      <c r="I912" s="293"/>
      <c r="J912" s="289"/>
      <c r="K912" s="289"/>
      <c r="L912" s="294"/>
      <c r="M912" s="295"/>
      <c r="N912" s="296"/>
      <c r="O912" s="296"/>
      <c r="P912" s="296"/>
      <c r="Q912" s="296"/>
      <c r="R912" s="296"/>
      <c r="S912" s="296"/>
      <c r="T912" s="297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T912" s="298" t="s">
        <v>440</v>
      </c>
      <c r="AU912" s="298" t="s">
        <v>91</v>
      </c>
      <c r="AV912" s="15" t="s">
        <v>111</v>
      </c>
      <c r="AW912" s="15" t="s">
        <v>36</v>
      </c>
      <c r="AX912" s="15" t="s">
        <v>81</v>
      </c>
      <c r="AY912" s="298" t="s">
        <v>320</v>
      </c>
    </row>
    <row r="913" s="14" customFormat="1">
      <c r="A913" s="14"/>
      <c r="B913" s="263"/>
      <c r="C913" s="264"/>
      <c r="D913" s="253" t="s">
        <v>440</v>
      </c>
      <c r="E913" s="265" t="s">
        <v>1</v>
      </c>
      <c r="F913" s="266" t="s">
        <v>485</v>
      </c>
      <c r="G913" s="264"/>
      <c r="H913" s="267">
        <v>5.2800000000000002</v>
      </c>
      <c r="I913" s="268"/>
      <c r="J913" s="264"/>
      <c r="K913" s="264"/>
      <c r="L913" s="269"/>
      <c r="M913" s="270"/>
      <c r="N913" s="271"/>
      <c r="O913" s="271"/>
      <c r="P913" s="271"/>
      <c r="Q913" s="271"/>
      <c r="R913" s="271"/>
      <c r="S913" s="271"/>
      <c r="T913" s="272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73" t="s">
        <v>440</v>
      </c>
      <c r="AU913" s="273" t="s">
        <v>91</v>
      </c>
      <c r="AV913" s="14" t="s">
        <v>341</v>
      </c>
      <c r="AW913" s="14" t="s">
        <v>36</v>
      </c>
      <c r="AX913" s="14" t="s">
        <v>89</v>
      </c>
      <c r="AY913" s="273" t="s">
        <v>320</v>
      </c>
    </row>
    <row r="914" s="2" customFormat="1" ht="16.5" customHeight="1">
      <c r="A914" s="39"/>
      <c r="B914" s="40"/>
      <c r="C914" s="274" t="s">
        <v>2091</v>
      </c>
      <c r="D914" s="274" t="s">
        <v>503</v>
      </c>
      <c r="E914" s="275" t="s">
        <v>2959</v>
      </c>
      <c r="F914" s="276" t="s">
        <v>2960</v>
      </c>
      <c r="G914" s="277" t="s">
        <v>437</v>
      </c>
      <c r="H914" s="278">
        <v>5.8079999999999998</v>
      </c>
      <c r="I914" s="279"/>
      <c r="J914" s="280">
        <f>ROUND(I914*H914,2)</f>
        <v>0</v>
      </c>
      <c r="K914" s="276" t="s">
        <v>1</v>
      </c>
      <c r="L914" s="281"/>
      <c r="M914" s="282" t="s">
        <v>1</v>
      </c>
      <c r="N914" s="283" t="s">
        <v>46</v>
      </c>
      <c r="O914" s="92"/>
      <c r="P914" s="237">
        <f>O914*H914</f>
        <v>0</v>
      </c>
      <c r="Q914" s="237">
        <v>0.01</v>
      </c>
      <c r="R914" s="237">
        <f>Q914*H914</f>
        <v>0.05808</v>
      </c>
      <c r="S914" s="237">
        <v>0</v>
      </c>
      <c r="T914" s="238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239" t="s">
        <v>823</v>
      </c>
      <c r="AT914" s="239" t="s">
        <v>503</v>
      </c>
      <c r="AU914" s="239" t="s">
        <v>91</v>
      </c>
      <c r="AY914" s="18" t="s">
        <v>320</v>
      </c>
      <c r="BE914" s="240">
        <f>IF(N914="základní",J914,0)</f>
        <v>0</v>
      </c>
      <c r="BF914" s="240">
        <f>IF(N914="snížená",J914,0)</f>
        <v>0</v>
      </c>
      <c r="BG914" s="240">
        <f>IF(N914="zákl. přenesená",J914,0)</f>
        <v>0</v>
      </c>
      <c r="BH914" s="240">
        <f>IF(N914="sníž. přenesená",J914,0)</f>
        <v>0</v>
      </c>
      <c r="BI914" s="240">
        <f>IF(N914="nulová",J914,0)</f>
        <v>0</v>
      </c>
      <c r="BJ914" s="18" t="s">
        <v>89</v>
      </c>
      <c r="BK914" s="240">
        <f>ROUND(I914*H914,2)</f>
        <v>0</v>
      </c>
      <c r="BL914" s="18" t="s">
        <v>404</v>
      </c>
      <c r="BM914" s="239" t="s">
        <v>5267</v>
      </c>
    </row>
    <row r="915" s="13" customFormat="1">
      <c r="A915" s="13"/>
      <c r="B915" s="251"/>
      <c r="C915" s="252"/>
      <c r="D915" s="253" t="s">
        <v>440</v>
      </c>
      <c r="E915" s="254" t="s">
        <v>1</v>
      </c>
      <c r="F915" s="255" t="s">
        <v>5268</v>
      </c>
      <c r="G915" s="252"/>
      <c r="H915" s="256">
        <v>5.8079999999999998</v>
      </c>
      <c r="I915" s="257"/>
      <c r="J915" s="252"/>
      <c r="K915" s="252"/>
      <c r="L915" s="258"/>
      <c r="M915" s="259"/>
      <c r="N915" s="260"/>
      <c r="O915" s="260"/>
      <c r="P915" s="260"/>
      <c r="Q915" s="260"/>
      <c r="R915" s="260"/>
      <c r="S915" s="260"/>
      <c r="T915" s="261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62" t="s">
        <v>440</v>
      </c>
      <c r="AU915" s="262" t="s">
        <v>91</v>
      </c>
      <c r="AV915" s="13" t="s">
        <v>91</v>
      </c>
      <c r="AW915" s="13" t="s">
        <v>36</v>
      </c>
      <c r="AX915" s="13" t="s">
        <v>89</v>
      </c>
      <c r="AY915" s="262" t="s">
        <v>320</v>
      </c>
    </row>
    <row r="916" s="2" customFormat="1" ht="16.5" customHeight="1">
      <c r="A916" s="39"/>
      <c r="B916" s="40"/>
      <c r="C916" s="274" t="s">
        <v>2096</v>
      </c>
      <c r="D916" s="274" t="s">
        <v>503</v>
      </c>
      <c r="E916" s="275" t="s">
        <v>2964</v>
      </c>
      <c r="F916" s="276" t="s">
        <v>2965</v>
      </c>
      <c r="G916" s="277" t="s">
        <v>515</v>
      </c>
      <c r="H916" s="278">
        <v>10</v>
      </c>
      <c r="I916" s="279"/>
      <c r="J916" s="280">
        <f>ROUND(I916*H916,2)</f>
        <v>0</v>
      </c>
      <c r="K916" s="276" t="s">
        <v>1</v>
      </c>
      <c r="L916" s="281"/>
      <c r="M916" s="282" t="s">
        <v>1</v>
      </c>
      <c r="N916" s="283" t="s">
        <v>46</v>
      </c>
      <c r="O916" s="92"/>
      <c r="P916" s="237">
        <f>O916*H916</f>
        <v>0</v>
      </c>
      <c r="Q916" s="237">
        <v>0.01</v>
      </c>
      <c r="R916" s="237">
        <f>Q916*H916</f>
        <v>0.10000000000000001</v>
      </c>
      <c r="S916" s="237">
        <v>0</v>
      </c>
      <c r="T916" s="238">
        <f>S916*H916</f>
        <v>0</v>
      </c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R916" s="239" t="s">
        <v>823</v>
      </c>
      <c r="AT916" s="239" t="s">
        <v>503</v>
      </c>
      <c r="AU916" s="239" t="s">
        <v>91</v>
      </c>
      <c r="AY916" s="18" t="s">
        <v>320</v>
      </c>
      <c r="BE916" s="240">
        <f>IF(N916="základní",J916,0)</f>
        <v>0</v>
      </c>
      <c r="BF916" s="240">
        <f>IF(N916="snížená",J916,0)</f>
        <v>0</v>
      </c>
      <c r="BG916" s="240">
        <f>IF(N916="zákl. přenesená",J916,0)</f>
        <v>0</v>
      </c>
      <c r="BH916" s="240">
        <f>IF(N916="sníž. přenesená",J916,0)</f>
        <v>0</v>
      </c>
      <c r="BI916" s="240">
        <f>IF(N916="nulová",J916,0)</f>
        <v>0</v>
      </c>
      <c r="BJ916" s="18" t="s">
        <v>89</v>
      </c>
      <c r="BK916" s="240">
        <f>ROUND(I916*H916,2)</f>
        <v>0</v>
      </c>
      <c r="BL916" s="18" t="s">
        <v>404</v>
      </c>
      <c r="BM916" s="239" t="s">
        <v>5269</v>
      </c>
    </row>
    <row r="917" s="2" customFormat="1" ht="24.15" customHeight="1">
      <c r="A917" s="39"/>
      <c r="B917" s="40"/>
      <c r="C917" s="228" t="s">
        <v>2102</v>
      </c>
      <c r="D917" s="228" t="s">
        <v>323</v>
      </c>
      <c r="E917" s="229" t="s">
        <v>5270</v>
      </c>
      <c r="F917" s="230" t="s">
        <v>5271</v>
      </c>
      <c r="G917" s="231" t="s">
        <v>437</v>
      </c>
      <c r="H917" s="232">
        <v>2</v>
      </c>
      <c r="I917" s="233"/>
      <c r="J917" s="234">
        <f>ROUND(I917*H917,2)</f>
        <v>0</v>
      </c>
      <c r="K917" s="230" t="s">
        <v>1</v>
      </c>
      <c r="L917" s="45"/>
      <c r="M917" s="235" t="s">
        <v>1</v>
      </c>
      <c r="N917" s="236" t="s">
        <v>46</v>
      </c>
      <c r="O917" s="92"/>
      <c r="P917" s="237">
        <f>O917*H917</f>
        <v>0</v>
      </c>
      <c r="Q917" s="237">
        <v>0.0051999999999999998</v>
      </c>
      <c r="R917" s="237">
        <f>Q917*H917</f>
        <v>0.0104</v>
      </c>
      <c r="S917" s="237">
        <v>0</v>
      </c>
      <c r="T917" s="238">
        <f>S917*H917</f>
        <v>0</v>
      </c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R917" s="239" t="s">
        <v>404</v>
      </c>
      <c r="AT917" s="239" t="s">
        <v>323</v>
      </c>
      <c r="AU917" s="239" t="s">
        <v>91</v>
      </c>
      <c r="AY917" s="18" t="s">
        <v>320</v>
      </c>
      <c r="BE917" s="240">
        <f>IF(N917="základní",J917,0)</f>
        <v>0</v>
      </c>
      <c r="BF917" s="240">
        <f>IF(N917="snížená",J917,0)</f>
        <v>0</v>
      </c>
      <c r="BG917" s="240">
        <f>IF(N917="zákl. přenesená",J917,0)</f>
        <v>0</v>
      </c>
      <c r="BH917" s="240">
        <f>IF(N917="sníž. přenesená",J917,0)</f>
        <v>0</v>
      </c>
      <c r="BI917" s="240">
        <f>IF(N917="nulová",J917,0)</f>
        <v>0</v>
      </c>
      <c r="BJ917" s="18" t="s">
        <v>89</v>
      </c>
      <c r="BK917" s="240">
        <f>ROUND(I917*H917,2)</f>
        <v>0</v>
      </c>
      <c r="BL917" s="18" t="s">
        <v>404</v>
      </c>
      <c r="BM917" s="239" t="s">
        <v>5272</v>
      </c>
    </row>
    <row r="918" s="2" customFormat="1" ht="16.5" customHeight="1">
      <c r="A918" s="39"/>
      <c r="B918" s="40"/>
      <c r="C918" s="274" t="s">
        <v>2107</v>
      </c>
      <c r="D918" s="274" t="s">
        <v>503</v>
      </c>
      <c r="E918" s="275" t="s">
        <v>5273</v>
      </c>
      <c r="F918" s="276" t="s">
        <v>5274</v>
      </c>
      <c r="G918" s="277" t="s">
        <v>437</v>
      </c>
      <c r="H918" s="278">
        <v>2</v>
      </c>
      <c r="I918" s="279"/>
      <c r="J918" s="280">
        <f>ROUND(I918*H918,2)</f>
        <v>0</v>
      </c>
      <c r="K918" s="276" t="s">
        <v>1</v>
      </c>
      <c r="L918" s="281"/>
      <c r="M918" s="282" t="s">
        <v>1</v>
      </c>
      <c r="N918" s="283" t="s">
        <v>46</v>
      </c>
      <c r="O918" s="92"/>
      <c r="P918" s="237">
        <f>O918*H918</f>
        <v>0</v>
      </c>
      <c r="Q918" s="237">
        <v>0.01</v>
      </c>
      <c r="R918" s="237">
        <f>Q918*H918</f>
        <v>0.02</v>
      </c>
      <c r="S918" s="237">
        <v>0</v>
      </c>
      <c r="T918" s="238">
        <f>S918*H918</f>
        <v>0</v>
      </c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R918" s="239" t="s">
        <v>823</v>
      </c>
      <c r="AT918" s="239" t="s">
        <v>503</v>
      </c>
      <c r="AU918" s="239" t="s">
        <v>91</v>
      </c>
      <c r="AY918" s="18" t="s">
        <v>320</v>
      </c>
      <c r="BE918" s="240">
        <f>IF(N918="základní",J918,0)</f>
        <v>0</v>
      </c>
      <c r="BF918" s="240">
        <f>IF(N918="snížená",J918,0)</f>
        <v>0</v>
      </c>
      <c r="BG918" s="240">
        <f>IF(N918="zákl. přenesená",J918,0)</f>
        <v>0</v>
      </c>
      <c r="BH918" s="240">
        <f>IF(N918="sníž. přenesená",J918,0)</f>
        <v>0</v>
      </c>
      <c r="BI918" s="240">
        <f>IF(N918="nulová",J918,0)</f>
        <v>0</v>
      </c>
      <c r="BJ918" s="18" t="s">
        <v>89</v>
      </c>
      <c r="BK918" s="240">
        <f>ROUND(I918*H918,2)</f>
        <v>0</v>
      </c>
      <c r="BL918" s="18" t="s">
        <v>404</v>
      </c>
      <c r="BM918" s="239" t="s">
        <v>5275</v>
      </c>
    </row>
    <row r="919" s="2" customFormat="1" ht="24.15" customHeight="1">
      <c r="A919" s="39"/>
      <c r="B919" s="40"/>
      <c r="C919" s="228" t="s">
        <v>2109</v>
      </c>
      <c r="D919" s="228" t="s">
        <v>323</v>
      </c>
      <c r="E919" s="229" t="s">
        <v>2968</v>
      </c>
      <c r="F919" s="230" t="s">
        <v>2969</v>
      </c>
      <c r="G919" s="231" t="s">
        <v>480</v>
      </c>
      <c r="H919" s="232">
        <v>0.216</v>
      </c>
      <c r="I919" s="233"/>
      <c r="J919" s="234">
        <f>ROUND(I919*H919,2)</f>
        <v>0</v>
      </c>
      <c r="K919" s="230" t="s">
        <v>326</v>
      </c>
      <c r="L919" s="45"/>
      <c r="M919" s="235" t="s">
        <v>1</v>
      </c>
      <c r="N919" s="236" t="s">
        <v>46</v>
      </c>
      <c r="O919" s="92"/>
      <c r="P919" s="237">
        <f>O919*H919</f>
        <v>0</v>
      </c>
      <c r="Q919" s="237">
        <v>0</v>
      </c>
      <c r="R919" s="237">
        <f>Q919*H919</f>
        <v>0</v>
      </c>
      <c r="S919" s="237">
        <v>0</v>
      </c>
      <c r="T919" s="238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239" t="s">
        <v>404</v>
      </c>
      <c r="AT919" s="239" t="s">
        <v>323</v>
      </c>
      <c r="AU919" s="239" t="s">
        <v>91</v>
      </c>
      <c r="AY919" s="18" t="s">
        <v>320</v>
      </c>
      <c r="BE919" s="240">
        <f>IF(N919="základní",J919,0)</f>
        <v>0</v>
      </c>
      <c r="BF919" s="240">
        <f>IF(N919="snížená",J919,0)</f>
        <v>0</v>
      </c>
      <c r="BG919" s="240">
        <f>IF(N919="zákl. přenesená",J919,0)</f>
        <v>0</v>
      </c>
      <c r="BH919" s="240">
        <f>IF(N919="sníž. přenesená",J919,0)</f>
        <v>0</v>
      </c>
      <c r="BI919" s="240">
        <f>IF(N919="nulová",J919,0)</f>
        <v>0</v>
      </c>
      <c r="BJ919" s="18" t="s">
        <v>89</v>
      </c>
      <c r="BK919" s="240">
        <f>ROUND(I919*H919,2)</f>
        <v>0</v>
      </c>
      <c r="BL919" s="18" t="s">
        <v>404</v>
      </c>
      <c r="BM919" s="239" t="s">
        <v>5276</v>
      </c>
    </row>
    <row r="920" s="2" customFormat="1">
      <c r="A920" s="39"/>
      <c r="B920" s="40"/>
      <c r="C920" s="41"/>
      <c r="D920" s="241" t="s">
        <v>329</v>
      </c>
      <c r="E920" s="41"/>
      <c r="F920" s="242" t="s">
        <v>2971</v>
      </c>
      <c r="G920" s="41"/>
      <c r="H920" s="41"/>
      <c r="I920" s="243"/>
      <c r="J920" s="41"/>
      <c r="K920" s="41"/>
      <c r="L920" s="45"/>
      <c r="M920" s="244"/>
      <c r="N920" s="245"/>
      <c r="O920" s="92"/>
      <c r="P920" s="92"/>
      <c r="Q920" s="92"/>
      <c r="R920" s="92"/>
      <c r="S920" s="92"/>
      <c r="T920" s="93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T920" s="18" t="s">
        <v>329</v>
      </c>
      <c r="AU920" s="18" t="s">
        <v>91</v>
      </c>
    </row>
    <row r="921" s="12" customFormat="1" ht="22.8" customHeight="1">
      <c r="A921" s="12"/>
      <c r="B921" s="212"/>
      <c r="C921" s="213"/>
      <c r="D921" s="214" t="s">
        <v>80</v>
      </c>
      <c r="E921" s="226" t="s">
        <v>2972</v>
      </c>
      <c r="F921" s="226" t="s">
        <v>2973</v>
      </c>
      <c r="G921" s="213"/>
      <c r="H921" s="213"/>
      <c r="I921" s="216"/>
      <c r="J921" s="227">
        <f>BK921</f>
        <v>0</v>
      </c>
      <c r="K921" s="213"/>
      <c r="L921" s="218"/>
      <c r="M921" s="219"/>
      <c r="N921" s="220"/>
      <c r="O921" s="220"/>
      <c r="P921" s="221">
        <f>SUM(P922:P924)</f>
        <v>0</v>
      </c>
      <c r="Q921" s="220"/>
      <c r="R921" s="221">
        <f>SUM(R922:R924)</f>
        <v>0.036400000000000002</v>
      </c>
      <c r="S921" s="220"/>
      <c r="T921" s="222">
        <f>SUM(T922:T924)</f>
        <v>0</v>
      </c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R921" s="223" t="s">
        <v>91</v>
      </c>
      <c r="AT921" s="224" t="s">
        <v>80</v>
      </c>
      <c r="AU921" s="224" t="s">
        <v>89</v>
      </c>
      <c r="AY921" s="223" t="s">
        <v>320</v>
      </c>
      <c r="BK921" s="225">
        <f>SUM(BK922:BK924)</f>
        <v>0</v>
      </c>
    </row>
    <row r="922" s="2" customFormat="1" ht="16.5" customHeight="1">
      <c r="A922" s="39"/>
      <c r="B922" s="40"/>
      <c r="C922" s="228" t="s">
        <v>2113</v>
      </c>
      <c r="D922" s="228" t="s">
        <v>323</v>
      </c>
      <c r="E922" s="229" t="s">
        <v>5277</v>
      </c>
      <c r="F922" s="230" t="s">
        <v>5278</v>
      </c>
      <c r="G922" s="231" t="s">
        <v>437</v>
      </c>
      <c r="H922" s="232">
        <v>7.2800000000000002</v>
      </c>
      <c r="I922" s="233"/>
      <c r="J922" s="234">
        <f>ROUND(I922*H922,2)</f>
        <v>0</v>
      </c>
      <c r="K922" s="230" t="s">
        <v>1</v>
      </c>
      <c r="L922" s="45"/>
      <c r="M922" s="235" t="s">
        <v>1</v>
      </c>
      <c r="N922" s="236" t="s">
        <v>46</v>
      </c>
      <c r="O922" s="92"/>
      <c r="P922" s="237">
        <f>O922*H922</f>
        <v>0</v>
      </c>
      <c r="Q922" s="237">
        <v>0.0050000000000000001</v>
      </c>
      <c r="R922" s="237">
        <f>Q922*H922</f>
        <v>0.036400000000000002</v>
      </c>
      <c r="S922" s="237">
        <v>0</v>
      </c>
      <c r="T922" s="238">
        <f>S922*H922</f>
        <v>0</v>
      </c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R922" s="239" t="s">
        <v>404</v>
      </c>
      <c r="AT922" s="239" t="s">
        <v>323</v>
      </c>
      <c r="AU922" s="239" t="s">
        <v>91</v>
      </c>
      <c r="AY922" s="18" t="s">
        <v>320</v>
      </c>
      <c r="BE922" s="240">
        <f>IF(N922="základní",J922,0)</f>
        <v>0</v>
      </c>
      <c r="BF922" s="240">
        <f>IF(N922="snížená",J922,0)</f>
        <v>0</v>
      </c>
      <c r="BG922" s="240">
        <f>IF(N922="zákl. přenesená",J922,0)</f>
        <v>0</v>
      </c>
      <c r="BH922" s="240">
        <f>IF(N922="sníž. přenesená",J922,0)</f>
        <v>0</v>
      </c>
      <c r="BI922" s="240">
        <f>IF(N922="nulová",J922,0)</f>
        <v>0</v>
      </c>
      <c r="BJ922" s="18" t="s">
        <v>89</v>
      </c>
      <c r="BK922" s="240">
        <f>ROUND(I922*H922,2)</f>
        <v>0</v>
      </c>
      <c r="BL922" s="18" t="s">
        <v>404</v>
      </c>
      <c r="BM922" s="239" t="s">
        <v>5279</v>
      </c>
    </row>
    <row r="923" s="16" customFormat="1">
      <c r="A923" s="16"/>
      <c r="B923" s="299"/>
      <c r="C923" s="300"/>
      <c r="D923" s="253" t="s">
        <v>440</v>
      </c>
      <c r="E923" s="301" t="s">
        <v>1</v>
      </c>
      <c r="F923" s="302" t="s">
        <v>4455</v>
      </c>
      <c r="G923" s="300"/>
      <c r="H923" s="301" t="s">
        <v>1</v>
      </c>
      <c r="I923" s="303"/>
      <c r="J923" s="300"/>
      <c r="K923" s="300"/>
      <c r="L923" s="304"/>
      <c r="M923" s="305"/>
      <c r="N923" s="306"/>
      <c r="O923" s="306"/>
      <c r="P923" s="306"/>
      <c r="Q923" s="306"/>
      <c r="R923" s="306"/>
      <c r="S923" s="306"/>
      <c r="T923" s="307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T923" s="308" t="s">
        <v>440</v>
      </c>
      <c r="AU923" s="308" t="s">
        <v>91</v>
      </c>
      <c r="AV923" s="16" t="s">
        <v>89</v>
      </c>
      <c r="AW923" s="16" t="s">
        <v>36</v>
      </c>
      <c r="AX923" s="16" t="s">
        <v>81</v>
      </c>
      <c r="AY923" s="308" t="s">
        <v>320</v>
      </c>
    </row>
    <row r="924" s="13" customFormat="1">
      <c r="A924" s="13"/>
      <c r="B924" s="251"/>
      <c r="C924" s="252"/>
      <c r="D924" s="253" t="s">
        <v>440</v>
      </c>
      <c r="E924" s="254" t="s">
        <v>1</v>
      </c>
      <c r="F924" s="255" t="s">
        <v>5280</v>
      </c>
      <c r="G924" s="252"/>
      <c r="H924" s="256">
        <v>7.2800000000000002</v>
      </c>
      <c r="I924" s="257"/>
      <c r="J924" s="252"/>
      <c r="K924" s="252"/>
      <c r="L924" s="258"/>
      <c r="M924" s="259"/>
      <c r="N924" s="260"/>
      <c r="O924" s="260"/>
      <c r="P924" s="260"/>
      <c r="Q924" s="260"/>
      <c r="R924" s="260"/>
      <c r="S924" s="260"/>
      <c r="T924" s="261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62" t="s">
        <v>440</v>
      </c>
      <c r="AU924" s="262" t="s">
        <v>91</v>
      </c>
      <c r="AV924" s="13" t="s">
        <v>91</v>
      </c>
      <c r="AW924" s="13" t="s">
        <v>36</v>
      </c>
      <c r="AX924" s="13" t="s">
        <v>89</v>
      </c>
      <c r="AY924" s="262" t="s">
        <v>320</v>
      </c>
    </row>
    <row r="925" s="12" customFormat="1" ht="22.8" customHeight="1">
      <c r="A925" s="12"/>
      <c r="B925" s="212"/>
      <c r="C925" s="213"/>
      <c r="D925" s="214" t="s">
        <v>80</v>
      </c>
      <c r="E925" s="226" t="s">
        <v>2999</v>
      </c>
      <c r="F925" s="226" t="s">
        <v>3000</v>
      </c>
      <c r="G925" s="213"/>
      <c r="H925" s="213"/>
      <c r="I925" s="216"/>
      <c r="J925" s="227">
        <f>BK925</f>
        <v>0</v>
      </c>
      <c r="K925" s="213"/>
      <c r="L925" s="218"/>
      <c r="M925" s="219"/>
      <c r="N925" s="220"/>
      <c r="O925" s="220"/>
      <c r="P925" s="221">
        <f>SUM(P926:P972)</f>
        <v>0</v>
      </c>
      <c r="Q925" s="220"/>
      <c r="R925" s="221">
        <f>SUM(R926:R972)</f>
        <v>0.74114999999999998</v>
      </c>
      <c r="S925" s="220"/>
      <c r="T925" s="222">
        <f>SUM(T926:T972)</f>
        <v>0</v>
      </c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R925" s="223" t="s">
        <v>91</v>
      </c>
      <c r="AT925" s="224" t="s">
        <v>80</v>
      </c>
      <c r="AU925" s="224" t="s">
        <v>89</v>
      </c>
      <c r="AY925" s="223" t="s">
        <v>320</v>
      </c>
      <c r="BK925" s="225">
        <f>SUM(BK926:BK972)</f>
        <v>0</v>
      </c>
    </row>
    <row r="926" s="2" customFormat="1" ht="16.5" customHeight="1">
      <c r="A926" s="39"/>
      <c r="B926" s="40"/>
      <c r="C926" s="228" t="s">
        <v>2117</v>
      </c>
      <c r="D926" s="228" t="s">
        <v>323</v>
      </c>
      <c r="E926" s="229" t="s">
        <v>3002</v>
      </c>
      <c r="F926" s="230" t="s">
        <v>3003</v>
      </c>
      <c r="G926" s="231" t="s">
        <v>437</v>
      </c>
      <c r="H926" s="232">
        <v>741.14999999999998</v>
      </c>
      <c r="I926" s="233"/>
      <c r="J926" s="234">
        <f>ROUND(I926*H926,2)</f>
        <v>0</v>
      </c>
      <c r="K926" s="230" t="s">
        <v>1</v>
      </c>
      <c r="L926" s="45"/>
      <c r="M926" s="235" t="s">
        <v>1</v>
      </c>
      <c r="N926" s="236" t="s">
        <v>46</v>
      </c>
      <c r="O926" s="92"/>
      <c r="P926" s="237">
        <f>O926*H926</f>
        <v>0</v>
      </c>
      <c r="Q926" s="237">
        <v>0.001</v>
      </c>
      <c r="R926" s="237">
        <f>Q926*H926</f>
        <v>0.74114999999999998</v>
      </c>
      <c r="S926" s="237">
        <v>0</v>
      </c>
      <c r="T926" s="238">
        <f>S926*H926</f>
        <v>0</v>
      </c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R926" s="239" t="s">
        <v>404</v>
      </c>
      <c r="AT926" s="239" t="s">
        <v>323</v>
      </c>
      <c r="AU926" s="239" t="s">
        <v>91</v>
      </c>
      <c r="AY926" s="18" t="s">
        <v>320</v>
      </c>
      <c r="BE926" s="240">
        <f>IF(N926="základní",J926,0)</f>
        <v>0</v>
      </c>
      <c r="BF926" s="240">
        <f>IF(N926="snížená",J926,0)</f>
        <v>0</v>
      </c>
      <c r="BG926" s="240">
        <f>IF(N926="zákl. přenesená",J926,0)</f>
        <v>0</v>
      </c>
      <c r="BH926" s="240">
        <f>IF(N926="sníž. přenesená",J926,0)</f>
        <v>0</v>
      </c>
      <c r="BI926" s="240">
        <f>IF(N926="nulová",J926,0)</f>
        <v>0</v>
      </c>
      <c r="BJ926" s="18" t="s">
        <v>89</v>
      </c>
      <c r="BK926" s="240">
        <f>ROUND(I926*H926,2)</f>
        <v>0</v>
      </c>
      <c r="BL926" s="18" t="s">
        <v>404</v>
      </c>
      <c r="BM926" s="239" t="s">
        <v>5281</v>
      </c>
    </row>
    <row r="927" s="16" customFormat="1">
      <c r="A927" s="16"/>
      <c r="B927" s="299"/>
      <c r="C927" s="300"/>
      <c r="D927" s="253" t="s">
        <v>440</v>
      </c>
      <c r="E927" s="301" t="s">
        <v>1</v>
      </c>
      <c r="F927" s="302" t="s">
        <v>5282</v>
      </c>
      <c r="G927" s="300"/>
      <c r="H927" s="301" t="s">
        <v>1</v>
      </c>
      <c r="I927" s="303"/>
      <c r="J927" s="300"/>
      <c r="K927" s="300"/>
      <c r="L927" s="304"/>
      <c r="M927" s="305"/>
      <c r="N927" s="306"/>
      <c r="O927" s="306"/>
      <c r="P927" s="306"/>
      <c r="Q927" s="306"/>
      <c r="R927" s="306"/>
      <c r="S927" s="306"/>
      <c r="T927" s="307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T927" s="308" t="s">
        <v>440</v>
      </c>
      <c r="AU927" s="308" t="s">
        <v>91</v>
      </c>
      <c r="AV927" s="16" t="s">
        <v>89</v>
      </c>
      <c r="AW927" s="16" t="s">
        <v>36</v>
      </c>
      <c r="AX927" s="16" t="s">
        <v>81</v>
      </c>
      <c r="AY927" s="308" t="s">
        <v>320</v>
      </c>
    </row>
    <row r="928" s="13" customFormat="1">
      <c r="A928" s="13"/>
      <c r="B928" s="251"/>
      <c r="C928" s="252"/>
      <c r="D928" s="253" t="s">
        <v>440</v>
      </c>
      <c r="E928" s="254" t="s">
        <v>1</v>
      </c>
      <c r="F928" s="255" t="s">
        <v>5283</v>
      </c>
      <c r="G928" s="252"/>
      <c r="H928" s="256">
        <v>158.00999999999999</v>
      </c>
      <c r="I928" s="257"/>
      <c r="J928" s="252"/>
      <c r="K928" s="252"/>
      <c r="L928" s="258"/>
      <c r="M928" s="259"/>
      <c r="N928" s="260"/>
      <c r="O928" s="260"/>
      <c r="P928" s="260"/>
      <c r="Q928" s="260"/>
      <c r="R928" s="260"/>
      <c r="S928" s="260"/>
      <c r="T928" s="261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62" t="s">
        <v>440</v>
      </c>
      <c r="AU928" s="262" t="s">
        <v>91</v>
      </c>
      <c r="AV928" s="13" t="s">
        <v>91</v>
      </c>
      <c r="AW928" s="13" t="s">
        <v>36</v>
      </c>
      <c r="AX928" s="13" t="s">
        <v>81</v>
      </c>
      <c r="AY928" s="262" t="s">
        <v>320</v>
      </c>
    </row>
    <row r="929" s="16" customFormat="1">
      <c r="A929" s="16"/>
      <c r="B929" s="299"/>
      <c r="C929" s="300"/>
      <c r="D929" s="253" t="s">
        <v>440</v>
      </c>
      <c r="E929" s="301" t="s">
        <v>1</v>
      </c>
      <c r="F929" s="302" t="s">
        <v>1231</v>
      </c>
      <c r="G929" s="300"/>
      <c r="H929" s="301" t="s">
        <v>1</v>
      </c>
      <c r="I929" s="303"/>
      <c r="J929" s="300"/>
      <c r="K929" s="300"/>
      <c r="L929" s="304"/>
      <c r="M929" s="305"/>
      <c r="N929" s="306"/>
      <c r="O929" s="306"/>
      <c r="P929" s="306"/>
      <c r="Q929" s="306"/>
      <c r="R929" s="306"/>
      <c r="S929" s="306"/>
      <c r="T929" s="307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T929" s="308" t="s">
        <v>440</v>
      </c>
      <c r="AU929" s="308" t="s">
        <v>91</v>
      </c>
      <c r="AV929" s="16" t="s">
        <v>89</v>
      </c>
      <c r="AW929" s="16" t="s">
        <v>36</v>
      </c>
      <c r="AX929" s="16" t="s">
        <v>81</v>
      </c>
      <c r="AY929" s="308" t="s">
        <v>320</v>
      </c>
    </row>
    <row r="930" s="16" customFormat="1">
      <c r="A930" s="16"/>
      <c r="B930" s="299"/>
      <c r="C930" s="300"/>
      <c r="D930" s="253" t="s">
        <v>440</v>
      </c>
      <c r="E930" s="301" t="s">
        <v>1</v>
      </c>
      <c r="F930" s="302" t="s">
        <v>4455</v>
      </c>
      <c r="G930" s="300"/>
      <c r="H930" s="301" t="s">
        <v>1</v>
      </c>
      <c r="I930" s="303"/>
      <c r="J930" s="300"/>
      <c r="K930" s="300"/>
      <c r="L930" s="304"/>
      <c r="M930" s="305"/>
      <c r="N930" s="306"/>
      <c r="O930" s="306"/>
      <c r="P930" s="306"/>
      <c r="Q930" s="306"/>
      <c r="R930" s="306"/>
      <c r="S930" s="306"/>
      <c r="T930" s="307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T930" s="308" t="s">
        <v>440</v>
      </c>
      <c r="AU930" s="308" t="s">
        <v>91</v>
      </c>
      <c r="AV930" s="16" t="s">
        <v>89</v>
      </c>
      <c r="AW930" s="16" t="s">
        <v>36</v>
      </c>
      <c r="AX930" s="16" t="s">
        <v>81</v>
      </c>
      <c r="AY930" s="308" t="s">
        <v>320</v>
      </c>
    </row>
    <row r="931" s="13" customFormat="1">
      <c r="A931" s="13"/>
      <c r="B931" s="251"/>
      <c r="C931" s="252"/>
      <c r="D931" s="253" t="s">
        <v>440</v>
      </c>
      <c r="E931" s="254" t="s">
        <v>1</v>
      </c>
      <c r="F931" s="255" t="s">
        <v>5284</v>
      </c>
      <c r="G931" s="252"/>
      <c r="H931" s="256">
        <v>13.779999999999999</v>
      </c>
      <c r="I931" s="257"/>
      <c r="J931" s="252"/>
      <c r="K931" s="252"/>
      <c r="L931" s="258"/>
      <c r="M931" s="259"/>
      <c r="N931" s="260"/>
      <c r="O931" s="260"/>
      <c r="P931" s="260"/>
      <c r="Q931" s="260"/>
      <c r="R931" s="260"/>
      <c r="S931" s="260"/>
      <c r="T931" s="261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62" t="s">
        <v>440</v>
      </c>
      <c r="AU931" s="262" t="s">
        <v>91</v>
      </c>
      <c r="AV931" s="13" t="s">
        <v>91</v>
      </c>
      <c r="AW931" s="13" t="s">
        <v>36</v>
      </c>
      <c r="AX931" s="13" t="s">
        <v>81</v>
      </c>
      <c r="AY931" s="262" t="s">
        <v>320</v>
      </c>
    </row>
    <row r="932" s="13" customFormat="1">
      <c r="A932" s="13"/>
      <c r="B932" s="251"/>
      <c r="C932" s="252"/>
      <c r="D932" s="253" t="s">
        <v>440</v>
      </c>
      <c r="E932" s="254" t="s">
        <v>1</v>
      </c>
      <c r="F932" s="255" t="s">
        <v>4541</v>
      </c>
      <c r="G932" s="252"/>
      <c r="H932" s="256">
        <v>14.560000000000001</v>
      </c>
      <c r="I932" s="257"/>
      <c r="J932" s="252"/>
      <c r="K932" s="252"/>
      <c r="L932" s="258"/>
      <c r="M932" s="259"/>
      <c r="N932" s="260"/>
      <c r="O932" s="260"/>
      <c r="P932" s="260"/>
      <c r="Q932" s="260"/>
      <c r="R932" s="260"/>
      <c r="S932" s="260"/>
      <c r="T932" s="261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62" t="s">
        <v>440</v>
      </c>
      <c r="AU932" s="262" t="s">
        <v>91</v>
      </c>
      <c r="AV932" s="13" t="s">
        <v>91</v>
      </c>
      <c r="AW932" s="13" t="s">
        <v>36</v>
      </c>
      <c r="AX932" s="13" t="s">
        <v>81</v>
      </c>
      <c r="AY932" s="262" t="s">
        <v>320</v>
      </c>
    </row>
    <row r="933" s="13" customFormat="1">
      <c r="A933" s="13"/>
      <c r="B933" s="251"/>
      <c r="C933" s="252"/>
      <c r="D933" s="253" t="s">
        <v>440</v>
      </c>
      <c r="E933" s="254" t="s">
        <v>1</v>
      </c>
      <c r="F933" s="255" t="s">
        <v>4543</v>
      </c>
      <c r="G933" s="252"/>
      <c r="H933" s="256">
        <v>70.200000000000003</v>
      </c>
      <c r="I933" s="257"/>
      <c r="J933" s="252"/>
      <c r="K933" s="252"/>
      <c r="L933" s="258"/>
      <c r="M933" s="259"/>
      <c r="N933" s="260"/>
      <c r="O933" s="260"/>
      <c r="P933" s="260"/>
      <c r="Q933" s="260"/>
      <c r="R933" s="260"/>
      <c r="S933" s="260"/>
      <c r="T933" s="261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62" t="s">
        <v>440</v>
      </c>
      <c r="AU933" s="262" t="s">
        <v>91</v>
      </c>
      <c r="AV933" s="13" t="s">
        <v>91</v>
      </c>
      <c r="AW933" s="13" t="s">
        <v>36</v>
      </c>
      <c r="AX933" s="13" t="s">
        <v>81</v>
      </c>
      <c r="AY933" s="262" t="s">
        <v>320</v>
      </c>
    </row>
    <row r="934" s="13" customFormat="1">
      <c r="A934" s="13"/>
      <c r="B934" s="251"/>
      <c r="C934" s="252"/>
      <c r="D934" s="253" t="s">
        <v>440</v>
      </c>
      <c r="E934" s="254" t="s">
        <v>1</v>
      </c>
      <c r="F934" s="255" t="s">
        <v>4545</v>
      </c>
      <c r="G934" s="252"/>
      <c r="H934" s="256">
        <v>36.920000000000002</v>
      </c>
      <c r="I934" s="257"/>
      <c r="J934" s="252"/>
      <c r="K934" s="252"/>
      <c r="L934" s="258"/>
      <c r="M934" s="259"/>
      <c r="N934" s="260"/>
      <c r="O934" s="260"/>
      <c r="P934" s="260"/>
      <c r="Q934" s="260"/>
      <c r="R934" s="260"/>
      <c r="S934" s="260"/>
      <c r="T934" s="261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62" t="s">
        <v>440</v>
      </c>
      <c r="AU934" s="262" t="s">
        <v>91</v>
      </c>
      <c r="AV934" s="13" t="s">
        <v>91</v>
      </c>
      <c r="AW934" s="13" t="s">
        <v>36</v>
      </c>
      <c r="AX934" s="13" t="s">
        <v>81</v>
      </c>
      <c r="AY934" s="262" t="s">
        <v>320</v>
      </c>
    </row>
    <row r="935" s="13" customFormat="1">
      <c r="A935" s="13"/>
      <c r="B935" s="251"/>
      <c r="C935" s="252"/>
      <c r="D935" s="253" t="s">
        <v>440</v>
      </c>
      <c r="E935" s="254" t="s">
        <v>1</v>
      </c>
      <c r="F935" s="255" t="s">
        <v>4547</v>
      </c>
      <c r="G935" s="252"/>
      <c r="H935" s="256">
        <v>63.960000000000001</v>
      </c>
      <c r="I935" s="257"/>
      <c r="J935" s="252"/>
      <c r="K935" s="252"/>
      <c r="L935" s="258"/>
      <c r="M935" s="259"/>
      <c r="N935" s="260"/>
      <c r="O935" s="260"/>
      <c r="P935" s="260"/>
      <c r="Q935" s="260"/>
      <c r="R935" s="260"/>
      <c r="S935" s="260"/>
      <c r="T935" s="261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62" t="s">
        <v>440</v>
      </c>
      <c r="AU935" s="262" t="s">
        <v>91</v>
      </c>
      <c r="AV935" s="13" t="s">
        <v>91</v>
      </c>
      <c r="AW935" s="13" t="s">
        <v>36</v>
      </c>
      <c r="AX935" s="13" t="s">
        <v>81</v>
      </c>
      <c r="AY935" s="262" t="s">
        <v>320</v>
      </c>
    </row>
    <row r="936" s="13" customFormat="1">
      <c r="A936" s="13"/>
      <c r="B936" s="251"/>
      <c r="C936" s="252"/>
      <c r="D936" s="253" t="s">
        <v>440</v>
      </c>
      <c r="E936" s="254" t="s">
        <v>1</v>
      </c>
      <c r="F936" s="255" t="s">
        <v>4549</v>
      </c>
      <c r="G936" s="252"/>
      <c r="H936" s="256">
        <v>64.319999999999993</v>
      </c>
      <c r="I936" s="257"/>
      <c r="J936" s="252"/>
      <c r="K936" s="252"/>
      <c r="L936" s="258"/>
      <c r="M936" s="259"/>
      <c r="N936" s="260"/>
      <c r="O936" s="260"/>
      <c r="P936" s="260"/>
      <c r="Q936" s="260"/>
      <c r="R936" s="260"/>
      <c r="S936" s="260"/>
      <c r="T936" s="261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62" t="s">
        <v>440</v>
      </c>
      <c r="AU936" s="262" t="s">
        <v>91</v>
      </c>
      <c r="AV936" s="13" t="s">
        <v>91</v>
      </c>
      <c r="AW936" s="13" t="s">
        <v>36</v>
      </c>
      <c r="AX936" s="13" t="s">
        <v>81</v>
      </c>
      <c r="AY936" s="262" t="s">
        <v>320</v>
      </c>
    </row>
    <row r="937" s="13" customFormat="1">
      <c r="A937" s="13"/>
      <c r="B937" s="251"/>
      <c r="C937" s="252"/>
      <c r="D937" s="253" t="s">
        <v>440</v>
      </c>
      <c r="E937" s="254" t="s">
        <v>1</v>
      </c>
      <c r="F937" s="255" t="s">
        <v>4551</v>
      </c>
      <c r="G937" s="252"/>
      <c r="H937" s="256">
        <v>30.239999999999998</v>
      </c>
      <c r="I937" s="257"/>
      <c r="J937" s="252"/>
      <c r="K937" s="252"/>
      <c r="L937" s="258"/>
      <c r="M937" s="259"/>
      <c r="N937" s="260"/>
      <c r="O937" s="260"/>
      <c r="P937" s="260"/>
      <c r="Q937" s="260"/>
      <c r="R937" s="260"/>
      <c r="S937" s="260"/>
      <c r="T937" s="261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62" t="s">
        <v>440</v>
      </c>
      <c r="AU937" s="262" t="s">
        <v>91</v>
      </c>
      <c r="AV937" s="13" t="s">
        <v>91</v>
      </c>
      <c r="AW937" s="13" t="s">
        <v>36</v>
      </c>
      <c r="AX937" s="13" t="s">
        <v>81</v>
      </c>
      <c r="AY937" s="262" t="s">
        <v>320</v>
      </c>
    </row>
    <row r="938" s="13" customFormat="1">
      <c r="A938" s="13"/>
      <c r="B938" s="251"/>
      <c r="C938" s="252"/>
      <c r="D938" s="253" t="s">
        <v>440</v>
      </c>
      <c r="E938" s="254" t="s">
        <v>1</v>
      </c>
      <c r="F938" s="255" t="s">
        <v>4552</v>
      </c>
      <c r="G938" s="252"/>
      <c r="H938" s="256">
        <v>63.359999999999999</v>
      </c>
      <c r="I938" s="257"/>
      <c r="J938" s="252"/>
      <c r="K938" s="252"/>
      <c r="L938" s="258"/>
      <c r="M938" s="259"/>
      <c r="N938" s="260"/>
      <c r="O938" s="260"/>
      <c r="P938" s="260"/>
      <c r="Q938" s="260"/>
      <c r="R938" s="260"/>
      <c r="S938" s="260"/>
      <c r="T938" s="261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62" t="s">
        <v>440</v>
      </c>
      <c r="AU938" s="262" t="s">
        <v>91</v>
      </c>
      <c r="AV938" s="13" t="s">
        <v>91</v>
      </c>
      <c r="AW938" s="13" t="s">
        <v>36</v>
      </c>
      <c r="AX938" s="13" t="s">
        <v>81</v>
      </c>
      <c r="AY938" s="262" t="s">
        <v>320</v>
      </c>
    </row>
    <row r="939" s="13" customFormat="1">
      <c r="A939" s="13"/>
      <c r="B939" s="251"/>
      <c r="C939" s="252"/>
      <c r="D939" s="253" t="s">
        <v>440</v>
      </c>
      <c r="E939" s="254" t="s">
        <v>1</v>
      </c>
      <c r="F939" s="255" t="s">
        <v>4554</v>
      </c>
      <c r="G939" s="252"/>
      <c r="H939" s="256">
        <v>45.119999999999997</v>
      </c>
      <c r="I939" s="257"/>
      <c r="J939" s="252"/>
      <c r="K939" s="252"/>
      <c r="L939" s="258"/>
      <c r="M939" s="259"/>
      <c r="N939" s="260"/>
      <c r="O939" s="260"/>
      <c r="P939" s="260"/>
      <c r="Q939" s="260"/>
      <c r="R939" s="260"/>
      <c r="S939" s="260"/>
      <c r="T939" s="261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62" t="s">
        <v>440</v>
      </c>
      <c r="AU939" s="262" t="s">
        <v>91</v>
      </c>
      <c r="AV939" s="13" t="s">
        <v>91</v>
      </c>
      <c r="AW939" s="13" t="s">
        <v>36</v>
      </c>
      <c r="AX939" s="13" t="s">
        <v>81</v>
      </c>
      <c r="AY939" s="262" t="s">
        <v>320</v>
      </c>
    </row>
    <row r="940" s="13" customFormat="1">
      <c r="A940" s="13"/>
      <c r="B940" s="251"/>
      <c r="C940" s="252"/>
      <c r="D940" s="253" t="s">
        <v>440</v>
      </c>
      <c r="E940" s="254" t="s">
        <v>1</v>
      </c>
      <c r="F940" s="255" t="s">
        <v>4556</v>
      </c>
      <c r="G940" s="252"/>
      <c r="H940" s="256">
        <v>22.079999999999998</v>
      </c>
      <c r="I940" s="257"/>
      <c r="J940" s="252"/>
      <c r="K940" s="252"/>
      <c r="L940" s="258"/>
      <c r="M940" s="259"/>
      <c r="N940" s="260"/>
      <c r="O940" s="260"/>
      <c r="P940" s="260"/>
      <c r="Q940" s="260"/>
      <c r="R940" s="260"/>
      <c r="S940" s="260"/>
      <c r="T940" s="261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62" t="s">
        <v>440</v>
      </c>
      <c r="AU940" s="262" t="s">
        <v>91</v>
      </c>
      <c r="AV940" s="13" t="s">
        <v>91</v>
      </c>
      <c r="AW940" s="13" t="s">
        <v>36</v>
      </c>
      <c r="AX940" s="13" t="s">
        <v>81</v>
      </c>
      <c r="AY940" s="262" t="s">
        <v>320</v>
      </c>
    </row>
    <row r="941" s="15" customFormat="1">
      <c r="A941" s="15"/>
      <c r="B941" s="288"/>
      <c r="C941" s="289"/>
      <c r="D941" s="253" t="s">
        <v>440</v>
      </c>
      <c r="E941" s="290" t="s">
        <v>1</v>
      </c>
      <c r="F941" s="291" t="s">
        <v>633</v>
      </c>
      <c r="G941" s="289"/>
      <c r="H941" s="292">
        <v>582.54999999999995</v>
      </c>
      <c r="I941" s="293"/>
      <c r="J941" s="289"/>
      <c r="K941" s="289"/>
      <c r="L941" s="294"/>
      <c r="M941" s="295"/>
      <c r="N941" s="296"/>
      <c r="O941" s="296"/>
      <c r="P941" s="296"/>
      <c r="Q941" s="296"/>
      <c r="R941" s="296"/>
      <c r="S941" s="296"/>
      <c r="T941" s="297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T941" s="298" t="s">
        <v>440</v>
      </c>
      <c r="AU941" s="298" t="s">
        <v>91</v>
      </c>
      <c r="AV941" s="15" t="s">
        <v>111</v>
      </c>
      <c r="AW941" s="15" t="s">
        <v>36</v>
      </c>
      <c r="AX941" s="15" t="s">
        <v>81</v>
      </c>
      <c r="AY941" s="298" t="s">
        <v>320</v>
      </c>
    </row>
    <row r="942" s="16" customFormat="1">
      <c r="A942" s="16"/>
      <c r="B942" s="299"/>
      <c r="C942" s="300"/>
      <c r="D942" s="253" t="s">
        <v>440</v>
      </c>
      <c r="E942" s="301" t="s">
        <v>1</v>
      </c>
      <c r="F942" s="302" t="s">
        <v>4722</v>
      </c>
      <c r="G942" s="300"/>
      <c r="H942" s="301" t="s">
        <v>1</v>
      </c>
      <c r="I942" s="303"/>
      <c r="J942" s="300"/>
      <c r="K942" s="300"/>
      <c r="L942" s="304"/>
      <c r="M942" s="305"/>
      <c r="N942" s="306"/>
      <c r="O942" s="306"/>
      <c r="P942" s="306"/>
      <c r="Q942" s="306"/>
      <c r="R942" s="306"/>
      <c r="S942" s="306"/>
      <c r="T942" s="307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T942" s="308" t="s">
        <v>440</v>
      </c>
      <c r="AU942" s="308" t="s">
        <v>91</v>
      </c>
      <c r="AV942" s="16" t="s">
        <v>89</v>
      </c>
      <c r="AW942" s="16" t="s">
        <v>36</v>
      </c>
      <c r="AX942" s="16" t="s">
        <v>81</v>
      </c>
      <c r="AY942" s="308" t="s">
        <v>320</v>
      </c>
    </row>
    <row r="943" s="16" customFormat="1">
      <c r="A943" s="16"/>
      <c r="B943" s="299"/>
      <c r="C943" s="300"/>
      <c r="D943" s="253" t="s">
        <v>440</v>
      </c>
      <c r="E943" s="301" t="s">
        <v>1</v>
      </c>
      <c r="F943" s="302" t="s">
        <v>900</v>
      </c>
      <c r="G943" s="300"/>
      <c r="H943" s="301" t="s">
        <v>1</v>
      </c>
      <c r="I943" s="303"/>
      <c r="J943" s="300"/>
      <c r="K943" s="300"/>
      <c r="L943" s="304"/>
      <c r="M943" s="305"/>
      <c r="N943" s="306"/>
      <c r="O943" s="306"/>
      <c r="P943" s="306"/>
      <c r="Q943" s="306"/>
      <c r="R943" s="306"/>
      <c r="S943" s="306"/>
      <c r="T943" s="307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T943" s="308" t="s">
        <v>440</v>
      </c>
      <c r="AU943" s="308" t="s">
        <v>91</v>
      </c>
      <c r="AV943" s="16" t="s">
        <v>89</v>
      </c>
      <c r="AW943" s="16" t="s">
        <v>36</v>
      </c>
      <c r="AX943" s="16" t="s">
        <v>81</v>
      </c>
      <c r="AY943" s="308" t="s">
        <v>320</v>
      </c>
    </row>
    <row r="944" s="13" customFormat="1">
      <c r="A944" s="13"/>
      <c r="B944" s="251"/>
      <c r="C944" s="252"/>
      <c r="D944" s="253" t="s">
        <v>440</v>
      </c>
      <c r="E944" s="254" t="s">
        <v>1</v>
      </c>
      <c r="F944" s="255" t="s">
        <v>5285</v>
      </c>
      <c r="G944" s="252"/>
      <c r="H944" s="256">
        <v>37.799999999999997</v>
      </c>
      <c r="I944" s="257"/>
      <c r="J944" s="252"/>
      <c r="K944" s="252"/>
      <c r="L944" s="258"/>
      <c r="M944" s="259"/>
      <c r="N944" s="260"/>
      <c r="O944" s="260"/>
      <c r="P944" s="260"/>
      <c r="Q944" s="260"/>
      <c r="R944" s="260"/>
      <c r="S944" s="260"/>
      <c r="T944" s="261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62" t="s">
        <v>440</v>
      </c>
      <c r="AU944" s="262" t="s">
        <v>91</v>
      </c>
      <c r="AV944" s="13" t="s">
        <v>91</v>
      </c>
      <c r="AW944" s="13" t="s">
        <v>36</v>
      </c>
      <c r="AX944" s="13" t="s">
        <v>81</v>
      </c>
      <c r="AY944" s="262" t="s">
        <v>320</v>
      </c>
    </row>
    <row r="945" s="13" customFormat="1">
      <c r="A945" s="13"/>
      <c r="B945" s="251"/>
      <c r="C945" s="252"/>
      <c r="D945" s="253" t="s">
        <v>440</v>
      </c>
      <c r="E945" s="254" t="s">
        <v>1</v>
      </c>
      <c r="F945" s="255" t="s">
        <v>5286</v>
      </c>
      <c r="G945" s="252"/>
      <c r="H945" s="256">
        <v>35</v>
      </c>
      <c r="I945" s="257"/>
      <c r="J945" s="252"/>
      <c r="K945" s="252"/>
      <c r="L945" s="258"/>
      <c r="M945" s="259"/>
      <c r="N945" s="260"/>
      <c r="O945" s="260"/>
      <c r="P945" s="260"/>
      <c r="Q945" s="260"/>
      <c r="R945" s="260"/>
      <c r="S945" s="260"/>
      <c r="T945" s="261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62" t="s">
        <v>440</v>
      </c>
      <c r="AU945" s="262" t="s">
        <v>91</v>
      </c>
      <c r="AV945" s="13" t="s">
        <v>91</v>
      </c>
      <c r="AW945" s="13" t="s">
        <v>36</v>
      </c>
      <c r="AX945" s="13" t="s">
        <v>81</v>
      </c>
      <c r="AY945" s="262" t="s">
        <v>320</v>
      </c>
    </row>
    <row r="946" s="16" customFormat="1">
      <c r="A946" s="16"/>
      <c r="B946" s="299"/>
      <c r="C946" s="300"/>
      <c r="D946" s="253" t="s">
        <v>440</v>
      </c>
      <c r="E946" s="301" t="s">
        <v>1</v>
      </c>
      <c r="F946" s="302" t="s">
        <v>4958</v>
      </c>
      <c r="G946" s="300"/>
      <c r="H946" s="301" t="s">
        <v>1</v>
      </c>
      <c r="I946" s="303"/>
      <c r="J946" s="300"/>
      <c r="K946" s="300"/>
      <c r="L946" s="304"/>
      <c r="M946" s="305"/>
      <c r="N946" s="306"/>
      <c r="O946" s="306"/>
      <c r="P946" s="306"/>
      <c r="Q946" s="306"/>
      <c r="R946" s="306"/>
      <c r="S946" s="306"/>
      <c r="T946" s="307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T946" s="308" t="s">
        <v>440</v>
      </c>
      <c r="AU946" s="308" t="s">
        <v>91</v>
      </c>
      <c r="AV946" s="16" t="s">
        <v>89</v>
      </c>
      <c r="AW946" s="16" t="s">
        <v>36</v>
      </c>
      <c r="AX946" s="16" t="s">
        <v>81</v>
      </c>
      <c r="AY946" s="308" t="s">
        <v>320</v>
      </c>
    </row>
    <row r="947" s="16" customFormat="1">
      <c r="A947" s="16"/>
      <c r="B947" s="299"/>
      <c r="C947" s="300"/>
      <c r="D947" s="253" t="s">
        <v>440</v>
      </c>
      <c r="E947" s="301" t="s">
        <v>1</v>
      </c>
      <c r="F947" s="302" t="s">
        <v>900</v>
      </c>
      <c r="G947" s="300"/>
      <c r="H947" s="301" t="s">
        <v>1</v>
      </c>
      <c r="I947" s="303"/>
      <c r="J947" s="300"/>
      <c r="K947" s="300"/>
      <c r="L947" s="304"/>
      <c r="M947" s="305"/>
      <c r="N947" s="306"/>
      <c r="O947" s="306"/>
      <c r="P947" s="306"/>
      <c r="Q947" s="306"/>
      <c r="R947" s="306"/>
      <c r="S947" s="306"/>
      <c r="T947" s="307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T947" s="308" t="s">
        <v>440</v>
      </c>
      <c r="AU947" s="308" t="s">
        <v>91</v>
      </c>
      <c r="AV947" s="16" t="s">
        <v>89</v>
      </c>
      <c r="AW947" s="16" t="s">
        <v>36</v>
      </c>
      <c r="AX947" s="16" t="s">
        <v>81</v>
      </c>
      <c r="AY947" s="308" t="s">
        <v>320</v>
      </c>
    </row>
    <row r="948" s="13" customFormat="1">
      <c r="A948" s="13"/>
      <c r="B948" s="251"/>
      <c r="C948" s="252"/>
      <c r="D948" s="253" t="s">
        <v>440</v>
      </c>
      <c r="E948" s="254" t="s">
        <v>1</v>
      </c>
      <c r="F948" s="255" t="s">
        <v>4959</v>
      </c>
      <c r="G948" s="252"/>
      <c r="H948" s="256">
        <v>2</v>
      </c>
      <c r="I948" s="257"/>
      <c r="J948" s="252"/>
      <c r="K948" s="252"/>
      <c r="L948" s="258"/>
      <c r="M948" s="259"/>
      <c r="N948" s="260"/>
      <c r="O948" s="260"/>
      <c r="P948" s="260"/>
      <c r="Q948" s="260"/>
      <c r="R948" s="260"/>
      <c r="S948" s="260"/>
      <c r="T948" s="261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62" t="s">
        <v>440</v>
      </c>
      <c r="AU948" s="262" t="s">
        <v>91</v>
      </c>
      <c r="AV948" s="13" t="s">
        <v>91</v>
      </c>
      <c r="AW948" s="13" t="s">
        <v>36</v>
      </c>
      <c r="AX948" s="13" t="s">
        <v>81</v>
      </c>
      <c r="AY948" s="262" t="s">
        <v>320</v>
      </c>
    </row>
    <row r="949" s="13" customFormat="1">
      <c r="A949" s="13"/>
      <c r="B949" s="251"/>
      <c r="C949" s="252"/>
      <c r="D949" s="253" t="s">
        <v>440</v>
      </c>
      <c r="E949" s="254" t="s">
        <v>1</v>
      </c>
      <c r="F949" s="255" t="s">
        <v>4960</v>
      </c>
      <c r="G949" s="252"/>
      <c r="H949" s="256">
        <v>2</v>
      </c>
      <c r="I949" s="257"/>
      <c r="J949" s="252"/>
      <c r="K949" s="252"/>
      <c r="L949" s="258"/>
      <c r="M949" s="259"/>
      <c r="N949" s="260"/>
      <c r="O949" s="260"/>
      <c r="P949" s="260"/>
      <c r="Q949" s="260"/>
      <c r="R949" s="260"/>
      <c r="S949" s="260"/>
      <c r="T949" s="261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62" t="s">
        <v>440</v>
      </c>
      <c r="AU949" s="262" t="s">
        <v>91</v>
      </c>
      <c r="AV949" s="13" t="s">
        <v>91</v>
      </c>
      <c r="AW949" s="13" t="s">
        <v>36</v>
      </c>
      <c r="AX949" s="13" t="s">
        <v>81</v>
      </c>
      <c r="AY949" s="262" t="s">
        <v>320</v>
      </c>
    </row>
    <row r="950" s="13" customFormat="1">
      <c r="A950" s="13"/>
      <c r="B950" s="251"/>
      <c r="C950" s="252"/>
      <c r="D950" s="253" t="s">
        <v>440</v>
      </c>
      <c r="E950" s="254" t="s">
        <v>1</v>
      </c>
      <c r="F950" s="255" t="s">
        <v>4961</v>
      </c>
      <c r="G950" s="252"/>
      <c r="H950" s="256">
        <v>2</v>
      </c>
      <c r="I950" s="257"/>
      <c r="J950" s="252"/>
      <c r="K950" s="252"/>
      <c r="L950" s="258"/>
      <c r="M950" s="259"/>
      <c r="N950" s="260"/>
      <c r="O950" s="260"/>
      <c r="P950" s="260"/>
      <c r="Q950" s="260"/>
      <c r="R950" s="260"/>
      <c r="S950" s="260"/>
      <c r="T950" s="261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62" t="s">
        <v>440</v>
      </c>
      <c r="AU950" s="262" t="s">
        <v>91</v>
      </c>
      <c r="AV950" s="13" t="s">
        <v>91</v>
      </c>
      <c r="AW950" s="13" t="s">
        <v>36</v>
      </c>
      <c r="AX950" s="13" t="s">
        <v>81</v>
      </c>
      <c r="AY950" s="262" t="s">
        <v>320</v>
      </c>
    </row>
    <row r="951" s="16" customFormat="1">
      <c r="A951" s="16"/>
      <c r="B951" s="299"/>
      <c r="C951" s="300"/>
      <c r="D951" s="253" t="s">
        <v>440</v>
      </c>
      <c r="E951" s="301" t="s">
        <v>1</v>
      </c>
      <c r="F951" s="302" t="s">
        <v>879</v>
      </c>
      <c r="G951" s="300"/>
      <c r="H951" s="301" t="s">
        <v>1</v>
      </c>
      <c r="I951" s="303"/>
      <c r="J951" s="300"/>
      <c r="K951" s="300"/>
      <c r="L951" s="304"/>
      <c r="M951" s="305"/>
      <c r="N951" s="306"/>
      <c r="O951" s="306"/>
      <c r="P951" s="306"/>
      <c r="Q951" s="306"/>
      <c r="R951" s="306"/>
      <c r="S951" s="306"/>
      <c r="T951" s="307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T951" s="308" t="s">
        <v>440</v>
      </c>
      <c r="AU951" s="308" t="s">
        <v>91</v>
      </c>
      <c r="AV951" s="16" t="s">
        <v>89</v>
      </c>
      <c r="AW951" s="16" t="s">
        <v>36</v>
      </c>
      <c r="AX951" s="16" t="s">
        <v>81</v>
      </c>
      <c r="AY951" s="308" t="s">
        <v>320</v>
      </c>
    </row>
    <row r="952" s="13" customFormat="1">
      <c r="A952" s="13"/>
      <c r="B952" s="251"/>
      <c r="C952" s="252"/>
      <c r="D952" s="253" t="s">
        <v>440</v>
      </c>
      <c r="E952" s="254" t="s">
        <v>1</v>
      </c>
      <c r="F952" s="255" t="s">
        <v>4962</v>
      </c>
      <c r="G952" s="252"/>
      <c r="H952" s="256">
        <v>1.74</v>
      </c>
      <c r="I952" s="257"/>
      <c r="J952" s="252"/>
      <c r="K952" s="252"/>
      <c r="L952" s="258"/>
      <c r="M952" s="259"/>
      <c r="N952" s="260"/>
      <c r="O952" s="260"/>
      <c r="P952" s="260"/>
      <c r="Q952" s="260"/>
      <c r="R952" s="260"/>
      <c r="S952" s="260"/>
      <c r="T952" s="261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62" t="s">
        <v>440</v>
      </c>
      <c r="AU952" s="262" t="s">
        <v>91</v>
      </c>
      <c r="AV952" s="13" t="s">
        <v>91</v>
      </c>
      <c r="AW952" s="13" t="s">
        <v>36</v>
      </c>
      <c r="AX952" s="13" t="s">
        <v>81</v>
      </c>
      <c r="AY952" s="262" t="s">
        <v>320</v>
      </c>
    </row>
    <row r="953" s="13" customFormat="1">
      <c r="A953" s="13"/>
      <c r="B953" s="251"/>
      <c r="C953" s="252"/>
      <c r="D953" s="253" t="s">
        <v>440</v>
      </c>
      <c r="E953" s="254" t="s">
        <v>1</v>
      </c>
      <c r="F953" s="255" t="s">
        <v>4963</v>
      </c>
      <c r="G953" s="252"/>
      <c r="H953" s="256">
        <v>2.75</v>
      </c>
      <c r="I953" s="257"/>
      <c r="J953" s="252"/>
      <c r="K953" s="252"/>
      <c r="L953" s="258"/>
      <c r="M953" s="259"/>
      <c r="N953" s="260"/>
      <c r="O953" s="260"/>
      <c r="P953" s="260"/>
      <c r="Q953" s="260"/>
      <c r="R953" s="260"/>
      <c r="S953" s="260"/>
      <c r="T953" s="261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62" t="s">
        <v>440</v>
      </c>
      <c r="AU953" s="262" t="s">
        <v>91</v>
      </c>
      <c r="AV953" s="13" t="s">
        <v>91</v>
      </c>
      <c r="AW953" s="13" t="s">
        <v>36</v>
      </c>
      <c r="AX953" s="13" t="s">
        <v>81</v>
      </c>
      <c r="AY953" s="262" t="s">
        <v>320</v>
      </c>
    </row>
    <row r="954" s="13" customFormat="1">
      <c r="A954" s="13"/>
      <c r="B954" s="251"/>
      <c r="C954" s="252"/>
      <c r="D954" s="253" t="s">
        <v>440</v>
      </c>
      <c r="E954" s="254" t="s">
        <v>1</v>
      </c>
      <c r="F954" s="255" t="s">
        <v>4964</v>
      </c>
      <c r="G954" s="252"/>
      <c r="H954" s="256">
        <v>2.75</v>
      </c>
      <c r="I954" s="257"/>
      <c r="J954" s="252"/>
      <c r="K954" s="252"/>
      <c r="L954" s="258"/>
      <c r="M954" s="259"/>
      <c r="N954" s="260"/>
      <c r="O954" s="260"/>
      <c r="P954" s="260"/>
      <c r="Q954" s="260"/>
      <c r="R954" s="260"/>
      <c r="S954" s="260"/>
      <c r="T954" s="261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62" t="s">
        <v>440</v>
      </c>
      <c r="AU954" s="262" t="s">
        <v>91</v>
      </c>
      <c r="AV954" s="13" t="s">
        <v>91</v>
      </c>
      <c r="AW954" s="13" t="s">
        <v>36</v>
      </c>
      <c r="AX954" s="13" t="s">
        <v>81</v>
      </c>
      <c r="AY954" s="262" t="s">
        <v>320</v>
      </c>
    </row>
    <row r="955" s="13" customFormat="1">
      <c r="A955" s="13"/>
      <c r="B955" s="251"/>
      <c r="C955" s="252"/>
      <c r="D955" s="253" t="s">
        <v>440</v>
      </c>
      <c r="E955" s="254" t="s">
        <v>1</v>
      </c>
      <c r="F955" s="255" t="s">
        <v>4965</v>
      </c>
      <c r="G955" s="252"/>
      <c r="H955" s="256">
        <v>2.75</v>
      </c>
      <c r="I955" s="257"/>
      <c r="J955" s="252"/>
      <c r="K955" s="252"/>
      <c r="L955" s="258"/>
      <c r="M955" s="259"/>
      <c r="N955" s="260"/>
      <c r="O955" s="260"/>
      <c r="P955" s="260"/>
      <c r="Q955" s="260"/>
      <c r="R955" s="260"/>
      <c r="S955" s="260"/>
      <c r="T955" s="261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62" t="s">
        <v>440</v>
      </c>
      <c r="AU955" s="262" t="s">
        <v>91</v>
      </c>
      <c r="AV955" s="13" t="s">
        <v>91</v>
      </c>
      <c r="AW955" s="13" t="s">
        <v>36</v>
      </c>
      <c r="AX955" s="13" t="s">
        <v>81</v>
      </c>
      <c r="AY955" s="262" t="s">
        <v>320</v>
      </c>
    </row>
    <row r="956" s="13" customFormat="1">
      <c r="A956" s="13"/>
      <c r="B956" s="251"/>
      <c r="C956" s="252"/>
      <c r="D956" s="253" t="s">
        <v>440</v>
      </c>
      <c r="E956" s="254" t="s">
        <v>1</v>
      </c>
      <c r="F956" s="255" t="s">
        <v>4966</v>
      </c>
      <c r="G956" s="252"/>
      <c r="H956" s="256">
        <v>2.75</v>
      </c>
      <c r="I956" s="257"/>
      <c r="J956" s="252"/>
      <c r="K956" s="252"/>
      <c r="L956" s="258"/>
      <c r="M956" s="259"/>
      <c r="N956" s="260"/>
      <c r="O956" s="260"/>
      <c r="P956" s="260"/>
      <c r="Q956" s="260"/>
      <c r="R956" s="260"/>
      <c r="S956" s="260"/>
      <c r="T956" s="261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62" t="s">
        <v>440</v>
      </c>
      <c r="AU956" s="262" t="s">
        <v>91</v>
      </c>
      <c r="AV956" s="13" t="s">
        <v>91</v>
      </c>
      <c r="AW956" s="13" t="s">
        <v>36</v>
      </c>
      <c r="AX956" s="13" t="s">
        <v>81</v>
      </c>
      <c r="AY956" s="262" t="s">
        <v>320</v>
      </c>
    </row>
    <row r="957" s="13" customFormat="1">
      <c r="A957" s="13"/>
      <c r="B957" s="251"/>
      <c r="C957" s="252"/>
      <c r="D957" s="253" t="s">
        <v>440</v>
      </c>
      <c r="E957" s="254" t="s">
        <v>1</v>
      </c>
      <c r="F957" s="255" t="s">
        <v>4967</v>
      </c>
      <c r="G957" s="252"/>
      <c r="H957" s="256">
        <v>2.3199999999999998</v>
      </c>
      <c r="I957" s="257"/>
      <c r="J957" s="252"/>
      <c r="K957" s="252"/>
      <c r="L957" s="258"/>
      <c r="M957" s="259"/>
      <c r="N957" s="260"/>
      <c r="O957" s="260"/>
      <c r="P957" s="260"/>
      <c r="Q957" s="260"/>
      <c r="R957" s="260"/>
      <c r="S957" s="260"/>
      <c r="T957" s="261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62" t="s">
        <v>440</v>
      </c>
      <c r="AU957" s="262" t="s">
        <v>91</v>
      </c>
      <c r="AV957" s="13" t="s">
        <v>91</v>
      </c>
      <c r="AW957" s="13" t="s">
        <v>36</v>
      </c>
      <c r="AX957" s="13" t="s">
        <v>81</v>
      </c>
      <c r="AY957" s="262" t="s">
        <v>320</v>
      </c>
    </row>
    <row r="958" s="13" customFormat="1">
      <c r="A958" s="13"/>
      <c r="B958" s="251"/>
      <c r="C958" s="252"/>
      <c r="D958" s="253" t="s">
        <v>440</v>
      </c>
      <c r="E958" s="254" t="s">
        <v>1</v>
      </c>
      <c r="F958" s="255" t="s">
        <v>4968</v>
      </c>
      <c r="G958" s="252"/>
      <c r="H958" s="256">
        <v>5.2199999999999998</v>
      </c>
      <c r="I958" s="257"/>
      <c r="J958" s="252"/>
      <c r="K958" s="252"/>
      <c r="L958" s="258"/>
      <c r="M958" s="259"/>
      <c r="N958" s="260"/>
      <c r="O958" s="260"/>
      <c r="P958" s="260"/>
      <c r="Q958" s="260"/>
      <c r="R958" s="260"/>
      <c r="S958" s="260"/>
      <c r="T958" s="261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62" t="s">
        <v>440</v>
      </c>
      <c r="AU958" s="262" t="s">
        <v>91</v>
      </c>
      <c r="AV958" s="13" t="s">
        <v>91</v>
      </c>
      <c r="AW958" s="13" t="s">
        <v>36</v>
      </c>
      <c r="AX958" s="13" t="s">
        <v>81</v>
      </c>
      <c r="AY958" s="262" t="s">
        <v>320</v>
      </c>
    </row>
    <row r="959" s="16" customFormat="1">
      <c r="A959" s="16"/>
      <c r="B959" s="299"/>
      <c r="C959" s="300"/>
      <c r="D959" s="253" t="s">
        <v>440</v>
      </c>
      <c r="E959" s="301" t="s">
        <v>1</v>
      </c>
      <c r="F959" s="302" t="s">
        <v>2403</v>
      </c>
      <c r="G959" s="300"/>
      <c r="H959" s="301" t="s">
        <v>1</v>
      </c>
      <c r="I959" s="303"/>
      <c r="J959" s="300"/>
      <c r="K959" s="300"/>
      <c r="L959" s="304"/>
      <c r="M959" s="305"/>
      <c r="N959" s="306"/>
      <c r="O959" s="306"/>
      <c r="P959" s="306"/>
      <c r="Q959" s="306"/>
      <c r="R959" s="306"/>
      <c r="S959" s="306"/>
      <c r="T959" s="307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T959" s="308" t="s">
        <v>440</v>
      </c>
      <c r="AU959" s="308" t="s">
        <v>91</v>
      </c>
      <c r="AV959" s="16" t="s">
        <v>89</v>
      </c>
      <c r="AW959" s="16" t="s">
        <v>36</v>
      </c>
      <c r="AX959" s="16" t="s">
        <v>81</v>
      </c>
      <c r="AY959" s="308" t="s">
        <v>320</v>
      </c>
    </row>
    <row r="960" s="16" customFormat="1">
      <c r="A960" s="16"/>
      <c r="B960" s="299"/>
      <c r="C960" s="300"/>
      <c r="D960" s="253" t="s">
        <v>440</v>
      </c>
      <c r="E960" s="301" t="s">
        <v>1</v>
      </c>
      <c r="F960" s="302" t="s">
        <v>900</v>
      </c>
      <c r="G960" s="300"/>
      <c r="H960" s="301" t="s">
        <v>1</v>
      </c>
      <c r="I960" s="303"/>
      <c r="J960" s="300"/>
      <c r="K960" s="300"/>
      <c r="L960" s="304"/>
      <c r="M960" s="305"/>
      <c r="N960" s="306"/>
      <c r="O960" s="306"/>
      <c r="P960" s="306"/>
      <c r="Q960" s="306"/>
      <c r="R960" s="306"/>
      <c r="S960" s="306"/>
      <c r="T960" s="307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T960" s="308" t="s">
        <v>440</v>
      </c>
      <c r="AU960" s="308" t="s">
        <v>91</v>
      </c>
      <c r="AV960" s="16" t="s">
        <v>89</v>
      </c>
      <c r="AW960" s="16" t="s">
        <v>36</v>
      </c>
      <c r="AX960" s="16" t="s">
        <v>81</v>
      </c>
      <c r="AY960" s="308" t="s">
        <v>320</v>
      </c>
    </row>
    <row r="961" s="13" customFormat="1">
      <c r="A961" s="13"/>
      <c r="B961" s="251"/>
      <c r="C961" s="252"/>
      <c r="D961" s="253" t="s">
        <v>440</v>
      </c>
      <c r="E961" s="254" t="s">
        <v>1</v>
      </c>
      <c r="F961" s="255" t="s">
        <v>5287</v>
      </c>
      <c r="G961" s="252"/>
      <c r="H961" s="256">
        <v>7.4400000000000004</v>
      </c>
      <c r="I961" s="257"/>
      <c r="J961" s="252"/>
      <c r="K961" s="252"/>
      <c r="L961" s="258"/>
      <c r="M961" s="259"/>
      <c r="N961" s="260"/>
      <c r="O961" s="260"/>
      <c r="P961" s="260"/>
      <c r="Q961" s="260"/>
      <c r="R961" s="260"/>
      <c r="S961" s="260"/>
      <c r="T961" s="261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62" t="s">
        <v>440</v>
      </c>
      <c r="AU961" s="262" t="s">
        <v>91</v>
      </c>
      <c r="AV961" s="13" t="s">
        <v>91</v>
      </c>
      <c r="AW961" s="13" t="s">
        <v>36</v>
      </c>
      <c r="AX961" s="13" t="s">
        <v>81</v>
      </c>
      <c r="AY961" s="262" t="s">
        <v>320</v>
      </c>
    </row>
    <row r="962" s="13" customFormat="1">
      <c r="A962" s="13"/>
      <c r="B962" s="251"/>
      <c r="C962" s="252"/>
      <c r="D962" s="253" t="s">
        <v>440</v>
      </c>
      <c r="E962" s="254" t="s">
        <v>1</v>
      </c>
      <c r="F962" s="255" t="s">
        <v>5288</v>
      </c>
      <c r="G962" s="252"/>
      <c r="H962" s="256">
        <v>7.4400000000000004</v>
      </c>
      <c r="I962" s="257"/>
      <c r="J962" s="252"/>
      <c r="K962" s="252"/>
      <c r="L962" s="258"/>
      <c r="M962" s="259"/>
      <c r="N962" s="260"/>
      <c r="O962" s="260"/>
      <c r="P962" s="260"/>
      <c r="Q962" s="260"/>
      <c r="R962" s="260"/>
      <c r="S962" s="260"/>
      <c r="T962" s="261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62" t="s">
        <v>440</v>
      </c>
      <c r="AU962" s="262" t="s">
        <v>91</v>
      </c>
      <c r="AV962" s="13" t="s">
        <v>91</v>
      </c>
      <c r="AW962" s="13" t="s">
        <v>36</v>
      </c>
      <c r="AX962" s="13" t="s">
        <v>81</v>
      </c>
      <c r="AY962" s="262" t="s">
        <v>320</v>
      </c>
    </row>
    <row r="963" s="13" customFormat="1">
      <c r="A963" s="13"/>
      <c r="B963" s="251"/>
      <c r="C963" s="252"/>
      <c r="D963" s="253" t="s">
        <v>440</v>
      </c>
      <c r="E963" s="254" t="s">
        <v>1</v>
      </c>
      <c r="F963" s="255" t="s">
        <v>5289</v>
      </c>
      <c r="G963" s="252"/>
      <c r="H963" s="256">
        <v>7.4400000000000004</v>
      </c>
      <c r="I963" s="257"/>
      <c r="J963" s="252"/>
      <c r="K963" s="252"/>
      <c r="L963" s="258"/>
      <c r="M963" s="259"/>
      <c r="N963" s="260"/>
      <c r="O963" s="260"/>
      <c r="P963" s="260"/>
      <c r="Q963" s="260"/>
      <c r="R963" s="260"/>
      <c r="S963" s="260"/>
      <c r="T963" s="261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62" t="s">
        <v>440</v>
      </c>
      <c r="AU963" s="262" t="s">
        <v>91</v>
      </c>
      <c r="AV963" s="13" t="s">
        <v>91</v>
      </c>
      <c r="AW963" s="13" t="s">
        <v>36</v>
      </c>
      <c r="AX963" s="13" t="s">
        <v>81</v>
      </c>
      <c r="AY963" s="262" t="s">
        <v>320</v>
      </c>
    </row>
    <row r="964" s="16" customFormat="1">
      <c r="A964" s="16"/>
      <c r="B964" s="299"/>
      <c r="C964" s="300"/>
      <c r="D964" s="253" t="s">
        <v>440</v>
      </c>
      <c r="E964" s="301" t="s">
        <v>1</v>
      </c>
      <c r="F964" s="302" t="s">
        <v>879</v>
      </c>
      <c r="G964" s="300"/>
      <c r="H964" s="301" t="s">
        <v>1</v>
      </c>
      <c r="I964" s="303"/>
      <c r="J964" s="300"/>
      <c r="K964" s="300"/>
      <c r="L964" s="304"/>
      <c r="M964" s="305"/>
      <c r="N964" s="306"/>
      <c r="O964" s="306"/>
      <c r="P964" s="306"/>
      <c r="Q964" s="306"/>
      <c r="R964" s="306"/>
      <c r="S964" s="306"/>
      <c r="T964" s="307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T964" s="308" t="s">
        <v>440</v>
      </c>
      <c r="AU964" s="308" t="s">
        <v>91</v>
      </c>
      <c r="AV964" s="16" t="s">
        <v>89</v>
      </c>
      <c r="AW964" s="16" t="s">
        <v>36</v>
      </c>
      <c r="AX964" s="16" t="s">
        <v>81</v>
      </c>
      <c r="AY964" s="308" t="s">
        <v>320</v>
      </c>
    </row>
    <row r="965" s="13" customFormat="1">
      <c r="A965" s="13"/>
      <c r="B965" s="251"/>
      <c r="C965" s="252"/>
      <c r="D965" s="253" t="s">
        <v>440</v>
      </c>
      <c r="E965" s="254" t="s">
        <v>1</v>
      </c>
      <c r="F965" s="255" t="s">
        <v>4976</v>
      </c>
      <c r="G965" s="252"/>
      <c r="H965" s="256">
        <v>6.2000000000000002</v>
      </c>
      <c r="I965" s="257"/>
      <c r="J965" s="252"/>
      <c r="K965" s="252"/>
      <c r="L965" s="258"/>
      <c r="M965" s="259"/>
      <c r="N965" s="260"/>
      <c r="O965" s="260"/>
      <c r="P965" s="260"/>
      <c r="Q965" s="260"/>
      <c r="R965" s="260"/>
      <c r="S965" s="260"/>
      <c r="T965" s="261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62" t="s">
        <v>440</v>
      </c>
      <c r="AU965" s="262" t="s">
        <v>91</v>
      </c>
      <c r="AV965" s="13" t="s">
        <v>91</v>
      </c>
      <c r="AW965" s="13" t="s">
        <v>36</v>
      </c>
      <c r="AX965" s="13" t="s">
        <v>81</v>
      </c>
      <c r="AY965" s="262" t="s">
        <v>320</v>
      </c>
    </row>
    <row r="966" s="13" customFormat="1">
      <c r="A966" s="13"/>
      <c r="B966" s="251"/>
      <c r="C966" s="252"/>
      <c r="D966" s="253" t="s">
        <v>440</v>
      </c>
      <c r="E966" s="254" t="s">
        <v>1</v>
      </c>
      <c r="F966" s="255" t="s">
        <v>4977</v>
      </c>
      <c r="G966" s="252"/>
      <c r="H966" s="256">
        <v>6.2000000000000002</v>
      </c>
      <c r="I966" s="257"/>
      <c r="J966" s="252"/>
      <c r="K966" s="252"/>
      <c r="L966" s="258"/>
      <c r="M966" s="259"/>
      <c r="N966" s="260"/>
      <c r="O966" s="260"/>
      <c r="P966" s="260"/>
      <c r="Q966" s="260"/>
      <c r="R966" s="260"/>
      <c r="S966" s="260"/>
      <c r="T966" s="261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62" t="s">
        <v>440</v>
      </c>
      <c r="AU966" s="262" t="s">
        <v>91</v>
      </c>
      <c r="AV966" s="13" t="s">
        <v>91</v>
      </c>
      <c r="AW966" s="13" t="s">
        <v>36</v>
      </c>
      <c r="AX966" s="13" t="s">
        <v>81</v>
      </c>
      <c r="AY966" s="262" t="s">
        <v>320</v>
      </c>
    </row>
    <row r="967" s="13" customFormat="1">
      <c r="A967" s="13"/>
      <c r="B967" s="251"/>
      <c r="C967" s="252"/>
      <c r="D967" s="253" t="s">
        <v>440</v>
      </c>
      <c r="E967" s="254" t="s">
        <v>1</v>
      </c>
      <c r="F967" s="255" t="s">
        <v>4978</v>
      </c>
      <c r="G967" s="252"/>
      <c r="H967" s="256">
        <v>6.2000000000000002</v>
      </c>
      <c r="I967" s="257"/>
      <c r="J967" s="252"/>
      <c r="K967" s="252"/>
      <c r="L967" s="258"/>
      <c r="M967" s="259"/>
      <c r="N967" s="260"/>
      <c r="O967" s="260"/>
      <c r="P967" s="260"/>
      <c r="Q967" s="260"/>
      <c r="R967" s="260"/>
      <c r="S967" s="260"/>
      <c r="T967" s="261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62" t="s">
        <v>440</v>
      </c>
      <c r="AU967" s="262" t="s">
        <v>91</v>
      </c>
      <c r="AV967" s="13" t="s">
        <v>91</v>
      </c>
      <c r="AW967" s="13" t="s">
        <v>36</v>
      </c>
      <c r="AX967" s="13" t="s">
        <v>81</v>
      </c>
      <c r="AY967" s="262" t="s">
        <v>320</v>
      </c>
    </row>
    <row r="968" s="13" customFormat="1">
      <c r="A968" s="13"/>
      <c r="B968" s="251"/>
      <c r="C968" s="252"/>
      <c r="D968" s="253" t="s">
        <v>440</v>
      </c>
      <c r="E968" s="254" t="s">
        <v>1</v>
      </c>
      <c r="F968" s="255" t="s">
        <v>4979</v>
      </c>
      <c r="G968" s="252"/>
      <c r="H968" s="256">
        <v>6.2000000000000002</v>
      </c>
      <c r="I968" s="257"/>
      <c r="J968" s="252"/>
      <c r="K968" s="252"/>
      <c r="L968" s="258"/>
      <c r="M968" s="259"/>
      <c r="N968" s="260"/>
      <c r="O968" s="260"/>
      <c r="P968" s="260"/>
      <c r="Q968" s="260"/>
      <c r="R968" s="260"/>
      <c r="S968" s="260"/>
      <c r="T968" s="261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62" t="s">
        <v>440</v>
      </c>
      <c r="AU968" s="262" t="s">
        <v>91</v>
      </c>
      <c r="AV968" s="13" t="s">
        <v>91</v>
      </c>
      <c r="AW968" s="13" t="s">
        <v>36</v>
      </c>
      <c r="AX968" s="13" t="s">
        <v>81</v>
      </c>
      <c r="AY968" s="262" t="s">
        <v>320</v>
      </c>
    </row>
    <row r="969" s="13" customFormat="1">
      <c r="A969" s="13"/>
      <c r="B969" s="251"/>
      <c r="C969" s="252"/>
      <c r="D969" s="253" t="s">
        <v>440</v>
      </c>
      <c r="E969" s="254" t="s">
        <v>1</v>
      </c>
      <c r="F969" s="255" t="s">
        <v>4980</v>
      </c>
      <c r="G969" s="252"/>
      <c r="H969" s="256">
        <v>6.2000000000000002</v>
      </c>
      <c r="I969" s="257"/>
      <c r="J969" s="252"/>
      <c r="K969" s="252"/>
      <c r="L969" s="258"/>
      <c r="M969" s="259"/>
      <c r="N969" s="260"/>
      <c r="O969" s="260"/>
      <c r="P969" s="260"/>
      <c r="Q969" s="260"/>
      <c r="R969" s="260"/>
      <c r="S969" s="260"/>
      <c r="T969" s="261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62" t="s">
        <v>440</v>
      </c>
      <c r="AU969" s="262" t="s">
        <v>91</v>
      </c>
      <c r="AV969" s="13" t="s">
        <v>91</v>
      </c>
      <c r="AW969" s="13" t="s">
        <v>36</v>
      </c>
      <c r="AX969" s="13" t="s">
        <v>81</v>
      </c>
      <c r="AY969" s="262" t="s">
        <v>320</v>
      </c>
    </row>
    <row r="970" s="13" customFormat="1">
      <c r="A970" s="13"/>
      <c r="B970" s="251"/>
      <c r="C970" s="252"/>
      <c r="D970" s="253" t="s">
        <v>440</v>
      </c>
      <c r="E970" s="254" t="s">
        <v>1</v>
      </c>
      <c r="F970" s="255" t="s">
        <v>4981</v>
      </c>
      <c r="G970" s="252"/>
      <c r="H970" s="256">
        <v>6.2000000000000002</v>
      </c>
      <c r="I970" s="257"/>
      <c r="J970" s="252"/>
      <c r="K970" s="252"/>
      <c r="L970" s="258"/>
      <c r="M970" s="259"/>
      <c r="N970" s="260"/>
      <c r="O970" s="260"/>
      <c r="P970" s="260"/>
      <c r="Q970" s="260"/>
      <c r="R970" s="260"/>
      <c r="S970" s="260"/>
      <c r="T970" s="261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62" t="s">
        <v>440</v>
      </c>
      <c r="AU970" s="262" t="s">
        <v>91</v>
      </c>
      <c r="AV970" s="13" t="s">
        <v>91</v>
      </c>
      <c r="AW970" s="13" t="s">
        <v>36</v>
      </c>
      <c r="AX970" s="13" t="s">
        <v>81</v>
      </c>
      <c r="AY970" s="262" t="s">
        <v>320</v>
      </c>
    </row>
    <row r="971" s="15" customFormat="1">
      <c r="A971" s="15"/>
      <c r="B971" s="288"/>
      <c r="C971" s="289"/>
      <c r="D971" s="253" t="s">
        <v>440</v>
      </c>
      <c r="E971" s="290" t="s">
        <v>1</v>
      </c>
      <c r="F971" s="291" t="s">
        <v>633</v>
      </c>
      <c r="G971" s="289"/>
      <c r="H971" s="292">
        <v>158.59999999999999</v>
      </c>
      <c r="I971" s="293"/>
      <c r="J971" s="289"/>
      <c r="K971" s="289"/>
      <c r="L971" s="294"/>
      <c r="M971" s="295"/>
      <c r="N971" s="296"/>
      <c r="O971" s="296"/>
      <c r="P971" s="296"/>
      <c r="Q971" s="296"/>
      <c r="R971" s="296"/>
      <c r="S971" s="296"/>
      <c r="T971" s="297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T971" s="298" t="s">
        <v>440</v>
      </c>
      <c r="AU971" s="298" t="s">
        <v>91</v>
      </c>
      <c r="AV971" s="15" t="s">
        <v>111</v>
      </c>
      <c r="AW971" s="15" t="s">
        <v>36</v>
      </c>
      <c r="AX971" s="15" t="s">
        <v>81</v>
      </c>
      <c r="AY971" s="298" t="s">
        <v>320</v>
      </c>
    </row>
    <row r="972" s="14" customFormat="1">
      <c r="A972" s="14"/>
      <c r="B972" s="263"/>
      <c r="C972" s="264"/>
      <c r="D972" s="253" t="s">
        <v>440</v>
      </c>
      <c r="E972" s="265" t="s">
        <v>1</v>
      </c>
      <c r="F972" s="266" t="s">
        <v>485</v>
      </c>
      <c r="G972" s="264"/>
      <c r="H972" s="267">
        <v>741.150000000001</v>
      </c>
      <c r="I972" s="268"/>
      <c r="J972" s="264"/>
      <c r="K972" s="264"/>
      <c r="L972" s="269"/>
      <c r="M972" s="270"/>
      <c r="N972" s="271"/>
      <c r="O972" s="271"/>
      <c r="P972" s="271"/>
      <c r="Q972" s="271"/>
      <c r="R972" s="271"/>
      <c r="S972" s="271"/>
      <c r="T972" s="272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T972" s="273" t="s">
        <v>440</v>
      </c>
      <c r="AU972" s="273" t="s">
        <v>91</v>
      </c>
      <c r="AV972" s="14" t="s">
        <v>341</v>
      </c>
      <c r="AW972" s="14" t="s">
        <v>36</v>
      </c>
      <c r="AX972" s="14" t="s">
        <v>89</v>
      </c>
      <c r="AY972" s="273" t="s">
        <v>320</v>
      </c>
    </row>
    <row r="973" s="12" customFormat="1" ht="22.8" customHeight="1">
      <c r="A973" s="12"/>
      <c r="B973" s="212"/>
      <c r="C973" s="213"/>
      <c r="D973" s="214" t="s">
        <v>80</v>
      </c>
      <c r="E973" s="226" t="s">
        <v>3018</v>
      </c>
      <c r="F973" s="226" t="s">
        <v>3019</v>
      </c>
      <c r="G973" s="213"/>
      <c r="H973" s="213"/>
      <c r="I973" s="216"/>
      <c r="J973" s="227">
        <f>BK973</f>
        <v>0</v>
      </c>
      <c r="K973" s="213"/>
      <c r="L973" s="218"/>
      <c r="M973" s="219"/>
      <c r="N973" s="220"/>
      <c r="O973" s="220"/>
      <c r="P973" s="221">
        <f>SUM(P974:P980)</f>
        <v>0</v>
      </c>
      <c r="Q973" s="220"/>
      <c r="R973" s="221">
        <f>SUM(R974:R980)</f>
        <v>0</v>
      </c>
      <c r="S973" s="220"/>
      <c r="T973" s="222">
        <f>SUM(T974:T980)</f>
        <v>0</v>
      </c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R973" s="223" t="s">
        <v>91</v>
      </c>
      <c r="AT973" s="224" t="s">
        <v>80</v>
      </c>
      <c r="AU973" s="224" t="s">
        <v>89</v>
      </c>
      <c r="AY973" s="223" t="s">
        <v>320</v>
      </c>
      <c r="BK973" s="225">
        <f>SUM(BK974:BK980)</f>
        <v>0</v>
      </c>
    </row>
    <row r="974" s="2" customFormat="1" ht="55.5" customHeight="1">
      <c r="A974" s="39"/>
      <c r="B974" s="40"/>
      <c r="C974" s="228" t="s">
        <v>2122</v>
      </c>
      <c r="D974" s="228" t="s">
        <v>323</v>
      </c>
      <c r="E974" s="229" t="s">
        <v>5290</v>
      </c>
      <c r="F974" s="230" t="s">
        <v>5291</v>
      </c>
      <c r="G974" s="231" t="s">
        <v>544</v>
      </c>
      <c r="H974" s="232">
        <v>8</v>
      </c>
      <c r="I974" s="233"/>
      <c r="J974" s="234">
        <f>ROUND(I974*H974,2)</f>
        <v>0</v>
      </c>
      <c r="K974" s="230" t="s">
        <v>1</v>
      </c>
      <c r="L974" s="45"/>
      <c r="M974" s="235" t="s">
        <v>1</v>
      </c>
      <c r="N974" s="236" t="s">
        <v>46</v>
      </c>
      <c r="O974" s="92"/>
      <c r="P974" s="237">
        <f>O974*H974</f>
        <v>0</v>
      </c>
      <c r="Q974" s="237">
        <v>0</v>
      </c>
      <c r="R974" s="237">
        <f>Q974*H974</f>
        <v>0</v>
      </c>
      <c r="S974" s="237">
        <v>0</v>
      </c>
      <c r="T974" s="238">
        <f>S974*H974</f>
        <v>0</v>
      </c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R974" s="239" t="s">
        <v>404</v>
      </c>
      <c r="AT974" s="239" t="s">
        <v>323</v>
      </c>
      <c r="AU974" s="239" t="s">
        <v>91</v>
      </c>
      <c r="AY974" s="18" t="s">
        <v>320</v>
      </c>
      <c r="BE974" s="240">
        <f>IF(N974="základní",J974,0)</f>
        <v>0</v>
      </c>
      <c r="BF974" s="240">
        <f>IF(N974="snížená",J974,0)</f>
        <v>0</v>
      </c>
      <c r="BG974" s="240">
        <f>IF(N974="zákl. přenesená",J974,0)</f>
        <v>0</v>
      </c>
      <c r="BH974" s="240">
        <f>IF(N974="sníž. přenesená",J974,0)</f>
        <v>0</v>
      </c>
      <c r="BI974" s="240">
        <f>IF(N974="nulová",J974,0)</f>
        <v>0</v>
      </c>
      <c r="BJ974" s="18" t="s">
        <v>89</v>
      </c>
      <c r="BK974" s="240">
        <f>ROUND(I974*H974,2)</f>
        <v>0</v>
      </c>
      <c r="BL974" s="18" t="s">
        <v>404</v>
      </c>
      <c r="BM974" s="239" t="s">
        <v>5292</v>
      </c>
    </row>
    <row r="975" s="2" customFormat="1" ht="55.5" customHeight="1">
      <c r="A975" s="39"/>
      <c r="B975" s="40"/>
      <c r="C975" s="228" t="s">
        <v>2127</v>
      </c>
      <c r="D975" s="228" t="s">
        <v>323</v>
      </c>
      <c r="E975" s="229" t="s">
        <v>5293</v>
      </c>
      <c r="F975" s="230" t="s">
        <v>5294</v>
      </c>
      <c r="G975" s="231" t="s">
        <v>544</v>
      </c>
      <c r="H975" s="232">
        <v>44</v>
      </c>
      <c r="I975" s="233"/>
      <c r="J975" s="234">
        <f>ROUND(I975*H975,2)</f>
        <v>0</v>
      </c>
      <c r="K975" s="230" t="s">
        <v>1</v>
      </c>
      <c r="L975" s="45"/>
      <c r="M975" s="235" t="s">
        <v>1</v>
      </c>
      <c r="N975" s="236" t="s">
        <v>46</v>
      </c>
      <c r="O975" s="92"/>
      <c r="P975" s="237">
        <f>O975*H975</f>
        <v>0</v>
      </c>
      <c r="Q975" s="237">
        <v>0</v>
      </c>
      <c r="R975" s="237">
        <f>Q975*H975</f>
        <v>0</v>
      </c>
      <c r="S975" s="237">
        <v>0</v>
      </c>
      <c r="T975" s="238">
        <f>S975*H975</f>
        <v>0</v>
      </c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R975" s="239" t="s">
        <v>404</v>
      </c>
      <c r="AT975" s="239" t="s">
        <v>323</v>
      </c>
      <c r="AU975" s="239" t="s">
        <v>91</v>
      </c>
      <c r="AY975" s="18" t="s">
        <v>320</v>
      </c>
      <c r="BE975" s="240">
        <f>IF(N975="základní",J975,0)</f>
        <v>0</v>
      </c>
      <c r="BF975" s="240">
        <f>IF(N975="snížená",J975,0)</f>
        <v>0</v>
      </c>
      <c r="BG975" s="240">
        <f>IF(N975="zákl. přenesená",J975,0)</f>
        <v>0</v>
      </c>
      <c r="BH975" s="240">
        <f>IF(N975="sníž. přenesená",J975,0)</f>
        <v>0</v>
      </c>
      <c r="BI975" s="240">
        <f>IF(N975="nulová",J975,0)</f>
        <v>0</v>
      </c>
      <c r="BJ975" s="18" t="s">
        <v>89</v>
      </c>
      <c r="BK975" s="240">
        <f>ROUND(I975*H975,2)</f>
        <v>0</v>
      </c>
      <c r="BL975" s="18" t="s">
        <v>404</v>
      </c>
      <c r="BM975" s="239" t="s">
        <v>5295</v>
      </c>
    </row>
    <row r="976" s="2" customFormat="1" ht="44.25" customHeight="1">
      <c r="A976" s="39"/>
      <c r="B976" s="40"/>
      <c r="C976" s="228" t="s">
        <v>2131</v>
      </c>
      <c r="D976" s="228" t="s">
        <v>323</v>
      </c>
      <c r="E976" s="229" t="s">
        <v>5296</v>
      </c>
      <c r="F976" s="230" t="s">
        <v>5297</v>
      </c>
      <c r="G976" s="231" t="s">
        <v>544</v>
      </c>
      <c r="H976" s="232">
        <v>1</v>
      </c>
      <c r="I976" s="233"/>
      <c r="J976" s="234">
        <f>ROUND(I976*H976,2)</f>
        <v>0</v>
      </c>
      <c r="K976" s="230" t="s">
        <v>1</v>
      </c>
      <c r="L976" s="45"/>
      <c r="M976" s="235" t="s">
        <v>1</v>
      </c>
      <c r="N976" s="236" t="s">
        <v>46</v>
      </c>
      <c r="O976" s="92"/>
      <c r="P976" s="237">
        <f>O976*H976</f>
        <v>0</v>
      </c>
      <c r="Q976" s="237">
        <v>0</v>
      </c>
      <c r="R976" s="237">
        <f>Q976*H976</f>
        <v>0</v>
      </c>
      <c r="S976" s="237">
        <v>0</v>
      </c>
      <c r="T976" s="238">
        <f>S976*H976</f>
        <v>0</v>
      </c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R976" s="239" t="s">
        <v>404</v>
      </c>
      <c r="AT976" s="239" t="s">
        <v>323</v>
      </c>
      <c r="AU976" s="239" t="s">
        <v>91</v>
      </c>
      <c r="AY976" s="18" t="s">
        <v>320</v>
      </c>
      <c r="BE976" s="240">
        <f>IF(N976="základní",J976,0)</f>
        <v>0</v>
      </c>
      <c r="BF976" s="240">
        <f>IF(N976="snížená",J976,0)</f>
        <v>0</v>
      </c>
      <c r="BG976" s="240">
        <f>IF(N976="zákl. přenesená",J976,0)</f>
        <v>0</v>
      </c>
      <c r="BH976" s="240">
        <f>IF(N976="sníž. přenesená",J976,0)</f>
        <v>0</v>
      </c>
      <c r="BI976" s="240">
        <f>IF(N976="nulová",J976,0)</f>
        <v>0</v>
      </c>
      <c r="BJ976" s="18" t="s">
        <v>89</v>
      </c>
      <c r="BK976" s="240">
        <f>ROUND(I976*H976,2)</f>
        <v>0</v>
      </c>
      <c r="BL976" s="18" t="s">
        <v>404</v>
      </c>
      <c r="BM976" s="239" t="s">
        <v>5298</v>
      </c>
    </row>
    <row r="977" s="2" customFormat="1" ht="44.25" customHeight="1">
      <c r="A977" s="39"/>
      <c r="B977" s="40"/>
      <c r="C977" s="228" t="s">
        <v>2136</v>
      </c>
      <c r="D977" s="228" t="s">
        <v>323</v>
      </c>
      <c r="E977" s="229" t="s">
        <v>5299</v>
      </c>
      <c r="F977" s="230" t="s">
        <v>5300</v>
      </c>
      <c r="G977" s="231" t="s">
        <v>325</v>
      </c>
      <c r="H977" s="232">
        <v>1</v>
      </c>
      <c r="I977" s="233"/>
      <c r="J977" s="234">
        <f>ROUND(I977*H977,2)</f>
        <v>0</v>
      </c>
      <c r="K977" s="230" t="s">
        <v>1</v>
      </c>
      <c r="L977" s="45"/>
      <c r="M977" s="235" t="s">
        <v>1</v>
      </c>
      <c r="N977" s="236" t="s">
        <v>46</v>
      </c>
      <c r="O977" s="92"/>
      <c r="P977" s="237">
        <f>O977*H977</f>
        <v>0</v>
      </c>
      <c r="Q977" s="237">
        <v>0</v>
      </c>
      <c r="R977" s="237">
        <f>Q977*H977</f>
        <v>0</v>
      </c>
      <c r="S977" s="237">
        <v>0</v>
      </c>
      <c r="T977" s="238">
        <f>S977*H977</f>
        <v>0</v>
      </c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R977" s="239" t="s">
        <v>404</v>
      </c>
      <c r="AT977" s="239" t="s">
        <v>323</v>
      </c>
      <c r="AU977" s="239" t="s">
        <v>91</v>
      </c>
      <c r="AY977" s="18" t="s">
        <v>320</v>
      </c>
      <c r="BE977" s="240">
        <f>IF(N977="základní",J977,0)</f>
        <v>0</v>
      </c>
      <c r="BF977" s="240">
        <f>IF(N977="snížená",J977,0)</f>
        <v>0</v>
      </c>
      <c r="BG977" s="240">
        <f>IF(N977="zákl. přenesená",J977,0)</f>
        <v>0</v>
      </c>
      <c r="BH977" s="240">
        <f>IF(N977="sníž. přenesená",J977,0)</f>
        <v>0</v>
      </c>
      <c r="BI977" s="240">
        <f>IF(N977="nulová",J977,0)</f>
        <v>0</v>
      </c>
      <c r="BJ977" s="18" t="s">
        <v>89</v>
      </c>
      <c r="BK977" s="240">
        <f>ROUND(I977*H977,2)</f>
        <v>0</v>
      </c>
      <c r="BL977" s="18" t="s">
        <v>404</v>
      </c>
      <c r="BM977" s="239" t="s">
        <v>5301</v>
      </c>
    </row>
    <row r="978" s="2" customFormat="1" ht="55.5" customHeight="1">
      <c r="A978" s="39"/>
      <c r="B978" s="40"/>
      <c r="C978" s="228" t="s">
        <v>2142</v>
      </c>
      <c r="D978" s="228" t="s">
        <v>323</v>
      </c>
      <c r="E978" s="229" t="s">
        <v>5302</v>
      </c>
      <c r="F978" s="230" t="s">
        <v>5303</v>
      </c>
      <c r="G978" s="231" t="s">
        <v>325</v>
      </c>
      <c r="H978" s="232">
        <v>11</v>
      </c>
      <c r="I978" s="233"/>
      <c r="J978" s="234">
        <f>ROUND(I978*H978,2)</f>
        <v>0</v>
      </c>
      <c r="K978" s="230" t="s">
        <v>1</v>
      </c>
      <c r="L978" s="45"/>
      <c r="M978" s="235" t="s">
        <v>1</v>
      </c>
      <c r="N978" s="236" t="s">
        <v>46</v>
      </c>
      <c r="O978" s="92"/>
      <c r="P978" s="237">
        <f>O978*H978</f>
        <v>0</v>
      </c>
      <c r="Q978" s="237">
        <v>0</v>
      </c>
      <c r="R978" s="237">
        <f>Q978*H978</f>
        <v>0</v>
      </c>
      <c r="S978" s="237">
        <v>0</v>
      </c>
      <c r="T978" s="238">
        <f>S978*H978</f>
        <v>0</v>
      </c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R978" s="239" t="s">
        <v>404</v>
      </c>
      <c r="AT978" s="239" t="s">
        <v>323</v>
      </c>
      <c r="AU978" s="239" t="s">
        <v>91</v>
      </c>
      <c r="AY978" s="18" t="s">
        <v>320</v>
      </c>
      <c r="BE978" s="240">
        <f>IF(N978="základní",J978,0)</f>
        <v>0</v>
      </c>
      <c r="BF978" s="240">
        <f>IF(N978="snížená",J978,0)</f>
        <v>0</v>
      </c>
      <c r="BG978" s="240">
        <f>IF(N978="zákl. přenesená",J978,0)</f>
        <v>0</v>
      </c>
      <c r="BH978" s="240">
        <f>IF(N978="sníž. přenesená",J978,0)</f>
        <v>0</v>
      </c>
      <c r="BI978" s="240">
        <f>IF(N978="nulová",J978,0)</f>
        <v>0</v>
      </c>
      <c r="BJ978" s="18" t="s">
        <v>89</v>
      </c>
      <c r="BK978" s="240">
        <f>ROUND(I978*H978,2)</f>
        <v>0</v>
      </c>
      <c r="BL978" s="18" t="s">
        <v>404</v>
      </c>
      <c r="BM978" s="239" t="s">
        <v>5304</v>
      </c>
    </row>
    <row r="979" s="2" customFormat="1" ht="55.5" customHeight="1">
      <c r="A979" s="39"/>
      <c r="B979" s="40"/>
      <c r="C979" s="228" t="s">
        <v>2147</v>
      </c>
      <c r="D979" s="228" t="s">
        <v>323</v>
      </c>
      <c r="E979" s="229" t="s">
        <v>5305</v>
      </c>
      <c r="F979" s="230" t="s">
        <v>5306</v>
      </c>
      <c r="G979" s="231" t="s">
        <v>325</v>
      </c>
      <c r="H979" s="232">
        <v>1</v>
      </c>
      <c r="I979" s="233"/>
      <c r="J979" s="234">
        <f>ROUND(I979*H979,2)</f>
        <v>0</v>
      </c>
      <c r="K979" s="230" t="s">
        <v>1</v>
      </c>
      <c r="L979" s="45"/>
      <c r="M979" s="235" t="s">
        <v>1</v>
      </c>
      <c r="N979" s="236" t="s">
        <v>46</v>
      </c>
      <c r="O979" s="92"/>
      <c r="P979" s="237">
        <f>O979*H979</f>
        <v>0</v>
      </c>
      <c r="Q979" s="237">
        <v>0</v>
      </c>
      <c r="R979" s="237">
        <f>Q979*H979</f>
        <v>0</v>
      </c>
      <c r="S979" s="237">
        <v>0</v>
      </c>
      <c r="T979" s="238">
        <f>S979*H979</f>
        <v>0</v>
      </c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R979" s="239" t="s">
        <v>404</v>
      </c>
      <c r="AT979" s="239" t="s">
        <v>323</v>
      </c>
      <c r="AU979" s="239" t="s">
        <v>91</v>
      </c>
      <c r="AY979" s="18" t="s">
        <v>320</v>
      </c>
      <c r="BE979" s="240">
        <f>IF(N979="základní",J979,0)</f>
        <v>0</v>
      </c>
      <c r="BF979" s="240">
        <f>IF(N979="snížená",J979,0)</f>
        <v>0</v>
      </c>
      <c r="BG979" s="240">
        <f>IF(N979="zákl. přenesená",J979,0)</f>
        <v>0</v>
      </c>
      <c r="BH979" s="240">
        <f>IF(N979="sníž. přenesená",J979,0)</f>
        <v>0</v>
      </c>
      <c r="BI979" s="240">
        <f>IF(N979="nulová",J979,0)</f>
        <v>0</v>
      </c>
      <c r="BJ979" s="18" t="s">
        <v>89</v>
      </c>
      <c r="BK979" s="240">
        <f>ROUND(I979*H979,2)</f>
        <v>0</v>
      </c>
      <c r="BL979" s="18" t="s">
        <v>404</v>
      </c>
      <c r="BM979" s="239" t="s">
        <v>5307</v>
      </c>
    </row>
    <row r="980" s="2" customFormat="1" ht="24.15" customHeight="1">
      <c r="A980" s="39"/>
      <c r="B980" s="40"/>
      <c r="C980" s="228" t="s">
        <v>2152</v>
      </c>
      <c r="D980" s="228" t="s">
        <v>323</v>
      </c>
      <c r="E980" s="229" t="s">
        <v>3165</v>
      </c>
      <c r="F980" s="230" t="s">
        <v>3166</v>
      </c>
      <c r="G980" s="231" t="s">
        <v>325</v>
      </c>
      <c r="H980" s="232">
        <v>1</v>
      </c>
      <c r="I980" s="233"/>
      <c r="J980" s="234">
        <f>ROUND(I980*H980,2)</f>
        <v>0</v>
      </c>
      <c r="K980" s="230" t="s">
        <v>1</v>
      </c>
      <c r="L980" s="45"/>
      <c r="M980" s="246" t="s">
        <v>1</v>
      </c>
      <c r="N980" s="247" t="s">
        <v>46</v>
      </c>
      <c r="O980" s="248"/>
      <c r="P980" s="249">
        <f>O980*H980</f>
        <v>0</v>
      </c>
      <c r="Q980" s="249">
        <v>0</v>
      </c>
      <c r="R980" s="249">
        <f>Q980*H980</f>
        <v>0</v>
      </c>
      <c r="S980" s="249">
        <v>0</v>
      </c>
      <c r="T980" s="250">
        <f>S980*H980</f>
        <v>0</v>
      </c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R980" s="239" t="s">
        <v>404</v>
      </c>
      <c r="AT980" s="239" t="s">
        <v>323</v>
      </c>
      <c r="AU980" s="239" t="s">
        <v>91</v>
      </c>
      <c r="AY980" s="18" t="s">
        <v>320</v>
      </c>
      <c r="BE980" s="240">
        <f>IF(N980="základní",J980,0)</f>
        <v>0</v>
      </c>
      <c r="BF980" s="240">
        <f>IF(N980="snížená",J980,0)</f>
        <v>0</v>
      </c>
      <c r="BG980" s="240">
        <f>IF(N980="zákl. přenesená",J980,0)</f>
        <v>0</v>
      </c>
      <c r="BH980" s="240">
        <f>IF(N980="sníž. přenesená",J980,0)</f>
        <v>0</v>
      </c>
      <c r="BI980" s="240">
        <f>IF(N980="nulová",J980,0)</f>
        <v>0</v>
      </c>
      <c r="BJ980" s="18" t="s">
        <v>89</v>
      </c>
      <c r="BK980" s="240">
        <f>ROUND(I980*H980,2)</f>
        <v>0</v>
      </c>
      <c r="BL980" s="18" t="s">
        <v>404</v>
      </c>
      <c r="BM980" s="239" t="s">
        <v>5308</v>
      </c>
    </row>
    <row r="981" s="2" customFormat="1" ht="6.96" customHeight="1">
      <c r="A981" s="39"/>
      <c r="B981" s="67"/>
      <c r="C981" s="68"/>
      <c r="D981" s="68"/>
      <c r="E981" s="68"/>
      <c r="F981" s="68"/>
      <c r="G981" s="68"/>
      <c r="H981" s="68"/>
      <c r="I981" s="68"/>
      <c r="J981" s="68"/>
      <c r="K981" s="68"/>
      <c r="L981" s="45"/>
      <c r="M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</row>
  </sheetData>
  <sheetProtection sheet="1" autoFilter="0" formatColumns="0" formatRows="0" objects="1" scenarios="1" spinCount="100000" saltValue="gRRHt8hH9bjchZnhoCGVDOO10ZkkJ9E7KkWTmUhPj/ePDHH20igh6iDq0ijuQrkiyrWoHxQjDBt5Vh3boxhHoQ==" hashValue="1YGF7zl1eW37lJYVBO1wyTVwn+dTmENUEzt+V+SRekKp5GAdwz0e/58ZCDyj1JmvMNuzGPibpEea5pZiuSOPIQ==" algorithmName="SHA-512" password="CC35"/>
  <autoFilter ref="C140:K980"/>
  <mergeCells count="9">
    <mergeCell ref="E7:H7"/>
    <mergeCell ref="E9:H9"/>
    <mergeCell ref="E18:H18"/>
    <mergeCell ref="E27:H27"/>
    <mergeCell ref="E85:H85"/>
    <mergeCell ref="E87:H87"/>
    <mergeCell ref="E131:H131"/>
    <mergeCell ref="E133:H133"/>
    <mergeCell ref="L2:V2"/>
  </mergeCells>
  <hyperlinks>
    <hyperlink ref="F145" r:id="rId1" display="https://podminky.urs.cz/item/CS_URS_2023_02/132212131"/>
    <hyperlink ref="F150" r:id="rId2" display="https://podminky.urs.cz/item/CS_URS_2023_02/132212221"/>
    <hyperlink ref="F155" r:id="rId3" display="https://podminky.urs.cz/item/CS_URS_2023_02/162251102"/>
    <hyperlink ref="F157" r:id="rId4" display="https://podminky.urs.cz/item/CS_URS_2023_02/162751117"/>
    <hyperlink ref="F162" r:id="rId5" display="https://podminky.urs.cz/item/CS_URS_2023_02/167111101"/>
    <hyperlink ref="F164" r:id="rId6" display="https://podminky.urs.cz/item/CS_URS_2023_02/171251201"/>
    <hyperlink ref="F166" r:id="rId7" display="https://podminky.urs.cz/item/CS_URS_2023_02/171201231"/>
    <hyperlink ref="F169" r:id="rId8" display="https://podminky.urs.cz/item/CS_URS_2023_02/174151101"/>
    <hyperlink ref="F177" r:id="rId9" display="https://podminky.urs.cz/item/CS_URS_2023_02/310238211"/>
    <hyperlink ref="F181" r:id="rId10" display="https://podminky.urs.cz/item/CS_URS_2023_02/310239211"/>
    <hyperlink ref="F189" r:id="rId11" display="https://podminky.urs.cz/item/CS_URS_2023_02/311321411"/>
    <hyperlink ref="F192" r:id="rId12" display="https://podminky.urs.cz/item/CS_URS_2023_02/311351121"/>
    <hyperlink ref="F195" r:id="rId13" display="https://podminky.urs.cz/item/CS_URS_2023_02/311351122"/>
    <hyperlink ref="F197" r:id="rId14" display="https://podminky.urs.cz/item/CS_URS_2023_02/311361821"/>
    <hyperlink ref="F200" r:id="rId15" display="https://podminky.urs.cz/item/CS_URS_2023_02/317168012"/>
    <hyperlink ref="F205" r:id="rId16" display="https://podminky.urs.cz/item/CS_URS_2023_02/317168056"/>
    <hyperlink ref="F208" r:id="rId17" display="https://podminky.urs.cz/item/CS_URS_2023_02/331231116"/>
    <hyperlink ref="F211" r:id="rId18" display="https://podminky.urs.cz/item/CS_URS_2023_02/342244111"/>
    <hyperlink ref="F220" r:id="rId19" display="https://podminky.urs.cz/item/CS_URS_2023_02/411321414"/>
    <hyperlink ref="F223" r:id="rId20" display="https://podminky.urs.cz/item/CS_URS_2023_02/411351011"/>
    <hyperlink ref="F226" r:id="rId21" display="https://podminky.urs.cz/item/CS_URS_2023_02/411351012"/>
    <hyperlink ref="F228" r:id="rId22" display="https://podminky.urs.cz/item/CS_URS_2023_02/411354311"/>
    <hyperlink ref="F230" r:id="rId23" display="https://podminky.urs.cz/item/CS_URS_2023_02/411354312"/>
    <hyperlink ref="F232" r:id="rId24" display="https://podminky.urs.cz/item/CS_URS_2023_02/411361821"/>
    <hyperlink ref="F236" r:id="rId25" display="https://podminky.urs.cz/item/CS_URS_2023_02/611142001"/>
    <hyperlink ref="F239" r:id="rId26" display="https://podminky.urs.cz/item/CS_URS_2023_02/611322141"/>
    <hyperlink ref="F242" r:id="rId27" display="https://podminky.urs.cz/item/CS_URS_2023_02/611325223"/>
    <hyperlink ref="F244" r:id="rId28" display="https://podminky.urs.cz/item/CS_URS_2023_02/611325225"/>
    <hyperlink ref="F246" r:id="rId29" display="https://podminky.urs.cz/item/CS_URS_2023_02/611325422"/>
    <hyperlink ref="F249" r:id="rId30" display="https://podminky.urs.cz/item/CS_URS_2023_02/612142001"/>
    <hyperlink ref="F252" r:id="rId31" display="https://podminky.urs.cz/item/CS_URS_2023_02/612321341"/>
    <hyperlink ref="F260" r:id="rId32" display="https://podminky.urs.cz/item/CS_URS_2023_02/612322141"/>
    <hyperlink ref="F263" r:id="rId33" display="https://podminky.urs.cz/item/CS_URS_2023_02/612325422"/>
    <hyperlink ref="F288" r:id="rId34" display="https://podminky.urs.cz/item/CS_URS_2023_02/612331111"/>
    <hyperlink ref="F291" r:id="rId35" display="https://podminky.urs.cz/item/CS_URS_2023_02/615142002"/>
    <hyperlink ref="F294" r:id="rId36" display="https://podminky.urs.cz/item/CS_URS_2023_02/619995001"/>
    <hyperlink ref="F323" r:id="rId37" display="https://podminky.urs.cz/item/CS_URS_2023_02/622211011"/>
    <hyperlink ref="F328" r:id="rId38" display="https://podminky.urs.cz/item/CS_URS_2023_02/622211041"/>
    <hyperlink ref="F355" r:id="rId39" display="https://podminky.urs.cz/item/CS_URS_2023_02/622211041"/>
    <hyperlink ref="F373" r:id="rId40" display="https://podminky.urs.cz/item/CS_URS_2023_02/622221041"/>
    <hyperlink ref="F382" r:id="rId41" display="https://podminky.urs.cz/item/CS_URS_2023_02/622321111"/>
    <hyperlink ref="F388" r:id="rId42" display="https://podminky.urs.cz/item/CS_URS_2023_02/622531012"/>
    <hyperlink ref="F399" r:id="rId43" display="https://podminky.urs.cz/item/CS_URS_2023_02/623645001"/>
    <hyperlink ref="F406" r:id="rId44" display="https://podminky.urs.cz/item/CS_URS_2023_02/629991011"/>
    <hyperlink ref="F426" r:id="rId45" display="https://podminky.urs.cz/item/CS_URS_2023_02/637111112"/>
    <hyperlink ref="F429" r:id="rId46" display="https://podminky.urs.cz/item/CS_URS_2023_02/637211111"/>
    <hyperlink ref="F431" r:id="rId47" display="https://podminky.urs.cz/item/CS_URS_2023_02/637311122"/>
    <hyperlink ref="F434" r:id="rId48" display="https://podminky.urs.cz/item/CS_URS_2023_02/642945111"/>
    <hyperlink ref="F443" r:id="rId49" display="https://podminky.urs.cz/item/CS_URS_2023_02/941111121"/>
    <hyperlink ref="F450" r:id="rId50" display="https://podminky.urs.cz/item/CS_URS_2023_02/941111221"/>
    <hyperlink ref="F453" r:id="rId51" display="https://podminky.urs.cz/item/CS_URS_2023_02/941111821"/>
    <hyperlink ref="F455" r:id="rId52" display="https://podminky.urs.cz/item/CS_URS_2023_02/944511111"/>
    <hyperlink ref="F457" r:id="rId53" display="https://podminky.urs.cz/item/CS_URS_2023_02/944511211"/>
    <hyperlink ref="F459" r:id="rId54" display="https://podminky.urs.cz/item/CS_URS_2023_02/944511811"/>
    <hyperlink ref="F461" r:id="rId55" display="https://podminky.urs.cz/item/CS_URS_2023_02/949101111"/>
    <hyperlink ref="F463" r:id="rId56" display="https://podminky.urs.cz/item/CS_URS_2023_02/952901111"/>
    <hyperlink ref="F470" r:id="rId57" display="https://podminky.urs.cz/item/CS_URS_2023_02/962031133"/>
    <hyperlink ref="F481" r:id="rId58" display="https://podminky.urs.cz/item/CS_URS_2023_02/962081141"/>
    <hyperlink ref="F489" r:id="rId59" display="https://podminky.urs.cz/item/CS_URS_2023_02/963042819"/>
    <hyperlink ref="F492" r:id="rId60" display="https://podminky.urs.cz/item/CS_URS_2023_02/968082015"/>
    <hyperlink ref="F499" r:id="rId61" display="https://podminky.urs.cz/item/CS_URS_2023_02/968082016"/>
    <hyperlink ref="F506" r:id="rId62" display="https://podminky.urs.cz/item/CS_URS_2023_02/968082017"/>
    <hyperlink ref="F512" r:id="rId63" display="https://podminky.urs.cz/item/CS_URS_2023_02/968082018"/>
    <hyperlink ref="F520" r:id="rId64" display="https://podminky.urs.cz/item/CS_URS_2023_02/971033451"/>
    <hyperlink ref="F523" r:id="rId65" display="https://podminky.urs.cz/item/CS_URS_2023_02/971033561"/>
    <hyperlink ref="F527" r:id="rId66" display="https://podminky.urs.cz/item/CS_URS_2023_02/971033631"/>
    <hyperlink ref="F531" r:id="rId67" display="https://podminky.urs.cz/item/CS_URS_2023_02/971033651"/>
    <hyperlink ref="F535" r:id="rId68" display="https://podminky.urs.cz/item/CS_URS_2023_02/972054331"/>
    <hyperlink ref="F538" r:id="rId69" display="https://podminky.urs.cz/item/CS_URS_2023_02/972054491"/>
    <hyperlink ref="F556" r:id="rId70" display="https://podminky.urs.cz/item/CS_URS_2023_02/978011121"/>
    <hyperlink ref="F558" r:id="rId71" display="https://podminky.urs.cz/item/CS_URS_2023_02/978013141"/>
    <hyperlink ref="F574" r:id="rId72" display="https://podminky.urs.cz/item/CS_URS_2023_02/997013152"/>
    <hyperlink ref="F576" r:id="rId73" display="https://podminky.urs.cz/item/CS_URS_2023_02/997013501"/>
    <hyperlink ref="F580" r:id="rId74" display="https://podminky.urs.cz/item/CS_URS_2023_02/997013871"/>
    <hyperlink ref="F583" r:id="rId75" display="https://podminky.urs.cz/item/CS_URS_2023_02/998011002"/>
    <hyperlink ref="F587" r:id="rId76" display="https://podminky.urs.cz/item/CS_URS_2023_02/711112001"/>
    <hyperlink ref="F592" r:id="rId77" display="https://podminky.urs.cz/item/CS_URS_2023_02/711142559"/>
    <hyperlink ref="F596" r:id="rId78" display="https://podminky.urs.cz/item/CS_URS_2023_02/711161273"/>
    <hyperlink ref="F600" r:id="rId79" display="https://podminky.urs.cz/item/CS_URS_2023_02/711491272"/>
    <hyperlink ref="F604" r:id="rId80" display="https://podminky.urs.cz/item/CS_URS_2023_02/998711102"/>
    <hyperlink ref="F607" r:id="rId81" display="https://podminky.urs.cz/item/CS_URS_2023_02/712311101"/>
    <hyperlink ref="F623" r:id="rId82" display="https://podminky.urs.cz/item/CS_URS_2023_02/712341559"/>
    <hyperlink ref="F636" r:id="rId83" display="https://podminky.urs.cz/item/CS_URS_2023_02/712391171"/>
    <hyperlink ref="F643" r:id="rId84" display="https://podminky.urs.cz/item/CS_URS_2023_02/998712102"/>
    <hyperlink ref="F646" r:id="rId85" display="https://podminky.urs.cz/item/CS_URS_2023_02/713141152"/>
    <hyperlink ref="F655" r:id="rId86" display="https://podminky.urs.cz/item/CS_URS_2023_02/713141223"/>
    <hyperlink ref="F675" r:id="rId87" display="https://podminky.urs.cz/item/CS_URS_2023_02/998713102"/>
    <hyperlink ref="F682" r:id="rId88" display="https://podminky.urs.cz/item/CS_URS_2023_02/762395000"/>
    <hyperlink ref="F689" r:id="rId89" display="https://podminky.urs.cz/item/CS_URS_2023_02/762495000"/>
    <hyperlink ref="F691" r:id="rId90" display="https://podminky.urs.cz/item/CS_URS_2023_02/998762102"/>
    <hyperlink ref="F694" r:id="rId91" display="https://podminky.urs.cz/item/CS_URS_2023_02/763111411"/>
    <hyperlink ref="F701" r:id="rId92" display="https://podminky.urs.cz/item/CS_URS_2023_02/763121411"/>
    <hyperlink ref="F717" r:id="rId93" display="https://podminky.urs.cz/item/CS_URS_2023_02/763131411"/>
    <hyperlink ref="F735" r:id="rId94" display="https://podminky.urs.cz/item/CS_URS_2023_02/763164551"/>
    <hyperlink ref="F740" r:id="rId95" display="https://podminky.urs.cz/item/CS_URS_2023_02/763164632"/>
    <hyperlink ref="F757" r:id="rId96" display="https://podminky.urs.cz/item/CS_URS_2023_02/763164751"/>
    <hyperlink ref="F760" r:id="rId97" display="https://podminky.urs.cz/item/CS_URS_2023_02/763183111"/>
    <hyperlink ref="F775" r:id="rId98" display="https://podminky.urs.cz/item/CS_URS_2023_02/998763302"/>
    <hyperlink ref="F859" r:id="rId99" display="https://podminky.urs.cz/item/CS_URS_2023_02/998773102"/>
    <hyperlink ref="F862" r:id="rId100" display="https://podminky.urs.cz/item/CS_URS_2023_02/776201812"/>
    <hyperlink ref="F864" r:id="rId101" display="https://podminky.urs.cz/item/CS_URS_2023_02/776241111"/>
    <hyperlink ref="F871" r:id="rId102" display="https://podminky.urs.cz/item/CS_URS_2023_02/776411112"/>
    <hyperlink ref="F897" r:id="rId103" display="https://podminky.urs.cz/item/CS_URS_2023_02/998776102"/>
    <hyperlink ref="F902" r:id="rId104" display="https://podminky.urs.cz/item/CS_URS_2023_02/998777102"/>
    <hyperlink ref="F905" r:id="rId105" display="https://podminky.urs.cz/item/CS_URS_2023_02/781474115"/>
    <hyperlink ref="F920" r:id="rId106" display="https://podminky.urs.cz/item/CS_URS_2023_02/998781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4" t="s">
        <v>425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8. 2. 2024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30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226.5" customHeight="1">
      <c r="A27" s="156"/>
      <c r="B27" s="157"/>
      <c r="C27" s="156"/>
      <c r="D27" s="156"/>
      <c r="E27" s="158" t="s">
        <v>292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ROUND((SUM(BE122:BE188)),  2)</f>
        <v>0</v>
      </c>
      <c r="G33" s="39"/>
      <c r="H33" s="39"/>
      <c r="I33" s="166">
        <v>0.20999999999999999</v>
      </c>
      <c r="J33" s="165">
        <f>ROUND(((SUM(BE122:BE188))*I33),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ROUND((SUM(BF122:BF188)),  2)</f>
        <v>0</v>
      </c>
      <c r="G34" s="39"/>
      <c r="H34" s="39"/>
      <c r="I34" s="166">
        <v>0.14999999999999999</v>
      </c>
      <c r="J34" s="165">
        <f>ROUND(((SUM(BF122:BF188))*I34),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ROUND((SUM(BG122:BG188)),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ROUND((SUM(BH122:BH188)),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ROUND((SUM(BI122:BI188)),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03 - KOMUNIKACE A ZPEVNĚNÉ PLOCHY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8. 2. 2024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294</v>
      </c>
      <c r="D94" s="187"/>
      <c r="E94" s="187"/>
      <c r="F94" s="187"/>
      <c r="G94" s="187"/>
      <c r="H94" s="187"/>
      <c r="I94" s="187"/>
      <c r="J94" s="188" t="s">
        <v>295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296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297</v>
      </c>
    </row>
    <row r="97" s="9" customFormat="1" ht="24.96" customHeight="1">
      <c r="A97" s="9"/>
      <c r="B97" s="190"/>
      <c r="C97" s="191"/>
      <c r="D97" s="192" t="s">
        <v>426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427</v>
      </c>
      <c r="E98" s="198"/>
      <c r="F98" s="198"/>
      <c r="G98" s="198"/>
      <c r="H98" s="198"/>
      <c r="I98" s="198"/>
      <c r="J98" s="199">
        <f>J124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428</v>
      </c>
      <c r="E99" s="198"/>
      <c r="F99" s="198"/>
      <c r="G99" s="198"/>
      <c r="H99" s="198"/>
      <c r="I99" s="198"/>
      <c r="J99" s="199">
        <f>J150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429</v>
      </c>
      <c r="E100" s="198"/>
      <c r="F100" s="198"/>
      <c r="G100" s="198"/>
      <c r="H100" s="198"/>
      <c r="I100" s="198"/>
      <c r="J100" s="199">
        <f>J163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430</v>
      </c>
      <c r="E101" s="198"/>
      <c r="F101" s="198"/>
      <c r="G101" s="198"/>
      <c r="H101" s="198"/>
      <c r="I101" s="198"/>
      <c r="J101" s="199">
        <f>J179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431</v>
      </c>
      <c r="E102" s="198"/>
      <c r="F102" s="198"/>
      <c r="G102" s="198"/>
      <c r="H102" s="198"/>
      <c r="I102" s="198"/>
      <c r="J102" s="199">
        <f>J186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290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>SO 03 - KOMUNIKACE A ZPEVNĚNÉ PLOCHY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F12</f>
        <v>Třebotov, Hlavní 190, 252 26 areál školy</v>
      </c>
      <c r="G116" s="41"/>
      <c r="H116" s="41"/>
      <c r="I116" s="33" t="s">
        <v>24</v>
      </c>
      <c r="J116" s="80" t="str">
        <f>IF(J12="","",J12)</f>
        <v>8. 2. 2024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E15</f>
        <v>Obec Třebotov</v>
      </c>
      <c r="G118" s="41"/>
      <c r="H118" s="41"/>
      <c r="I118" s="33" t="s">
        <v>33</v>
      </c>
      <c r="J118" s="37" t="str">
        <f>E21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IF(E18="","",E18)</f>
        <v>Vyplň údaj</v>
      </c>
      <c r="G119" s="41"/>
      <c r="H119" s="41"/>
      <c r="I119" s="33" t="s">
        <v>37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305</v>
      </c>
      <c r="D121" s="204" t="s">
        <v>66</v>
      </c>
      <c r="E121" s="204" t="s">
        <v>62</v>
      </c>
      <c r="F121" s="204" t="s">
        <v>63</v>
      </c>
      <c r="G121" s="204" t="s">
        <v>306</v>
      </c>
      <c r="H121" s="204" t="s">
        <v>307</v>
      </c>
      <c r="I121" s="204" t="s">
        <v>308</v>
      </c>
      <c r="J121" s="204" t="s">
        <v>295</v>
      </c>
      <c r="K121" s="205" t="s">
        <v>309</v>
      </c>
      <c r="L121" s="206"/>
      <c r="M121" s="101" t="s">
        <v>1</v>
      </c>
      <c r="N121" s="102" t="s">
        <v>45</v>
      </c>
      <c r="O121" s="102" t="s">
        <v>310</v>
      </c>
      <c r="P121" s="102" t="s">
        <v>311</v>
      </c>
      <c r="Q121" s="102" t="s">
        <v>312</v>
      </c>
      <c r="R121" s="102" t="s">
        <v>313</v>
      </c>
      <c r="S121" s="102" t="s">
        <v>314</v>
      </c>
      <c r="T121" s="103" t="s">
        <v>315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316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</f>
        <v>0</v>
      </c>
      <c r="Q122" s="105"/>
      <c r="R122" s="209">
        <f>R123</f>
        <v>199.85260999999997</v>
      </c>
      <c r="S122" s="105"/>
      <c r="T122" s="210">
        <f>T123</f>
        <v>374.38499999999999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297</v>
      </c>
      <c r="BK122" s="211">
        <f>BK123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432</v>
      </c>
      <c r="F123" s="215" t="s">
        <v>433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P124+P150+P163+P179+P186</f>
        <v>0</v>
      </c>
      <c r="Q123" s="220"/>
      <c r="R123" s="221">
        <f>R124+R150+R163+R179+R186</f>
        <v>199.85260999999997</v>
      </c>
      <c r="S123" s="220"/>
      <c r="T123" s="222">
        <f>T124+T150+T163+T179+T186</f>
        <v>374.38499999999999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320</v>
      </c>
      <c r="BK123" s="225">
        <f>BK124+BK150+BK163+BK179+BK186</f>
        <v>0</v>
      </c>
    </row>
    <row r="124" s="12" customFormat="1" ht="22.8" customHeight="1">
      <c r="A124" s="12"/>
      <c r="B124" s="212"/>
      <c r="C124" s="213"/>
      <c r="D124" s="214" t="s">
        <v>80</v>
      </c>
      <c r="E124" s="226" t="s">
        <v>89</v>
      </c>
      <c r="F124" s="226" t="s">
        <v>434</v>
      </c>
      <c r="G124" s="213"/>
      <c r="H124" s="213"/>
      <c r="I124" s="216"/>
      <c r="J124" s="227">
        <f>BK124</f>
        <v>0</v>
      </c>
      <c r="K124" s="213"/>
      <c r="L124" s="218"/>
      <c r="M124" s="219"/>
      <c r="N124" s="220"/>
      <c r="O124" s="220"/>
      <c r="P124" s="221">
        <f>SUM(P125:P149)</f>
        <v>0</v>
      </c>
      <c r="Q124" s="220"/>
      <c r="R124" s="221">
        <f>SUM(R125:R149)</f>
        <v>0</v>
      </c>
      <c r="S124" s="220"/>
      <c r="T124" s="222">
        <f>SUM(T125:T149)</f>
        <v>374.38499999999999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89</v>
      </c>
      <c r="AT124" s="224" t="s">
        <v>80</v>
      </c>
      <c r="AU124" s="224" t="s">
        <v>89</v>
      </c>
      <c r="AY124" s="223" t="s">
        <v>320</v>
      </c>
      <c r="BK124" s="225">
        <f>SUM(BK125:BK149)</f>
        <v>0</v>
      </c>
    </row>
    <row r="125" s="2" customFormat="1" ht="24.15" customHeight="1">
      <c r="A125" s="39"/>
      <c r="B125" s="40"/>
      <c r="C125" s="228" t="s">
        <v>89</v>
      </c>
      <c r="D125" s="228" t="s">
        <v>323</v>
      </c>
      <c r="E125" s="229" t="s">
        <v>435</v>
      </c>
      <c r="F125" s="230" t="s">
        <v>436</v>
      </c>
      <c r="G125" s="231" t="s">
        <v>437</v>
      </c>
      <c r="H125" s="232">
        <v>447.89999999999998</v>
      </c>
      <c r="I125" s="233"/>
      <c r="J125" s="234">
        <f>ROUND(I125*H125,2)</f>
        <v>0</v>
      </c>
      <c r="K125" s="230" t="s">
        <v>326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0.26000000000000001</v>
      </c>
      <c r="T125" s="238">
        <f>S125*H125</f>
        <v>116.45399999999999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341</v>
      </c>
      <c r="AT125" s="239" t="s">
        <v>323</v>
      </c>
      <c r="AU125" s="239" t="s">
        <v>91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341</v>
      </c>
      <c r="BM125" s="239" t="s">
        <v>438</v>
      </c>
    </row>
    <row r="126" s="2" customFormat="1">
      <c r="A126" s="39"/>
      <c r="B126" s="40"/>
      <c r="C126" s="41"/>
      <c r="D126" s="241" t="s">
        <v>329</v>
      </c>
      <c r="E126" s="41"/>
      <c r="F126" s="242" t="s">
        <v>439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329</v>
      </c>
      <c r="AU126" s="18" t="s">
        <v>91</v>
      </c>
    </row>
    <row r="127" s="13" customFormat="1">
      <c r="A127" s="13"/>
      <c r="B127" s="251"/>
      <c r="C127" s="252"/>
      <c r="D127" s="253" t="s">
        <v>440</v>
      </c>
      <c r="E127" s="254" t="s">
        <v>1</v>
      </c>
      <c r="F127" s="255" t="s">
        <v>441</v>
      </c>
      <c r="G127" s="252"/>
      <c r="H127" s="256">
        <v>447.89999999999998</v>
      </c>
      <c r="I127" s="257"/>
      <c r="J127" s="252"/>
      <c r="K127" s="252"/>
      <c r="L127" s="258"/>
      <c r="M127" s="259"/>
      <c r="N127" s="260"/>
      <c r="O127" s="260"/>
      <c r="P127" s="260"/>
      <c r="Q127" s="260"/>
      <c r="R127" s="260"/>
      <c r="S127" s="260"/>
      <c r="T127" s="26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2" t="s">
        <v>440</v>
      </c>
      <c r="AU127" s="262" t="s">
        <v>91</v>
      </c>
      <c r="AV127" s="13" t="s">
        <v>91</v>
      </c>
      <c r="AW127" s="13" t="s">
        <v>36</v>
      </c>
      <c r="AX127" s="13" t="s">
        <v>89</v>
      </c>
      <c r="AY127" s="262" t="s">
        <v>320</v>
      </c>
    </row>
    <row r="128" s="2" customFormat="1" ht="24.15" customHeight="1">
      <c r="A128" s="39"/>
      <c r="B128" s="40"/>
      <c r="C128" s="228" t="s">
        <v>91</v>
      </c>
      <c r="D128" s="228" t="s">
        <v>323</v>
      </c>
      <c r="E128" s="229" t="s">
        <v>442</v>
      </c>
      <c r="F128" s="230" t="s">
        <v>443</v>
      </c>
      <c r="G128" s="231" t="s">
        <v>437</v>
      </c>
      <c r="H128" s="232">
        <v>291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91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444</v>
      </c>
    </row>
    <row r="129" s="2" customFormat="1" ht="24.15" customHeight="1">
      <c r="A129" s="39"/>
      <c r="B129" s="40"/>
      <c r="C129" s="228" t="s">
        <v>111</v>
      </c>
      <c r="D129" s="228" t="s">
        <v>323</v>
      </c>
      <c r="E129" s="229" t="s">
        <v>445</v>
      </c>
      <c r="F129" s="230" t="s">
        <v>446</v>
      </c>
      <c r="G129" s="231" t="s">
        <v>437</v>
      </c>
      <c r="H129" s="232">
        <v>447.89999999999998</v>
      </c>
      <c r="I129" s="233"/>
      <c r="J129" s="234">
        <f>ROUND(I129*H129,2)</f>
        <v>0</v>
      </c>
      <c r="K129" s="230" t="s">
        <v>326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0.28999999999999998</v>
      </c>
      <c r="T129" s="238">
        <f>S129*H129</f>
        <v>129.89099999999999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91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447</v>
      </c>
    </row>
    <row r="130" s="2" customFormat="1">
      <c r="A130" s="39"/>
      <c r="B130" s="40"/>
      <c r="C130" s="41"/>
      <c r="D130" s="241" t="s">
        <v>329</v>
      </c>
      <c r="E130" s="41"/>
      <c r="F130" s="242" t="s">
        <v>448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329</v>
      </c>
      <c r="AU130" s="18" t="s">
        <v>91</v>
      </c>
    </row>
    <row r="131" s="2" customFormat="1" ht="24.15" customHeight="1">
      <c r="A131" s="39"/>
      <c r="B131" s="40"/>
      <c r="C131" s="228" t="s">
        <v>341</v>
      </c>
      <c r="D131" s="228" t="s">
        <v>323</v>
      </c>
      <c r="E131" s="229" t="s">
        <v>449</v>
      </c>
      <c r="F131" s="230" t="s">
        <v>450</v>
      </c>
      <c r="G131" s="231" t="s">
        <v>437</v>
      </c>
      <c r="H131" s="232">
        <v>291</v>
      </c>
      <c r="I131" s="233"/>
      <c r="J131" s="234">
        <f>ROUND(I131*H131,2)</f>
        <v>0</v>
      </c>
      <c r="K131" s="230" t="s">
        <v>326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0.44</v>
      </c>
      <c r="T131" s="238">
        <f>S131*H131</f>
        <v>128.03999999999999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91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451</v>
      </c>
    </row>
    <row r="132" s="2" customFormat="1">
      <c r="A132" s="39"/>
      <c r="B132" s="40"/>
      <c r="C132" s="41"/>
      <c r="D132" s="241" t="s">
        <v>329</v>
      </c>
      <c r="E132" s="41"/>
      <c r="F132" s="242" t="s">
        <v>452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329</v>
      </c>
      <c r="AU132" s="18" t="s">
        <v>91</v>
      </c>
    </row>
    <row r="133" s="2" customFormat="1" ht="33" customHeight="1">
      <c r="A133" s="39"/>
      <c r="B133" s="40"/>
      <c r="C133" s="228" t="s">
        <v>319</v>
      </c>
      <c r="D133" s="228" t="s">
        <v>323</v>
      </c>
      <c r="E133" s="229" t="s">
        <v>453</v>
      </c>
      <c r="F133" s="230" t="s">
        <v>454</v>
      </c>
      <c r="G133" s="231" t="s">
        <v>455</v>
      </c>
      <c r="H133" s="232">
        <v>165</v>
      </c>
      <c r="I133" s="233"/>
      <c r="J133" s="234">
        <f>ROUND(I133*H133,2)</f>
        <v>0</v>
      </c>
      <c r="K133" s="230" t="s">
        <v>326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91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456</v>
      </c>
    </row>
    <row r="134" s="2" customFormat="1">
      <c r="A134" s="39"/>
      <c r="B134" s="40"/>
      <c r="C134" s="41"/>
      <c r="D134" s="241" t="s">
        <v>329</v>
      </c>
      <c r="E134" s="41"/>
      <c r="F134" s="242" t="s">
        <v>457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329</v>
      </c>
      <c r="AU134" s="18" t="s">
        <v>91</v>
      </c>
    </row>
    <row r="135" s="2" customFormat="1" ht="37.8" customHeight="1">
      <c r="A135" s="39"/>
      <c r="B135" s="40"/>
      <c r="C135" s="228" t="s">
        <v>350</v>
      </c>
      <c r="D135" s="228" t="s">
        <v>323</v>
      </c>
      <c r="E135" s="229" t="s">
        <v>458</v>
      </c>
      <c r="F135" s="230" t="s">
        <v>459</v>
      </c>
      <c r="G135" s="231" t="s">
        <v>455</v>
      </c>
      <c r="H135" s="232">
        <v>20</v>
      </c>
      <c r="I135" s="233"/>
      <c r="J135" s="234">
        <f>ROUND(I135*H135,2)</f>
        <v>0</v>
      </c>
      <c r="K135" s="230" t="s">
        <v>326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91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460</v>
      </c>
    </row>
    <row r="136" s="2" customFormat="1">
      <c r="A136" s="39"/>
      <c r="B136" s="40"/>
      <c r="C136" s="41"/>
      <c r="D136" s="241" t="s">
        <v>329</v>
      </c>
      <c r="E136" s="41"/>
      <c r="F136" s="242" t="s">
        <v>461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329</v>
      </c>
      <c r="AU136" s="18" t="s">
        <v>91</v>
      </c>
    </row>
    <row r="137" s="2" customFormat="1" ht="37.8" customHeight="1">
      <c r="A137" s="39"/>
      <c r="B137" s="40"/>
      <c r="C137" s="228" t="s">
        <v>357</v>
      </c>
      <c r="D137" s="228" t="s">
        <v>323</v>
      </c>
      <c r="E137" s="229" t="s">
        <v>462</v>
      </c>
      <c r="F137" s="230" t="s">
        <v>463</v>
      </c>
      <c r="G137" s="231" t="s">
        <v>455</v>
      </c>
      <c r="H137" s="232">
        <v>145</v>
      </c>
      <c r="I137" s="233"/>
      <c r="J137" s="234">
        <f>ROUND(I137*H137,2)</f>
        <v>0</v>
      </c>
      <c r="K137" s="230" t="s">
        <v>326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91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464</v>
      </c>
    </row>
    <row r="138" s="2" customFormat="1">
      <c r="A138" s="39"/>
      <c r="B138" s="40"/>
      <c r="C138" s="41"/>
      <c r="D138" s="241" t="s">
        <v>329</v>
      </c>
      <c r="E138" s="41"/>
      <c r="F138" s="242" t="s">
        <v>465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329</v>
      </c>
      <c r="AU138" s="18" t="s">
        <v>91</v>
      </c>
    </row>
    <row r="139" s="2" customFormat="1" ht="24.15" customHeight="1">
      <c r="A139" s="39"/>
      <c r="B139" s="40"/>
      <c r="C139" s="228" t="s">
        <v>363</v>
      </c>
      <c r="D139" s="228" t="s">
        <v>323</v>
      </c>
      <c r="E139" s="229" t="s">
        <v>466</v>
      </c>
      <c r="F139" s="230" t="s">
        <v>467</v>
      </c>
      <c r="G139" s="231" t="s">
        <v>455</v>
      </c>
      <c r="H139" s="232">
        <v>20</v>
      </c>
      <c r="I139" s="233"/>
      <c r="J139" s="234">
        <f>ROUND(I139*H139,2)</f>
        <v>0</v>
      </c>
      <c r="K139" s="230" t="s">
        <v>326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91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468</v>
      </c>
    </row>
    <row r="140" s="2" customFormat="1">
      <c r="A140" s="39"/>
      <c r="B140" s="40"/>
      <c r="C140" s="41"/>
      <c r="D140" s="241" t="s">
        <v>329</v>
      </c>
      <c r="E140" s="41"/>
      <c r="F140" s="242" t="s">
        <v>469</v>
      </c>
      <c r="G140" s="41"/>
      <c r="H140" s="41"/>
      <c r="I140" s="243"/>
      <c r="J140" s="41"/>
      <c r="K140" s="41"/>
      <c r="L140" s="45"/>
      <c r="M140" s="244"/>
      <c r="N140" s="24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329</v>
      </c>
      <c r="AU140" s="18" t="s">
        <v>91</v>
      </c>
    </row>
    <row r="141" s="2" customFormat="1" ht="24.15" customHeight="1">
      <c r="A141" s="39"/>
      <c r="B141" s="40"/>
      <c r="C141" s="228" t="s">
        <v>368</v>
      </c>
      <c r="D141" s="228" t="s">
        <v>323</v>
      </c>
      <c r="E141" s="229" t="s">
        <v>470</v>
      </c>
      <c r="F141" s="230" t="s">
        <v>471</v>
      </c>
      <c r="G141" s="231" t="s">
        <v>455</v>
      </c>
      <c r="H141" s="232">
        <v>20</v>
      </c>
      <c r="I141" s="233"/>
      <c r="J141" s="234">
        <f>ROUND(I141*H141,2)</f>
        <v>0</v>
      </c>
      <c r="K141" s="230" t="s">
        <v>326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91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472</v>
      </c>
    </row>
    <row r="142" s="2" customFormat="1">
      <c r="A142" s="39"/>
      <c r="B142" s="40"/>
      <c r="C142" s="41"/>
      <c r="D142" s="241" t="s">
        <v>329</v>
      </c>
      <c r="E142" s="41"/>
      <c r="F142" s="242" t="s">
        <v>473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329</v>
      </c>
      <c r="AU142" s="18" t="s">
        <v>91</v>
      </c>
    </row>
    <row r="143" s="2" customFormat="1" ht="16.5" customHeight="1">
      <c r="A143" s="39"/>
      <c r="B143" s="40"/>
      <c r="C143" s="228" t="s">
        <v>373</v>
      </c>
      <c r="D143" s="228" t="s">
        <v>323</v>
      </c>
      <c r="E143" s="229" t="s">
        <v>474</v>
      </c>
      <c r="F143" s="230" t="s">
        <v>475</v>
      </c>
      <c r="G143" s="231" t="s">
        <v>455</v>
      </c>
      <c r="H143" s="232">
        <v>145</v>
      </c>
      <c r="I143" s="233"/>
      <c r="J143" s="234">
        <f>ROUND(I143*H143,2)</f>
        <v>0</v>
      </c>
      <c r="K143" s="230" t="s">
        <v>326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91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476</v>
      </c>
    </row>
    <row r="144" s="2" customFormat="1">
      <c r="A144" s="39"/>
      <c r="B144" s="40"/>
      <c r="C144" s="41"/>
      <c r="D144" s="241" t="s">
        <v>329</v>
      </c>
      <c r="E144" s="41"/>
      <c r="F144" s="242" t="s">
        <v>477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329</v>
      </c>
      <c r="AU144" s="18" t="s">
        <v>91</v>
      </c>
    </row>
    <row r="145" s="2" customFormat="1" ht="33" customHeight="1">
      <c r="A145" s="39"/>
      <c r="B145" s="40"/>
      <c r="C145" s="228" t="s">
        <v>378</v>
      </c>
      <c r="D145" s="228" t="s">
        <v>323</v>
      </c>
      <c r="E145" s="229" t="s">
        <v>478</v>
      </c>
      <c r="F145" s="230" t="s">
        <v>479</v>
      </c>
      <c r="G145" s="231" t="s">
        <v>480</v>
      </c>
      <c r="H145" s="232">
        <v>504.43099999999998</v>
      </c>
      <c r="I145" s="233"/>
      <c r="J145" s="234">
        <f>ROUND(I145*H145,2)</f>
        <v>0</v>
      </c>
      <c r="K145" s="230" t="s">
        <v>326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91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481</v>
      </c>
    </row>
    <row r="146" s="2" customFormat="1">
      <c r="A146" s="39"/>
      <c r="B146" s="40"/>
      <c r="C146" s="41"/>
      <c r="D146" s="241" t="s">
        <v>329</v>
      </c>
      <c r="E146" s="41"/>
      <c r="F146" s="242" t="s">
        <v>482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329</v>
      </c>
      <c r="AU146" s="18" t="s">
        <v>91</v>
      </c>
    </row>
    <row r="147" s="13" customFormat="1">
      <c r="A147" s="13"/>
      <c r="B147" s="251"/>
      <c r="C147" s="252"/>
      <c r="D147" s="253" t="s">
        <v>440</v>
      </c>
      <c r="E147" s="254" t="s">
        <v>1</v>
      </c>
      <c r="F147" s="255" t="s">
        <v>483</v>
      </c>
      <c r="G147" s="252"/>
      <c r="H147" s="256">
        <v>246.5</v>
      </c>
      <c r="I147" s="257"/>
      <c r="J147" s="252"/>
      <c r="K147" s="252"/>
      <c r="L147" s="258"/>
      <c r="M147" s="259"/>
      <c r="N147" s="260"/>
      <c r="O147" s="260"/>
      <c r="P147" s="260"/>
      <c r="Q147" s="260"/>
      <c r="R147" s="260"/>
      <c r="S147" s="260"/>
      <c r="T147" s="26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2" t="s">
        <v>440</v>
      </c>
      <c r="AU147" s="262" t="s">
        <v>91</v>
      </c>
      <c r="AV147" s="13" t="s">
        <v>91</v>
      </c>
      <c r="AW147" s="13" t="s">
        <v>36</v>
      </c>
      <c r="AX147" s="13" t="s">
        <v>81</v>
      </c>
      <c r="AY147" s="262" t="s">
        <v>320</v>
      </c>
    </row>
    <row r="148" s="13" customFormat="1">
      <c r="A148" s="13"/>
      <c r="B148" s="251"/>
      <c r="C148" s="252"/>
      <c r="D148" s="253" t="s">
        <v>440</v>
      </c>
      <c r="E148" s="254" t="s">
        <v>1</v>
      </c>
      <c r="F148" s="255" t="s">
        <v>484</v>
      </c>
      <c r="G148" s="252"/>
      <c r="H148" s="256">
        <v>257.93099999999998</v>
      </c>
      <c r="I148" s="257"/>
      <c r="J148" s="252"/>
      <c r="K148" s="252"/>
      <c r="L148" s="258"/>
      <c r="M148" s="259"/>
      <c r="N148" s="260"/>
      <c r="O148" s="260"/>
      <c r="P148" s="260"/>
      <c r="Q148" s="260"/>
      <c r="R148" s="260"/>
      <c r="S148" s="260"/>
      <c r="T148" s="26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2" t="s">
        <v>440</v>
      </c>
      <c r="AU148" s="262" t="s">
        <v>91</v>
      </c>
      <c r="AV148" s="13" t="s">
        <v>91</v>
      </c>
      <c r="AW148" s="13" t="s">
        <v>36</v>
      </c>
      <c r="AX148" s="13" t="s">
        <v>81</v>
      </c>
      <c r="AY148" s="262" t="s">
        <v>320</v>
      </c>
    </row>
    <row r="149" s="14" customFormat="1">
      <c r="A149" s="14"/>
      <c r="B149" s="263"/>
      <c r="C149" s="264"/>
      <c r="D149" s="253" t="s">
        <v>440</v>
      </c>
      <c r="E149" s="265" t="s">
        <v>1</v>
      </c>
      <c r="F149" s="266" t="s">
        <v>485</v>
      </c>
      <c r="G149" s="264"/>
      <c r="H149" s="267">
        <v>504.43099999999998</v>
      </c>
      <c r="I149" s="268"/>
      <c r="J149" s="264"/>
      <c r="K149" s="264"/>
      <c r="L149" s="269"/>
      <c r="M149" s="270"/>
      <c r="N149" s="271"/>
      <c r="O149" s="271"/>
      <c r="P149" s="271"/>
      <c r="Q149" s="271"/>
      <c r="R149" s="271"/>
      <c r="S149" s="271"/>
      <c r="T149" s="27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3" t="s">
        <v>440</v>
      </c>
      <c r="AU149" s="273" t="s">
        <v>91</v>
      </c>
      <c r="AV149" s="14" t="s">
        <v>341</v>
      </c>
      <c r="AW149" s="14" t="s">
        <v>36</v>
      </c>
      <c r="AX149" s="14" t="s">
        <v>89</v>
      </c>
      <c r="AY149" s="273" t="s">
        <v>320</v>
      </c>
    </row>
    <row r="150" s="12" customFormat="1" ht="22.8" customHeight="1">
      <c r="A150" s="12"/>
      <c r="B150" s="212"/>
      <c r="C150" s="213"/>
      <c r="D150" s="214" t="s">
        <v>80</v>
      </c>
      <c r="E150" s="226" t="s">
        <v>319</v>
      </c>
      <c r="F150" s="226" t="s">
        <v>486</v>
      </c>
      <c r="G150" s="213"/>
      <c r="H150" s="213"/>
      <c r="I150" s="216"/>
      <c r="J150" s="227">
        <f>BK150</f>
        <v>0</v>
      </c>
      <c r="K150" s="213"/>
      <c r="L150" s="218"/>
      <c r="M150" s="219"/>
      <c r="N150" s="220"/>
      <c r="O150" s="220"/>
      <c r="P150" s="221">
        <f>SUM(P151:P162)</f>
        <v>0</v>
      </c>
      <c r="Q150" s="220"/>
      <c r="R150" s="221">
        <f>SUM(R151:R162)</f>
        <v>155.38193999999999</v>
      </c>
      <c r="S150" s="220"/>
      <c r="T150" s="222">
        <f>SUM(T151:T162)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3" t="s">
        <v>89</v>
      </c>
      <c r="AT150" s="224" t="s">
        <v>80</v>
      </c>
      <c r="AU150" s="224" t="s">
        <v>89</v>
      </c>
      <c r="AY150" s="223" t="s">
        <v>320</v>
      </c>
      <c r="BK150" s="225">
        <f>SUM(BK151:BK162)</f>
        <v>0</v>
      </c>
    </row>
    <row r="151" s="2" customFormat="1" ht="24.15" customHeight="1">
      <c r="A151" s="39"/>
      <c r="B151" s="40"/>
      <c r="C151" s="228" t="s">
        <v>383</v>
      </c>
      <c r="D151" s="228" t="s">
        <v>323</v>
      </c>
      <c r="E151" s="229" t="s">
        <v>487</v>
      </c>
      <c r="F151" s="230" t="s">
        <v>488</v>
      </c>
      <c r="G151" s="231" t="s">
        <v>437</v>
      </c>
      <c r="H151" s="232">
        <v>537</v>
      </c>
      <c r="I151" s="233"/>
      <c r="J151" s="234">
        <f>ROUND(I151*H151,2)</f>
        <v>0</v>
      </c>
      <c r="K151" s="230" t="s">
        <v>326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91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489</v>
      </c>
    </row>
    <row r="152" s="2" customFormat="1">
      <c r="A152" s="39"/>
      <c r="B152" s="40"/>
      <c r="C152" s="41"/>
      <c r="D152" s="241" t="s">
        <v>329</v>
      </c>
      <c r="E152" s="41"/>
      <c r="F152" s="242" t="s">
        <v>490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329</v>
      </c>
      <c r="AU152" s="18" t="s">
        <v>91</v>
      </c>
    </row>
    <row r="153" s="2" customFormat="1" ht="24.15" customHeight="1">
      <c r="A153" s="39"/>
      <c r="B153" s="40"/>
      <c r="C153" s="228" t="s">
        <v>388</v>
      </c>
      <c r="D153" s="228" t="s">
        <v>323</v>
      </c>
      <c r="E153" s="229" t="s">
        <v>491</v>
      </c>
      <c r="F153" s="230" t="s">
        <v>492</v>
      </c>
      <c r="G153" s="231" t="s">
        <v>437</v>
      </c>
      <c r="H153" s="232">
        <v>291</v>
      </c>
      <c r="I153" s="233"/>
      <c r="J153" s="234">
        <f>ROUND(I153*H153,2)</f>
        <v>0</v>
      </c>
      <c r="K153" s="230" t="s">
        <v>326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91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493</v>
      </c>
    </row>
    <row r="154" s="2" customFormat="1">
      <c r="A154" s="39"/>
      <c r="B154" s="40"/>
      <c r="C154" s="41"/>
      <c r="D154" s="241" t="s">
        <v>329</v>
      </c>
      <c r="E154" s="41"/>
      <c r="F154" s="242" t="s">
        <v>494</v>
      </c>
      <c r="G154" s="41"/>
      <c r="H154" s="41"/>
      <c r="I154" s="243"/>
      <c r="J154" s="41"/>
      <c r="K154" s="41"/>
      <c r="L154" s="45"/>
      <c r="M154" s="244"/>
      <c r="N154" s="24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329</v>
      </c>
      <c r="AU154" s="18" t="s">
        <v>91</v>
      </c>
    </row>
    <row r="155" s="2" customFormat="1" ht="33" customHeight="1">
      <c r="A155" s="39"/>
      <c r="B155" s="40"/>
      <c r="C155" s="228" t="s">
        <v>393</v>
      </c>
      <c r="D155" s="228" t="s">
        <v>323</v>
      </c>
      <c r="E155" s="229" t="s">
        <v>495</v>
      </c>
      <c r="F155" s="230" t="s">
        <v>496</v>
      </c>
      <c r="G155" s="231" t="s">
        <v>437</v>
      </c>
      <c r="H155" s="232">
        <v>291</v>
      </c>
      <c r="I155" s="233"/>
      <c r="J155" s="234">
        <f>ROUND(I155*H155,2)</f>
        <v>0</v>
      </c>
      <c r="K155" s="230" t="s">
        <v>326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0.10100000000000001</v>
      </c>
      <c r="R155" s="237">
        <f>Q155*H155</f>
        <v>29.391000000000002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91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497</v>
      </c>
    </row>
    <row r="156" s="2" customFormat="1">
      <c r="A156" s="39"/>
      <c r="B156" s="40"/>
      <c r="C156" s="41"/>
      <c r="D156" s="241" t="s">
        <v>329</v>
      </c>
      <c r="E156" s="41"/>
      <c r="F156" s="242" t="s">
        <v>498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329</v>
      </c>
      <c r="AU156" s="18" t="s">
        <v>91</v>
      </c>
    </row>
    <row r="157" s="2" customFormat="1" ht="33" customHeight="1">
      <c r="A157" s="39"/>
      <c r="B157" s="40"/>
      <c r="C157" s="228" t="s">
        <v>8</v>
      </c>
      <c r="D157" s="228" t="s">
        <v>323</v>
      </c>
      <c r="E157" s="229" t="s">
        <v>499</v>
      </c>
      <c r="F157" s="230" t="s">
        <v>500</v>
      </c>
      <c r="G157" s="231" t="s">
        <v>437</v>
      </c>
      <c r="H157" s="232">
        <v>537</v>
      </c>
      <c r="I157" s="233"/>
      <c r="J157" s="234">
        <f>ROUND(I157*H157,2)</f>
        <v>0</v>
      </c>
      <c r="K157" s="230" t="s">
        <v>326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0.10100000000000001</v>
      </c>
      <c r="R157" s="237">
        <f>Q157*H157</f>
        <v>54.237000000000002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91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501</v>
      </c>
    </row>
    <row r="158" s="2" customFormat="1">
      <c r="A158" s="39"/>
      <c r="B158" s="40"/>
      <c r="C158" s="41"/>
      <c r="D158" s="241" t="s">
        <v>329</v>
      </c>
      <c r="E158" s="41"/>
      <c r="F158" s="242" t="s">
        <v>502</v>
      </c>
      <c r="G158" s="41"/>
      <c r="H158" s="41"/>
      <c r="I158" s="243"/>
      <c r="J158" s="41"/>
      <c r="K158" s="41"/>
      <c r="L158" s="45"/>
      <c r="M158" s="244"/>
      <c r="N158" s="245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329</v>
      </c>
      <c r="AU158" s="18" t="s">
        <v>91</v>
      </c>
    </row>
    <row r="159" s="2" customFormat="1" ht="21.75" customHeight="1">
      <c r="A159" s="39"/>
      <c r="B159" s="40"/>
      <c r="C159" s="274" t="s">
        <v>404</v>
      </c>
      <c r="D159" s="274" t="s">
        <v>503</v>
      </c>
      <c r="E159" s="275" t="s">
        <v>504</v>
      </c>
      <c r="F159" s="276" t="s">
        <v>505</v>
      </c>
      <c r="G159" s="277" t="s">
        <v>437</v>
      </c>
      <c r="H159" s="278">
        <v>533.46000000000004</v>
      </c>
      <c r="I159" s="279"/>
      <c r="J159" s="280">
        <f>ROUND(I159*H159,2)</f>
        <v>0</v>
      </c>
      <c r="K159" s="276" t="s">
        <v>326</v>
      </c>
      <c r="L159" s="281"/>
      <c r="M159" s="282" t="s">
        <v>1</v>
      </c>
      <c r="N159" s="283" t="s">
        <v>46</v>
      </c>
      <c r="O159" s="92"/>
      <c r="P159" s="237">
        <f>O159*H159</f>
        <v>0</v>
      </c>
      <c r="Q159" s="237">
        <v>0.13100000000000001</v>
      </c>
      <c r="R159" s="237">
        <f>Q159*H159</f>
        <v>69.883260000000007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363</v>
      </c>
      <c r="AT159" s="239" t="s">
        <v>503</v>
      </c>
      <c r="AU159" s="239" t="s">
        <v>91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506</v>
      </c>
    </row>
    <row r="160" s="13" customFormat="1">
      <c r="A160" s="13"/>
      <c r="B160" s="251"/>
      <c r="C160" s="252"/>
      <c r="D160" s="253" t="s">
        <v>440</v>
      </c>
      <c r="E160" s="254" t="s">
        <v>1</v>
      </c>
      <c r="F160" s="255" t="s">
        <v>507</v>
      </c>
      <c r="G160" s="252"/>
      <c r="H160" s="256">
        <v>533.46000000000004</v>
      </c>
      <c r="I160" s="257"/>
      <c r="J160" s="252"/>
      <c r="K160" s="252"/>
      <c r="L160" s="258"/>
      <c r="M160" s="259"/>
      <c r="N160" s="260"/>
      <c r="O160" s="260"/>
      <c r="P160" s="260"/>
      <c r="Q160" s="260"/>
      <c r="R160" s="260"/>
      <c r="S160" s="260"/>
      <c r="T160" s="26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2" t="s">
        <v>440</v>
      </c>
      <c r="AU160" s="262" t="s">
        <v>91</v>
      </c>
      <c r="AV160" s="13" t="s">
        <v>91</v>
      </c>
      <c r="AW160" s="13" t="s">
        <v>36</v>
      </c>
      <c r="AX160" s="13" t="s">
        <v>89</v>
      </c>
      <c r="AY160" s="262" t="s">
        <v>320</v>
      </c>
    </row>
    <row r="161" s="2" customFormat="1" ht="21.75" customHeight="1">
      <c r="A161" s="39"/>
      <c r="B161" s="40"/>
      <c r="C161" s="274" t="s">
        <v>409</v>
      </c>
      <c r="D161" s="274" t="s">
        <v>503</v>
      </c>
      <c r="E161" s="275" t="s">
        <v>508</v>
      </c>
      <c r="F161" s="276" t="s">
        <v>509</v>
      </c>
      <c r="G161" s="277" t="s">
        <v>437</v>
      </c>
      <c r="H161" s="278">
        <v>14.279999999999999</v>
      </c>
      <c r="I161" s="279"/>
      <c r="J161" s="280">
        <f>ROUND(I161*H161,2)</f>
        <v>0</v>
      </c>
      <c r="K161" s="276" t="s">
        <v>326</v>
      </c>
      <c r="L161" s="281"/>
      <c r="M161" s="282" t="s">
        <v>1</v>
      </c>
      <c r="N161" s="283" t="s">
        <v>46</v>
      </c>
      <c r="O161" s="92"/>
      <c r="P161" s="237">
        <f>O161*H161</f>
        <v>0</v>
      </c>
      <c r="Q161" s="237">
        <v>0.13100000000000001</v>
      </c>
      <c r="R161" s="237">
        <f>Q161*H161</f>
        <v>1.8706799999999999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363</v>
      </c>
      <c r="AT161" s="239" t="s">
        <v>503</v>
      </c>
      <c r="AU161" s="239" t="s">
        <v>91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510</v>
      </c>
    </row>
    <row r="162" s="13" customFormat="1">
      <c r="A162" s="13"/>
      <c r="B162" s="251"/>
      <c r="C162" s="252"/>
      <c r="D162" s="253" t="s">
        <v>440</v>
      </c>
      <c r="E162" s="254" t="s">
        <v>1</v>
      </c>
      <c r="F162" s="255" t="s">
        <v>511</v>
      </c>
      <c r="G162" s="252"/>
      <c r="H162" s="256">
        <v>14.279999999999999</v>
      </c>
      <c r="I162" s="257"/>
      <c r="J162" s="252"/>
      <c r="K162" s="252"/>
      <c r="L162" s="258"/>
      <c r="M162" s="259"/>
      <c r="N162" s="260"/>
      <c r="O162" s="260"/>
      <c r="P162" s="260"/>
      <c r="Q162" s="260"/>
      <c r="R162" s="260"/>
      <c r="S162" s="260"/>
      <c r="T162" s="26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2" t="s">
        <v>440</v>
      </c>
      <c r="AU162" s="262" t="s">
        <v>91</v>
      </c>
      <c r="AV162" s="13" t="s">
        <v>91</v>
      </c>
      <c r="AW162" s="13" t="s">
        <v>36</v>
      </c>
      <c r="AX162" s="13" t="s">
        <v>89</v>
      </c>
      <c r="AY162" s="262" t="s">
        <v>320</v>
      </c>
    </row>
    <row r="163" s="12" customFormat="1" ht="22.8" customHeight="1">
      <c r="A163" s="12"/>
      <c r="B163" s="212"/>
      <c r="C163" s="213"/>
      <c r="D163" s="214" t="s">
        <v>80</v>
      </c>
      <c r="E163" s="226" t="s">
        <v>368</v>
      </c>
      <c r="F163" s="226" t="s">
        <v>512</v>
      </c>
      <c r="G163" s="213"/>
      <c r="H163" s="213"/>
      <c r="I163" s="216"/>
      <c r="J163" s="227">
        <f>BK163</f>
        <v>0</v>
      </c>
      <c r="K163" s="213"/>
      <c r="L163" s="218"/>
      <c r="M163" s="219"/>
      <c r="N163" s="220"/>
      <c r="O163" s="220"/>
      <c r="P163" s="221">
        <f>SUM(P164:P178)</f>
        <v>0</v>
      </c>
      <c r="Q163" s="220"/>
      <c r="R163" s="221">
        <f>SUM(R164:R178)</f>
        <v>44.470669999999998</v>
      </c>
      <c r="S163" s="220"/>
      <c r="T163" s="222">
        <f>SUM(T164:T178)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3" t="s">
        <v>89</v>
      </c>
      <c r="AT163" s="224" t="s">
        <v>80</v>
      </c>
      <c r="AU163" s="224" t="s">
        <v>89</v>
      </c>
      <c r="AY163" s="223" t="s">
        <v>320</v>
      </c>
      <c r="BK163" s="225">
        <f>SUM(BK164:BK178)</f>
        <v>0</v>
      </c>
    </row>
    <row r="164" s="2" customFormat="1" ht="33" customHeight="1">
      <c r="A164" s="39"/>
      <c r="B164" s="40"/>
      <c r="C164" s="228" t="s">
        <v>414</v>
      </c>
      <c r="D164" s="228" t="s">
        <v>323</v>
      </c>
      <c r="E164" s="229" t="s">
        <v>513</v>
      </c>
      <c r="F164" s="230" t="s">
        <v>514</v>
      </c>
      <c r="G164" s="231" t="s">
        <v>515</v>
      </c>
      <c r="H164" s="232">
        <v>31.399999999999999</v>
      </c>
      <c r="I164" s="233"/>
      <c r="J164" s="234">
        <f>ROUND(I164*H164,2)</f>
        <v>0</v>
      </c>
      <c r="K164" s="230" t="s">
        <v>326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0.1295</v>
      </c>
      <c r="R164" s="237">
        <f>Q164*H164</f>
        <v>4.0663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91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516</v>
      </c>
    </row>
    <row r="165" s="2" customFormat="1">
      <c r="A165" s="39"/>
      <c r="B165" s="40"/>
      <c r="C165" s="41"/>
      <c r="D165" s="241" t="s">
        <v>329</v>
      </c>
      <c r="E165" s="41"/>
      <c r="F165" s="242" t="s">
        <v>517</v>
      </c>
      <c r="G165" s="41"/>
      <c r="H165" s="41"/>
      <c r="I165" s="243"/>
      <c r="J165" s="41"/>
      <c r="K165" s="41"/>
      <c r="L165" s="45"/>
      <c r="M165" s="244"/>
      <c r="N165" s="24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329</v>
      </c>
      <c r="AU165" s="18" t="s">
        <v>91</v>
      </c>
    </row>
    <row r="166" s="2" customFormat="1" ht="16.5" customHeight="1">
      <c r="A166" s="39"/>
      <c r="B166" s="40"/>
      <c r="C166" s="274" t="s">
        <v>421</v>
      </c>
      <c r="D166" s="274" t="s">
        <v>503</v>
      </c>
      <c r="E166" s="275" t="s">
        <v>518</v>
      </c>
      <c r="F166" s="276" t="s">
        <v>519</v>
      </c>
      <c r="G166" s="277" t="s">
        <v>515</v>
      </c>
      <c r="H166" s="278">
        <v>32.027999999999999</v>
      </c>
      <c r="I166" s="279"/>
      <c r="J166" s="280">
        <f>ROUND(I166*H166,2)</f>
        <v>0</v>
      </c>
      <c r="K166" s="276" t="s">
        <v>326</v>
      </c>
      <c r="L166" s="281"/>
      <c r="M166" s="282" t="s">
        <v>1</v>
      </c>
      <c r="N166" s="283" t="s">
        <v>46</v>
      </c>
      <c r="O166" s="92"/>
      <c r="P166" s="237">
        <f>O166*H166</f>
        <v>0</v>
      </c>
      <c r="Q166" s="237">
        <v>0.108</v>
      </c>
      <c r="R166" s="237">
        <f>Q166*H166</f>
        <v>3.4590239999999999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363</v>
      </c>
      <c r="AT166" s="239" t="s">
        <v>503</v>
      </c>
      <c r="AU166" s="239" t="s">
        <v>91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520</v>
      </c>
    </row>
    <row r="167" s="13" customFormat="1">
      <c r="A167" s="13"/>
      <c r="B167" s="251"/>
      <c r="C167" s="252"/>
      <c r="D167" s="253" t="s">
        <v>440</v>
      </c>
      <c r="E167" s="254" t="s">
        <v>1</v>
      </c>
      <c r="F167" s="255" t="s">
        <v>521</v>
      </c>
      <c r="G167" s="252"/>
      <c r="H167" s="256">
        <v>32.027999999999999</v>
      </c>
      <c r="I167" s="257"/>
      <c r="J167" s="252"/>
      <c r="K167" s="252"/>
      <c r="L167" s="258"/>
      <c r="M167" s="259"/>
      <c r="N167" s="260"/>
      <c r="O167" s="260"/>
      <c r="P167" s="260"/>
      <c r="Q167" s="260"/>
      <c r="R167" s="260"/>
      <c r="S167" s="260"/>
      <c r="T167" s="26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2" t="s">
        <v>440</v>
      </c>
      <c r="AU167" s="262" t="s">
        <v>91</v>
      </c>
      <c r="AV167" s="13" t="s">
        <v>91</v>
      </c>
      <c r="AW167" s="13" t="s">
        <v>36</v>
      </c>
      <c r="AX167" s="13" t="s">
        <v>89</v>
      </c>
      <c r="AY167" s="262" t="s">
        <v>320</v>
      </c>
    </row>
    <row r="168" s="2" customFormat="1" ht="24.15" customHeight="1">
      <c r="A168" s="39"/>
      <c r="B168" s="40"/>
      <c r="C168" s="228" t="s">
        <v>522</v>
      </c>
      <c r="D168" s="228" t="s">
        <v>323</v>
      </c>
      <c r="E168" s="229" t="s">
        <v>523</v>
      </c>
      <c r="F168" s="230" t="s">
        <v>524</v>
      </c>
      <c r="G168" s="231" t="s">
        <v>515</v>
      </c>
      <c r="H168" s="232">
        <v>219</v>
      </c>
      <c r="I168" s="233"/>
      <c r="J168" s="234">
        <f>ROUND(I168*H168,2)</f>
        <v>0</v>
      </c>
      <c r="K168" s="230" t="s">
        <v>326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0.10095</v>
      </c>
      <c r="R168" s="237">
        <f>Q168*H168</f>
        <v>22.108049999999999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91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525</v>
      </c>
    </row>
    <row r="169" s="2" customFormat="1">
      <c r="A169" s="39"/>
      <c r="B169" s="40"/>
      <c r="C169" s="41"/>
      <c r="D169" s="241" t="s">
        <v>329</v>
      </c>
      <c r="E169" s="41"/>
      <c r="F169" s="242" t="s">
        <v>526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329</v>
      </c>
      <c r="AU169" s="18" t="s">
        <v>91</v>
      </c>
    </row>
    <row r="170" s="2" customFormat="1" ht="16.5" customHeight="1">
      <c r="A170" s="39"/>
      <c r="B170" s="40"/>
      <c r="C170" s="274" t="s">
        <v>7</v>
      </c>
      <c r="D170" s="274" t="s">
        <v>503</v>
      </c>
      <c r="E170" s="275" t="s">
        <v>527</v>
      </c>
      <c r="F170" s="276" t="s">
        <v>528</v>
      </c>
      <c r="G170" s="277" t="s">
        <v>515</v>
      </c>
      <c r="H170" s="278">
        <v>223.38</v>
      </c>
      <c r="I170" s="279"/>
      <c r="J170" s="280">
        <f>ROUND(I170*H170,2)</f>
        <v>0</v>
      </c>
      <c r="K170" s="276" t="s">
        <v>326</v>
      </c>
      <c r="L170" s="281"/>
      <c r="M170" s="282" t="s">
        <v>1</v>
      </c>
      <c r="N170" s="283" t="s">
        <v>46</v>
      </c>
      <c r="O170" s="92"/>
      <c r="P170" s="237">
        <f>O170*H170</f>
        <v>0</v>
      </c>
      <c r="Q170" s="237">
        <v>0.045999999999999999</v>
      </c>
      <c r="R170" s="237">
        <f>Q170*H170</f>
        <v>10.27548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363</v>
      </c>
      <c r="AT170" s="239" t="s">
        <v>503</v>
      </c>
      <c r="AU170" s="239" t="s">
        <v>91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529</v>
      </c>
    </row>
    <row r="171" s="13" customFormat="1">
      <c r="A171" s="13"/>
      <c r="B171" s="251"/>
      <c r="C171" s="252"/>
      <c r="D171" s="253" t="s">
        <v>440</v>
      </c>
      <c r="E171" s="254" t="s">
        <v>1</v>
      </c>
      <c r="F171" s="255" t="s">
        <v>530</v>
      </c>
      <c r="G171" s="252"/>
      <c r="H171" s="256">
        <v>223.38</v>
      </c>
      <c r="I171" s="257"/>
      <c r="J171" s="252"/>
      <c r="K171" s="252"/>
      <c r="L171" s="258"/>
      <c r="M171" s="259"/>
      <c r="N171" s="260"/>
      <c r="O171" s="260"/>
      <c r="P171" s="260"/>
      <c r="Q171" s="260"/>
      <c r="R171" s="260"/>
      <c r="S171" s="260"/>
      <c r="T171" s="26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2" t="s">
        <v>440</v>
      </c>
      <c r="AU171" s="262" t="s">
        <v>91</v>
      </c>
      <c r="AV171" s="13" t="s">
        <v>91</v>
      </c>
      <c r="AW171" s="13" t="s">
        <v>36</v>
      </c>
      <c r="AX171" s="13" t="s">
        <v>89</v>
      </c>
      <c r="AY171" s="262" t="s">
        <v>320</v>
      </c>
    </row>
    <row r="172" s="2" customFormat="1" ht="24.15" customHeight="1">
      <c r="A172" s="39"/>
      <c r="B172" s="40"/>
      <c r="C172" s="228" t="s">
        <v>531</v>
      </c>
      <c r="D172" s="228" t="s">
        <v>323</v>
      </c>
      <c r="E172" s="229" t="s">
        <v>532</v>
      </c>
      <c r="F172" s="230" t="s">
        <v>533</v>
      </c>
      <c r="G172" s="231" t="s">
        <v>515</v>
      </c>
      <c r="H172" s="232">
        <v>16.600000000000001</v>
      </c>
      <c r="I172" s="233"/>
      <c r="J172" s="234">
        <f>ROUND(I172*H172,2)</f>
        <v>0</v>
      </c>
      <c r="K172" s="230" t="s">
        <v>326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0.11808</v>
      </c>
      <c r="R172" s="237">
        <f>Q172*H172</f>
        <v>1.9601280000000003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341</v>
      </c>
      <c r="AT172" s="239" t="s">
        <v>323</v>
      </c>
      <c r="AU172" s="239" t="s">
        <v>91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534</v>
      </c>
    </row>
    <row r="173" s="2" customFormat="1">
      <c r="A173" s="39"/>
      <c r="B173" s="40"/>
      <c r="C173" s="41"/>
      <c r="D173" s="241" t="s">
        <v>329</v>
      </c>
      <c r="E173" s="41"/>
      <c r="F173" s="242" t="s">
        <v>535</v>
      </c>
      <c r="G173" s="41"/>
      <c r="H173" s="41"/>
      <c r="I173" s="243"/>
      <c r="J173" s="41"/>
      <c r="K173" s="41"/>
      <c r="L173" s="45"/>
      <c r="M173" s="244"/>
      <c r="N173" s="245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329</v>
      </c>
      <c r="AU173" s="18" t="s">
        <v>91</v>
      </c>
    </row>
    <row r="174" s="2" customFormat="1" ht="16.5" customHeight="1">
      <c r="A174" s="39"/>
      <c r="B174" s="40"/>
      <c r="C174" s="274" t="s">
        <v>536</v>
      </c>
      <c r="D174" s="274" t="s">
        <v>503</v>
      </c>
      <c r="E174" s="275" t="s">
        <v>537</v>
      </c>
      <c r="F174" s="276" t="s">
        <v>538</v>
      </c>
      <c r="G174" s="277" t="s">
        <v>515</v>
      </c>
      <c r="H174" s="278">
        <v>16.931999999999999</v>
      </c>
      <c r="I174" s="279"/>
      <c r="J174" s="280">
        <f>ROUND(I174*H174,2)</f>
        <v>0</v>
      </c>
      <c r="K174" s="276" t="s">
        <v>326</v>
      </c>
      <c r="L174" s="281"/>
      <c r="M174" s="282" t="s">
        <v>1</v>
      </c>
      <c r="N174" s="283" t="s">
        <v>46</v>
      </c>
      <c r="O174" s="92"/>
      <c r="P174" s="237">
        <f>O174*H174</f>
        <v>0</v>
      </c>
      <c r="Q174" s="237">
        <v>0.13400000000000001</v>
      </c>
      <c r="R174" s="237">
        <f>Q174*H174</f>
        <v>2.268888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363</v>
      </c>
      <c r="AT174" s="239" t="s">
        <v>503</v>
      </c>
      <c r="AU174" s="239" t="s">
        <v>91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539</v>
      </c>
    </row>
    <row r="175" s="13" customFormat="1">
      <c r="A175" s="13"/>
      <c r="B175" s="251"/>
      <c r="C175" s="252"/>
      <c r="D175" s="253" t="s">
        <v>440</v>
      </c>
      <c r="E175" s="254" t="s">
        <v>1</v>
      </c>
      <c r="F175" s="255" t="s">
        <v>540</v>
      </c>
      <c r="G175" s="252"/>
      <c r="H175" s="256">
        <v>16.931999999999999</v>
      </c>
      <c r="I175" s="257"/>
      <c r="J175" s="252"/>
      <c r="K175" s="252"/>
      <c r="L175" s="258"/>
      <c r="M175" s="259"/>
      <c r="N175" s="260"/>
      <c r="O175" s="260"/>
      <c r="P175" s="260"/>
      <c r="Q175" s="260"/>
      <c r="R175" s="260"/>
      <c r="S175" s="260"/>
      <c r="T175" s="26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2" t="s">
        <v>440</v>
      </c>
      <c r="AU175" s="262" t="s">
        <v>91</v>
      </c>
      <c r="AV175" s="13" t="s">
        <v>91</v>
      </c>
      <c r="AW175" s="13" t="s">
        <v>36</v>
      </c>
      <c r="AX175" s="13" t="s">
        <v>89</v>
      </c>
      <c r="AY175" s="262" t="s">
        <v>320</v>
      </c>
    </row>
    <row r="176" s="2" customFormat="1" ht="16.5" customHeight="1">
      <c r="A176" s="39"/>
      <c r="B176" s="40"/>
      <c r="C176" s="228" t="s">
        <v>541</v>
      </c>
      <c r="D176" s="228" t="s">
        <v>323</v>
      </c>
      <c r="E176" s="229" t="s">
        <v>542</v>
      </c>
      <c r="F176" s="230" t="s">
        <v>543</v>
      </c>
      <c r="G176" s="231" t="s">
        <v>544</v>
      </c>
      <c r="H176" s="232">
        <v>2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91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545</v>
      </c>
    </row>
    <row r="177" s="2" customFormat="1" ht="16.5" customHeight="1">
      <c r="A177" s="39"/>
      <c r="B177" s="40"/>
      <c r="C177" s="228" t="s">
        <v>546</v>
      </c>
      <c r="D177" s="228" t="s">
        <v>323</v>
      </c>
      <c r="E177" s="229" t="s">
        <v>547</v>
      </c>
      <c r="F177" s="230" t="s">
        <v>548</v>
      </c>
      <c r="G177" s="231" t="s">
        <v>544</v>
      </c>
      <c r="H177" s="232">
        <v>16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0.00080000000000000004</v>
      </c>
      <c r="R177" s="237">
        <f>Q177*H177</f>
        <v>0.012800000000000001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341</v>
      </c>
      <c r="AT177" s="239" t="s">
        <v>323</v>
      </c>
      <c r="AU177" s="239" t="s">
        <v>91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549</v>
      </c>
    </row>
    <row r="178" s="2" customFormat="1" ht="16.5" customHeight="1">
      <c r="A178" s="39"/>
      <c r="B178" s="40"/>
      <c r="C178" s="274" t="s">
        <v>550</v>
      </c>
      <c r="D178" s="274" t="s">
        <v>503</v>
      </c>
      <c r="E178" s="275" t="s">
        <v>551</v>
      </c>
      <c r="F178" s="276" t="s">
        <v>552</v>
      </c>
      <c r="G178" s="277" t="s">
        <v>544</v>
      </c>
      <c r="H178" s="278">
        <v>16</v>
      </c>
      <c r="I178" s="279"/>
      <c r="J178" s="280">
        <f>ROUND(I178*H178,2)</f>
        <v>0</v>
      </c>
      <c r="K178" s="276" t="s">
        <v>1</v>
      </c>
      <c r="L178" s="281"/>
      <c r="M178" s="282" t="s">
        <v>1</v>
      </c>
      <c r="N178" s="283" t="s">
        <v>46</v>
      </c>
      <c r="O178" s="92"/>
      <c r="P178" s="237">
        <f>O178*H178</f>
        <v>0</v>
      </c>
      <c r="Q178" s="237">
        <v>0.02</v>
      </c>
      <c r="R178" s="237">
        <f>Q178*H178</f>
        <v>0.32000000000000001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363</v>
      </c>
      <c r="AT178" s="239" t="s">
        <v>503</v>
      </c>
      <c r="AU178" s="239" t="s">
        <v>91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553</v>
      </c>
    </row>
    <row r="179" s="12" customFormat="1" ht="22.8" customHeight="1">
      <c r="A179" s="12"/>
      <c r="B179" s="212"/>
      <c r="C179" s="213"/>
      <c r="D179" s="214" t="s">
        <v>80</v>
      </c>
      <c r="E179" s="226" t="s">
        <v>554</v>
      </c>
      <c r="F179" s="226" t="s">
        <v>555</v>
      </c>
      <c r="G179" s="213"/>
      <c r="H179" s="213"/>
      <c r="I179" s="216"/>
      <c r="J179" s="227">
        <f>BK179</f>
        <v>0</v>
      </c>
      <c r="K179" s="213"/>
      <c r="L179" s="218"/>
      <c r="M179" s="219"/>
      <c r="N179" s="220"/>
      <c r="O179" s="220"/>
      <c r="P179" s="221">
        <f>SUM(P180:P185)</f>
        <v>0</v>
      </c>
      <c r="Q179" s="220"/>
      <c r="R179" s="221">
        <f>SUM(R180:R185)</f>
        <v>0</v>
      </c>
      <c r="S179" s="220"/>
      <c r="T179" s="222">
        <f>SUM(T180:T185)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3" t="s">
        <v>89</v>
      </c>
      <c r="AT179" s="224" t="s">
        <v>80</v>
      </c>
      <c r="AU179" s="224" t="s">
        <v>89</v>
      </c>
      <c r="AY179" s="223" t="s">
        <v>320</v>
      </c>
      <c r="BK179" s="225">
        <f>SUM(BK180:BK185)</f>
        <v>0</v>
      </c>
    </row>
    <row r="180" s="2" customFormat="1" ht="24.15" customHeight="1">
      <c r="A180" s="39"/>
      <c r="B180" s="40"/>
      <c r="C180" s="228" t="s">
        <v>556</v>
      </c>
      <c r="D180" s="228" t="s">
        <v>323</v>
      </c>
      <c r="E180" s="229" t="s">
        <v>557</v>
      </c>
      <c r="F180" s="230" t="s">
        <v>558</v>
      </c>
      <c r="G180" s="231" t="s">
        <v>480</v>
      </c>
      <c r="H180" s="232">
        <v>116.45399999999999</v>
      </c>
      <c r="I180" s="233"/>
      <c r="J180" s="234">
        <f>ROUND(I180*H180,2)</f>
        <v>0</v>
      </c>
      <c r="K180" s="230" t="s">
        <v>326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341</v>
      </c>
      <c r="AT180" s="239" t="s">
        <v>323</v>
      </c>
      <c r="AU180" s="239" t="s">
        <v>91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341</v>
      </c>
      <c r="BM180" s="239" t="s">
        <v>559</v>
      </c>
    </row>
    <row r="181" s="2" customFormat="1">
      <c r="A181" s="39"/>
      <c r="B181" s="40"/>
      <c r="C181" s="41"/>
      <c r="D181" s="241" t="s">
        <v>329</v>
      </c>
      <c r="E181" s="41"/>
      <c r="F181" s="242" t="s">
        <v>560</v>
      </c>
      <c r="G181" s="41"/>
      <c r="H181" s="41"/>
      <c r="I181" s="243"/>
      <c r="J181" s="41"/>
      <c r="K181" s="41"/>
      <c r="L181" s="45"/>
      <c r="M181" s="244"/>
      <c r="N181" s="245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329</v>
      </c>
      <c r="AU181" s="18" t="s">
        <v>91</v>
      </c>
    </row>
    <row r="182" s="2" customFormat="1" ht="24.15" customHeight="1">
      <c r="A182" s="39"/>
      <c r="B182" s="40"/>
      <c r="C182" s="228" t="s">
        <v>561</v>
      </c>
      <c r="D182" s="228" t="s">
        <v>323</v>
      </c>
      <c r="E182" s="229" t="s">
        <v>562</v>
      </c>
      <c r="F182" s="230" t="s">
        <v>563</v>
      </c>
      <c r="G182" s="231" t="s">
        <v>480</v>
      </c>
      <c r="H182" s="232">
        <v>3493.6199999999999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341</v>
      </c>
      <c r="AT182" s="239" t="s">
        <v>323</v>
      </c>
      <c r="AU182" s="239" t="s">
        <v>91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564</v>
      </c>
    </row>
    <row r="183" s="13" customFormat="1">
      <c r="A183" s="13"/>
      <c r="B183" s="251"/>
      <c r="C183" s="252"/>
      <c r="D183" s="253" t="s">
        <v>440</v>
      </c>
      <c r="E183" s="252"/>
      <c r="F183" s="255" t="s">
        <v>565</v>
      </c>
      <c r="G183" s="252"/>
      <c r="H183" s="256">
        <v>3493.6199999999999</v>
      </c>
      <c r="I183" s="257"/>
      <c r="J183" s="252"/>
      <c r="K183" s="252"/>
      <c r="L183" s="258"/>
      <c r="M183" s="259"/>
      <c r="N183" s="260"/>
      <c r="O183" s="260"/>
      <c r="P183" s="260"/>
      <c r="Q183" s="260"/>
      <c r="R183" s="260"/>
      <c r="S183" s="260"/>
      <c r="T183" s="26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2" t="s">
        <v>440</v>
      </c>
      <c r="AU183" s="262" t="s">
        <v>91</v>
      </c>
      <c r="AV183" s="13" t="s">
        <v>91</v>
      </c>
      <c r="AW183" s="13" t="s">
        <v>4</v>
      </c>
      <c r="AX183" s="13" t="s">
        <v>89</v>
      </c>
      <c r="AY183" s="262" t="s">
        <v>320</v>
      </c>
    </row>
    <row r="184" s="2" customFormat="1" ht="37.8" customHeight="1">
      <c r="A184" s="39"/>
      <c r="B184" s="40"/>
      <c r="C184" s="228" t="s">
        <v>566</v>
      </c>
      <c r="D184" s="228" t="s">
        <v>323</v>
      </c>
      <c r="E184" s="229" t="s">
        <v>567</v>
      </c>
      <c r="F184" s="230" t="s">
        <v>568</v>
      </c>
      <c r="G184" s="231" t="s">
        <v>480</v>
      </c>
      <c r="H184" s="232">
        <v>116.45399999999999</v>
      </c>
      <c r="I184" s="233"/>
      <c r="J184" s="234">
        <f>ROUND(I184*H184,2)</f>
        <v>0</v>
      </c>
      <c r="K184" s="230" t="s">
        <v>326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91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569</v>
      </c>
    </row>
    <row r="185" s="2" customFormat="1">
      <c r="A185" s="39"/>
      <c r="B185" s="40"/>
      <c r="C185" s="41"/>
      <c r="D185" s="241" t="s">
        <v>329</v>
      </c>
      <c r="E185" s="41"/>
      <c r="F185" s="242" t="s">
        <v>570</v>
      </c>
      <c r="G185" s="41"/>
      <c r="H185" s="41"/>
      <c r="I185" s="243"/>
      <c r="J185" s="41"/>
      <c r="K185" s="41"/>
      <c r="L185" s="45"/>
      <c r="M185" s="244"/>
      <c r="N185" s="245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329</v>
      </c>
      <c r="AU185" s="18" t="s">
        <v>91</v>
      </c>
    </row>
    <row r="186" s="12" customFormat="1" ht="22.8" customHeight="1">
      <c r="A186" s="12"/>
      <c r="B186" s="212"/>
      <c r="C186" s="213"/>
      <c r="D186" s="214" t="s">
        <v>80</v>
      </c>
      <c r="E186" s="226" t="s">
        <v>571</v>
      </c>
      <c r="F186" s="226" t="s">
        <v>572</v>
      </c>
      <c r="G186" s="213"/>
      <c r="H186" s="213"/>
      <c r="I186" s="216"/>
      <c r="J186" s="227">
        <f>BK186</f>
        <v>0</v>
      </c>
      <c r="K186" s="213"/>
      <c r="L186" s="218"/>
      <c r="M186" s="219"/>
      <c r="N186" s="220"/>
      <c r="O186" s="220"/>
      <c r="P186" s="221">
        <f>SUM(P187:P188)</f>
        <v>0</v>
      </c>
      <c r="Q186" s="220"/>
      <c r="R186" s="221">
        <f>SUM(R187:R188)</f>
        <v>0</v>
      </c>
      <c r="S186" s="220"/>
      <c r="T186" s="222">
        <f>SUM(T187:T188)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3" t="s">
        <v>89</v>
      </c>
      <c r="AT186" s="224" t="s">
        <v>80</v>
      </c>
      <c r="AU186" s="224" t="s">
        <v>89</v>
      </c>
      <c r="AY186" s="223" t="s">
        <v>320</v>
      </c>
      <c r="BK186" s="225">
        <f>SUM(BK187:BK188)</f>
        <v>0</v>
      </c>
    </row>
    <row r="187" s="2" customFormat="1" ht="24.15" customHeight="1">
      <c r="A187" s="39"/>
      <c r="B187" s="40"/>
      <c r="C187" s="228" t="s">
        <v>573</v>
      </c>
      <c r="D187" s="228" t="s">
        <v>323</v>
      </c>
      <c r="E187" s="229" t="s">
        <v>574</v>
      </c>
      <c r="F187" s="230" t="s">
        <v>575</v>
      </c>
      <c r="G187" s="231" t="s">
        <v>480</v>
      </c>
      <c r="H187" s="232">
        <v>244.993</v>
      </c>
      <c r="I187" s="233"/>
      <c r="J187" s="234">
        <f>ROUND(I187*H187,2)</f>
        <v>0</v>
      </c>
      <c r="K187" s="230" t="s">
        <v>326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341</v>
      </c>
      <c r="AT187" s="239" t="s">
        <v>323</v>
      </c>
      <c r="AU187" s="239" t="s">
        <v>91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341</v>
      </c>
      <c r="BM187" s="239" t="s">
        <v>576</v>
      </c>
    </row>
    <row r="188" s="2" customFormat="1">
      <c r="A188" s="39"/>
      <c r="B188" s="40"/>
      <c r="C188" s="41"/>
      <c r="D188" s="241" t="s">
        <v>329</v>
      </c>
      <c r="E188" s="41"/>
      <c r="F188" s="242" t="s">
        <v>577</v>
      </c>
      <c r="G188" s="41"/>
      <c r="H188" s="41"/>
      <c r="I188" s="243"/>
      <c r="J188" s="41"/>
      <c r="K188" s="41"/>
      <c r="L188" s="45"/>
      <c r="M188" s="284"/>
      <c r="N188" s="285"/>
      <c r="O188" s="248"/>
      <c r="P188" s="248"/>
      <c r="Q188" s="248"/>
      <c r="R188" s="248"/>
      <c r="S188" s="248"/>
      <c r="T188" s="2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329</v>
      </c>
      <c r="AU188" s="18" t="s">
        <v>91</v>
      </c>
    </row>
    <row r="189" s="2" customFormat="1" ht="6.96" customHeight="1">
      <c r="A189" s="39"/>
      <c r="B189" s="67"/>
      <c r="C189" s="68"/>
      <c r="D189" s="68"/>
      <c r="E189" s="68"/>
      <c r="F189" s="68"/>
      <c r="G189" s="68"/>
      <c r="H189" s="68"/>
      <c r="I189" s="68"/>
      <c r="J189" s="68"/>
      <c r="K189" s="68"/>
      <c r="L189" s="45"/>
      <c r="M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</row>
  </sheetData>
  <sheetProtection sheet="1" autoFilter="0" formatColumns="0" formatRows="0" objects="1" scenarios="1" spinCount="100000" saltValue="ymiSkkLARazT8RjjF1WNC2VmlHSBHuL+mrLlpq7C2CRYGyk5kMWKHut3omSAl/MvPP5y7CHxEg4boaNqEYt5Gg==" hashValue="Y5xnLLKY4SCIsAlQnq1FbbV0uojCW6MPc59TsAL0UbCIU8bs0FnK2sGbOkyPbfU3DYSdQNeXSjKePYhDkwOL5w==" algorithmName="SHA-512" password="CC35"/>
  <autoFilter ref="C121:K188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3_02/113106123"/>
    <hyperlink ref="F130" r:id="rId2" display="https://podminky.urs.cz/item/CS_URS_2023_02/113107122"/>
    <hyperlink ref="F132" r:id="rId3" display="https://podminky.urs.cz/item/CS_URS_2023_02/113107123"/>
    <hyperlink ref="F134" r:id="rId4" display="https://podminky.urs.cz/item/CS_URS_2023_02/122251104"/>
    <hyperlink ref="F136" r:id="rId5" display="https://podminky.urs.cz/item/CS_URS_2023_02/162251102"/>
    <hyperlink ref="F138" r:id="rId6" display="https://podminky.urs.cz/item/CS_URS_2023_02/162751117"/>
    <hyperlink ref="F140" r:id="rId7" display="https://podminky.urs.cz/item/CS_URS_2023_02/167151101"/>
    <hyperlink ref="F142" r:id="rId8" display="https://podminky.urs.cz/item/CS_URS_2023_02/171151103"/>
    <hyperlink ref="F144" r:id="rId9" display="https://podminky.urs.cz/item/CS_URS_2023_02/171251201"/>
    <hyperlink ref="F146" r:id="rId10" display="https://podminky.urs.cz/item/CS_URS_2023_02/171201231"/>
    <hyperlink ref="F152" r:id="rId11" display="https://podminky.urs.cz/item/CS_URS_2023_02/564861111"/>
    <hyperlink ref="F154" r:id="rId12" display="https://podminky.urs.cz/item/CS_URS_2023_02/564871111"/>
    <hyperlink ref="F156" r:id="rId13" display="https://podminky.urs.cz/item/CS_URS_2023_02/596811122"/>
    <hyperlink ref="F158" r:id="rId14" display="https://podminky.urs.cz/item/CS_URS_2023_02/596811123"/>
    <hyperlink ref="F165" r:id="rId15" display="https://podminky.urs.cz/item/CS_URS_2023_02/916231213"/>
    <hyperlink ref="F169" r:id="rId16" display="https://podminky.urs.cz/item/CS_URS_2023_02/916331112"/>
    <hyperlink ref="F173" r:id="rId17" display="https://podminky.urs.cz/item/CS_URS_2023_02/935111111"/>
    <hyperlink ref="F181" r:id="rId18" display="https://podminky.urs.cz/item/CS_URS_2023_02/997013501"/>
    <hyperlink ref="F185" r:id="rId19" display="https://podminky.urs.cz/item/CS_URS_2023_02/997013861"/>
    <hyperlink ref="F188" r:id="rId20" display="https://podminky.urs.cz/item/CS_URS_2023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1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4426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5309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ROUND((SUM(BE121:BE129)),  2)</f>
        <v>0</v>
      </c>
      <c r="G35" s="39"/>
      <c r="H35" s="39"/>
      <c r="I35" s="166">
        <v>0.20999999999999999</v>
      </c>
      <c r="J35" s="165">
        <f>ROUND(((SUM(BE121:BE129))*I35),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ROUND((SUM(BF121:BF129)),  2)</f>
        <v>0</v>
      </c>
      <c r="G36" s="39"/>
      <c r="H36" s="39"/>
      <c r="I36" s="166">
        <v>0.14999999999999999</v>
      </c>
      <c r="J36" s="165">
        <f>ROUND(((SUM(BF121:BF129))*I36),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ROUND((SUM(BG121:BG129)),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ROUND((SUM(BH121:BH129)),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ROUND((SUM(BI121:BI129)),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4426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01 - KLIMATIZACE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3170</v>
      </c>
      <c r="E99" s="193"/>
      <c r="F99" s="193"/>
      <c r="G99" s="193"/>
      <c r="H99" s="193"/>
      <c r="I99" s="193"/>
      <c r="J99" s="194">
        <f>J122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304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Rekonstrukce a dostavba staré budovy ZŠ Třebotov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290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5" t="s">
        <v>4426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3168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SO 05 01 - KLIMATIZACE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22</v>
      </c>
      <c r="D115" s="41"/>
      <c r="E115" s="41"/>
      <c r="F115" s="28" t="str">
        <f>F14</f>
        <v>Třebotov, Hlavní 190, 252 26 areál školy</v>
      </c>
      <c r="G115" s="41"/>
      <c r="H115" s="41"/>
      <c r="I115" s="33" t="s">
        <v>24</v>
      </c>
      <c r="J115" s="80" t="str">
        <f>IF(J14="","",J14)</f>
        <v>8. 2. 2024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26</v>
      </c>
      <c r="D117" s="41"/>
      <c r="E117" s="41"/>
      <c r="F117" s="28" t="str">
        <f>E17</f>
        <v>Obec Třebotov</v>
      </c>
      <c r="G117" s="41"/>
      <c r="H117" s="41"/>
      <c r="I117" s="33" t="s">
        <v>33</v>
      </c>
      <c r="J117" s="37" t="str">
        <f>E23</f>
        <v>archlin s.r.o.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31</v>
      </c>
      <c r="D118" s="41"/>
      <c r="E118" s="41"/>
      <c r="F118" s="28" t="str">
        <f>IF(E20="","",E20)</f>
        <v>Vyplň údaj</v>
      </c>
      <c r="G118" s="41"/>
      <c r="H118" s="41"/>
      <c r="I118" s="33" t="s">
        <v>37</v>
      </c>
      <c r="J118" s="37" t="str">
        <f>E26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1"/>
      <c r="B120" s="202"/>
      <c r="C120" s="203" t="s">
        <v>305</v>
      </c>
      <c r="D120" s="204" t="s">
        <v>66</v>
      </c>
      <c r="E120" s="204" t="s">
        <v>62</v>
      </c>
      <c r="F120" s="204" t="s">
        <v>63</v>
      </c>
      <c r="G120" s="204" t="s">
        <v>306</v>
      </c>
      <c r="H120" s="204" t="s">
        <v>307</v>
      </c>
      <c r="I120" s="204" t="s">
        <v>308</v>
      </c>
      <c r="J120" s="204" t="s">
        <v>295</v>
      </c>
      <c r="K120" s="205" t="s">
        <v>309</v>
      </c>
      <c r="L120" s="206"/>
      <c r="M120" s="101" t="s">
        <v>1</v>
      </c>
      <c r="N120" s="102" t="s">
        <v>45</v>
      </c>
      <c r="O120" s="102" t="s">
        <v>310</v>
      </c>
      <c r="P120" s="102" t="s">
        <v>311</v>
      </c>
      <c r="Q120" s="102" t="s">
        <v>312</v>
      </c>
      <c r="R120" s="102" t="s">
        <v>313</v>
      </c>
      <c r="S120" s="102" t="s">
        <v>314</v>
      </c>
      <c r="T120" s="103" t="s">
        <v>315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9"/>
      <c r="B121" s="40"/>
      <c r="C121" s="108" t="s">
        <v>316</v>
      </c>
      <c r="D121" s="41"/>
      <c r="E121" s="41"/>
      <c r="F121" s="41"/>
      <c r="G121" s="41"/>
      <c r="H121" s="41"/>
      <c r="I121" s="41"/>
      <c r="J121" s="207">
        <f>BK121</f>
        <v>0</v>
      </c>
      <c r="K121" s="41"/>
      <c r="L121" s="45"/>
      <c r="M121" s="104"/>
      <c r="N121" s="208"/>
      <c r="O121" s="105"/>
      <c r="P121" s="209">
        <f>P122</f>
        <v>0</v>
      </c>
      <c r="Q121" s="105"/>
      <c r="R121" s="209">
        <f>R122</f>
        <v>0</v>
      </c>
      <c r="S121" s="105"/>
      <c r="T121" s="210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80</v>
      </c>
      <c r="AU121" s="18" t="s">
        <v>297</v>
      </c>
      <c r="BK121" s="211">
        <f>BK122</f>
        <v>0</v>
      </c>
    </row>
    <row r="122" s="12" customFormat="1" ht="25.92" customHeight="1">
      <c r="A122" s="12"/>
      <c r="B122" s="212"/>
      <c r="C122" s="213"/>
      <c r="D122" s="214" t="s">
        <v>80</v>
      </c>
      <c r="E122" s="215" t="s">
        <v>3171</v>
      </c>
      <c r="F122" s="215" t="s">
        <v>3172</v>
      </c>
      <c r="G122" s="213"/>
      <c r="H122" s="213"/>
      <c r="I122" s="216"/>
      <c r="J122" s="217">
        <f>BK122</f>
        <v>0</v>
      </c>
      <c r="K122" s="213"/>
      <c r="L122" s="218"/>
      <c r="M122" s="219"/>
      <c r="N122" s="220"/>
      <c r="O122" s="220"/>
      <c r="P122" s="221">
        <f>SUM(P123:P129)</f>
        <v>0</v>
      </c>
      <c r="Q122" s="220"/>
      <c r="R122" s="221">
        <f>SUM(R123:R129)</f>
        <v>0</v>
      </c>
      <c r="S122" s="220"/>
      <c r="T122" s="222">
        <f>SUM(T123:T129)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3" t="s">
        <v>89</v>
      </c>
      <c r="AT122" s="224" t="s">
        <v>80</v>
      </c>
      <c r="AU122" s="224" t="s">
        <v>81</v>
      </c>
      <c r="AY122" s="223" t="s">
        <v>320</v>
      </c>
      <c r="BK122" s="225">
        <f>SUM(BK123:BK129)</f>
        <v>0</v>
      </c>
    </row>
    <row r="123" s="2" customFormat="1" ht="33" customHeight="1">
      <c r="A123" s="39"/>
      <c r="B123" s="40"/>
      <c r="C123" s="228" t="s">
        <v>89</v>
      </c>
      <c r="D123" s="228" t="s">
        <v>323</v>
      </c>
      <c r="E123" s="229" t="s">
        <v>3173</v>
      </c>
      <c r="F123" s="230" t="s">
        <v>3174</v>
      </c>
      <c r="G123" s="231" t="s">
        <v>3175</v>
      </c>
      <c r="H123" s="232">
        <v>2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46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341</v>
      </c>
      <c r="AT123" s="239" t="s">
        <v>323</v>
      </c>
      <c r="AU123" s="239" t="s">
        <v>89</v>
      </c>
      <c r="AY123" s="18" t="s">
        <v>320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89</v>
      </c>
      <c r="BK123" s="240">
        <f>ROUND(I123*H123,2)</f>
        <v>0</v>
      </c>
      <c r="BL123" s="18" t="s">
        <v>341</v>
      </c>
      <c r="BM123" s="239" t="s">
        <v>91</v>
      </c>
    </row>
    <row r="124" s="2" customFormat="1" ht="37.8" customHeight="1">
      <c r="A124" s="39"/>
      <c r="B124" s="40"/>
      <c r="C124" s="228" t="s">
        <v>91</v>
      </c>
      <c r="D124" s="228" t="s">
        <v>323</v>
      </c>
      <c r="E124" s="229" t="s">
        <v>3178</v>
      </c>
      <c r="F124" s="230" t="s">
        <v>3179</v>
      </c>
      <c r="G124" s="231" t="s">
        <v>515</v>
      </c>
      <c r="H124" s="232">
        <v>60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341</v>
      </c>
      <c r="AT124" s="239" t="s">
        <v>323</v>
      </c>
      <c r="AU124" s="239" t="s">
        <v>89</v>
      </c>
      <c r="AY124" s="18" t="s">
        <v>320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341</v>
      </c>
      <c r="BM124" s="239" t="s">
        <v>341</v>
      </c>
    </row>
    <row r="125" s="2" customFormat="1" ht="24.15" customHeight="1">
      <c r="A125" s="39"/>
      <c r="B125" s="40"/>
      <c r="C125" s="228" t="s">
        <v>111</v>
      </c>
      <c r="D125" s="228" t="s">
        <v>323</v>
      </c>
      <c r="E125" s="229" t="s">
        <v>3182</v>
      </c>
      <c r="F125" s="230" t="s">
        <v>3183</v>
      </c>
      <c r="G125" s="231" t="s">
        <v>2666</v>
      </c>
      <c r="H125" s="232">
        <v>10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341</v>
      </c>
      <c r="AT125" s="239" t="s">
        <v>323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341</v>
      </c>
      <c r="BM125" s="239" t="s">
        <v>350</v>
      </c>
    </row>
    <row r="126" s="2" customFormat="1" ht="16.5" customHeight="1">
      <c r="A126" s="39"/>
      <c r="B126" s="40"/>
      <c r="C126" s="228" t="s">
        <v>341</v>
      </c>
      <c r="D126" s="228" t="s">
        <v>323</v>
      </c>
      <c r="E126" s="229" t="s">
        <v>3184</v>
      </c>
      <c r="F126" s="230" t="s">
        <v>3185</v>
      </c>
      <c r="G126" s="231" t="s">
        <v>3175</v>
      </c>
      <c r="H126" s="232">
        <v>1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341</v>
      </c>
      <c r="AT126" s="239" t="s">
        <v>323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341</v>
      </c>
      <c r="BM126" s="239" t="s">
        <v>363</v>
      </c>
    </row>
    <row r="127" s="2" customFormat="1" ht="24.15" customHeight="1">
      <c r="A127" s="39"/>
      <c r="B127" s="40"/>
      <c r="C127" s="228" t="s">
        <v>319</v>
      </c>
      <c r="D127" s="228" t="s">
        <v>323</v>
      </c>
      <c r="E127" s="229" t="s">
        <v>3186</v>
      </c>
      <c r="F127" s="230" t="s">
        <v>3187</v>
      </c>
      <c r="G127" s="231" t="s">
        <v>2666</v>
      </c>
      <c r="H127" s="232">
        <v>25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341</v>
      </c>
      <c r="AT127" s="239" t="s">
        <v>323</v>
      </c>
      <c r="AU127" s="239" t="s">
        <v>89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341</v>
      </c>
      <c r="BM127" s="239" t="s">
        <v>373</v>
      </c>
    </row>
    <row r="128" s="2" customFormat="1" ht="16.5" customHeight="1">
      <c r="A128" s="39"/>
      <c r="B128" s="40"/>
      <c r="C128" s="228" t="s">
        <v>350</v>
      </c>
      <c r="D128" s="228" t="s">
        <v>323</v>
      </c>
      <c r="E128" s="229" t="s">
        <v>3188</v>
      </c>
      <c r="F128" s="230" t="s">
        <v>3189</v>
      </c>
      <c r="G128" s="231" t="s">
        <v>3190</v>
      </c>
      <c r="H128" s="232">
        <v>12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383</v>
      </c>
    </row>
    <row r="129" s="2" customFormat="1" ht="16.5" customHeight="1">
      <c r="A129" s="39"/>
      <c r="B129" s="40"/>
      <c r="C129" s="228" t="s">
        <v>357</v>
      </c>
      <c r="D129" s="228" t="s">
        <v>323</v>
      </c>
      <c r="E129" s="229" t="s">
        <v>3191</v>
      </c>
      <c r="F129" s="230" t="s">
        <v>3192</v>
      </c>
      <c r="G129" s="231" t="s">
        <v>3190</v>
      </c>
      <c r="H129" s="232">
        <v>28</v>
      </c>
      <c r="I129" s="233"/>
      <c r="J129" s="234">
        <f>ROUND(I129*H129,2)</f>
        <v>0</v>
      </c>
      <c r="K129" s="230" t="s">
        <v>1</v>
      </c>
      <c r="L129" s="45"/>
      <c r="M129" s="246" t="s">
        <v>1</v>
      </c>
      <c r="N129" s="247" t="s">
        <v>46</v>
      </c>
      <c r="O129" s="248"/>
      <c r="P129" s="249">
        <f>O129*H129</f>
        <v>0</v>
      </c>
      <c r="Q129" s="249">
        <v>0</v>
      </c>
      <c r="R129" s="249">
        <f>Q129*H129</f>
        <v>0</v>
      </c>
      <c r="S129" s="249">
        <v>0</v>
      </c>
      <c r="T129" s="250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393</v>
      </c>
    </row>
    <row r="130" s="2" customFormat="1" ht="6.96" customHeight="1">
      <c r="A130" s="39"/>
      <c r="B130" s="67"/>
      <c r="C130" s="68"/>
      <c r="D130" s="68"/>
      <c r="E130" s="68"/>
      <c r="F130" s="68"/>
      <c r="G130" s="68"/>
      <c r="H130" s="68"/>
      <c r="I130" s="68"/>
      <c r="J130" s="68"/>
      <c r="K130" s="68"/>
      <c r="L130" s="45"/>
      <c r="M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</sheetData>
  <sheetProtection sheet="1" autoFilter="0" formatColumns="0" formatRows="0" objects="1" scenarios="1" spinCount="100000" saltValue="KK97keP+3lyGYmBzjgx3uNx39YPWoP/zwxBuOkJGv3PjeddEcFXvhVLBzv5Gn+Rp6sTNc4KYHhV+rJnM4h4L6g==" hashValue="+pGpxLtQaqM4BD05NJE1QyOsgmUb3Vfnm0wUEez4ed/gl1GUz2tvS4LzjKQXux+GFhnnSDwS2+YIH/dmUIAnig==" algorithmName="SHA-512" password="CC35"/>
  <autoFilter ref="C120:K12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4426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5310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ROUND((SUM(BE122:BE155)),  2)</f>
        <v>0</v>
      </c>
      <c r="G35" s="39"/>
      <c r="H35" s="39"/>
      <c r="I35" s="166">
        <v>0.20999999999999999</v>
      </c>
      <c r="J35" s="165">
        <f>ROUND(((SUM(BE122:BE155))*I35),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ROUND((SUM(BF122:BF155)),  2)</f>
        <v>0</v>
      </c>
      <c r="G36" s="39"/>
      <c r="H36" s="39"/>
      <c r="I36" s="166">
        <v>0.14999999999999999</v>
      </c>
      <c r="J36" s="165">
        <f>ROUND(((SUM(BF122:BF155))*I36),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ROUND((SUM(BG122:BG155)),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ROUND((SUM(BH122:BH155)),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ROUND((SUM(BI122:BI155)),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4426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02 - MaR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5311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5312</v>
      </c>
      <c r="E100" s="193"/>
      <c r="F100" s="193"/>
      <c r="G100" s="193"/>
      <c r="H100" s="193"/>
      <c r="I100" s="193"/>
      <c r="J100" s="194">
        <f>J135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304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4426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3168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SO 05 02 - MaR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>Třebotov, Hlavní 190, 252 26 areál školy</v>
      </c>
      <c r="G116" s="41"/>
      <c r="H116" s="41"/>
      <c r="I116" s="33" t="s">
        <v>24</v>
      </c>
      <c r="J116" s="80" t="str">
        <f>IF(J14="","",J14)</f>
        <v>8. 2. 2024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305</v>
      </c>
      <c r="D121" s="204" t="s">
        <v>66</v>
      </c>
      <c r="E121" s="204" t="s">
        <v>62</v>
      </c>
      <c r="F121" s="204" t="s">
        <v>63</v>
      </c>
      <c r="G121" s="204" t="s">
        <v>306</v>
      </c>
      <c r="H121" s="204" t="s">
        <v>307</v>
      </c>
      <c r="I121" s="204" t="s">
        <v>308</v>
      </c>
      <c r="J121" s="204" t="s">
        <v>295</v>
      </c>
      <c r="K121" s="205" t="s">
        <v>309</v>
      </c>
      <c r="L121" s="206"/>
      <c r="M121" s="101" t="s">
        <v>1</v>
      </c>
      <c r="N121" s="102" t="s">
        <v>45</v>
      </c>
      <c r="O121" s="102" t="s">
        <v>310</v>
      </c>
      <c r="P121" s="102" t="s">
        <v>311</v>
      </c>
      <c r="Q121" s="102" t="s">
        <v>312</v>
      </c>
      <c r="R121" s="102" t="s">
        <v>313</v>
      </c>
      <c r="S121" s="102" t="s">
        <v>314</v>
      </c>
      <c r="T121" s="103" t="s">
        <v>315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316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P123+P135</f>
        <v>0</v>
      </c>
      <c r="Q122" s="105"/>
      <c r="R122" s="209">
        <f>R123+R135</f>
        <v>0</v>
      </c>
      <c r="S122" s="105"/>
      <c r="T122" s="210">
        <f>T123+T135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297</v>
      </c>
      <c r="BK122" s="211">
        <f>BK123+BK135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3235</v>
      </c>
      <c r="F123" s="215" t="s">
        <v>5313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SUM(P124:P134)</f>
        <v>0</v>
      </c>
      <c r="Q123" s="220"/>
      <c r="R123" s="221">
        <f>SUM(R124:R134)</f>
        <v>0</v>
      </c>
      <c r="S123" s="220"/>
      <c r="T123" s="222">
        <f>SUM(T124:T134)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320</v>
      </c>
      <c r="BK123" s="225">
        <f>SUM(BK124:BK134)</f>
        <v>0</v>
      </c>
    </row>
    <row r="124" s="2" customFormat="1" ht="44.25" customHeight="1">
      <c r="A124" s="39"/>
      <c r="B124" s="40"/>
      <c r="C124" s="274" t="s">
        <v>89</v>
      </c>
      <c r="D124" s="274" t="s">
        <v>503</v>
      </c>
      <c r="E124" s="275" t="s">
        <v>5314</v>
      </c>
      <c r="F124" s="276" t="s">
        <v>5315</v>
      </c>
      <c r="G124" s="277" t="s">
        <v>544</v>
      </c>
      <c r="H124" s="278">
        <v>1</v>
      </c>
      <c r="I124" s="279"/>
      <c r="J124" s="280">
        <f>ROUND(I124*H124,2)</f>
        <v>0</v>
      </c>
      <c r="K124" s="276" t="s">
        <v>1</v>
      </c>
      <c r="L124" s="281"/>
      <c r="M124" s="282" t="s">
        <v>1</v>
      </c>
      <c r="N124" s="283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363</v>
      </c>
      <c r="AT124" s="239" t="s">
        <v>503</v>
      </c>
      <c r="AU124" s="239" t="s">
        <v>89</v>
      </c>
      <c r="AY124" s="18" t="s">
        <v>320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341</v>
      </c>
      <c r="BM124" s="239" t="s">
        <v>91</v>
      </c>
    </row>
    <row r="125" s="2" customFormat="1" ht="33" customHeight="1">
      <c r="A125" s="39"/>
      <c r="B125" s="40"/>
      <c r="C125" s="274" t="s">
        <v>91</v>
      </c>
      <c r="D125" s="274" t="s">
        <v>503</v>
      </c>
      <c r="E125" s="275" t="s">
        <v>5316</v>
      </c>
      <c r="F125" s="276" t="s">
        <v>5317</v>
      </c>
      <c r="G125" s="277" t="s">
        <v>544</v>
      </c>
      <c r="H125" s="278">
        <v>1</v>
      </c>
      <c r="I125" s="279"/>
      <c r="J125" s="280">
        <f>ROUND(I125*H125,2)</f>
        <v>0</v>
      </c>
      <c r="K125" s="276" t="s">
        <v>1</v>
      </c>
      <c r="L125" s="281"/>
      <c r="M125" s="282" t="s">
        <v>1</v>
      </c>
      <c r="N125" s="283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363</v>
      </c>
      <c r="AT125" s="239" t="s">
        <v>503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341</v>
      </c>
      <c r="BM125" s="239" t="s">
        <v>341</v>
      </c>
    </row>
    <row r="126" s="2" customFormat="1" ht="37.8" customHeight="1">
      <c r="A126" s="39"/>
      <c r="B126" s="40"/>
      <c r="C126" s="274" t="s">
        <v>111</v>
      </c>
      <c r="D126" s="274" t="s">
        <v>503</v>
      </c>
      <c r="E126" s="275" t="s">
        <v>5318</v>
      </c>
      <c r="F126" s="276" t="s">
        <v>5319</v>
      </c>
      <c r="G126" s="277" t="s">
        <v>544</v>
      </c>
      <c r="H126" s="278">
        <v>1</v>
      </c>
      <c r="I126" s="279"/>
      <c r="J126" s="280">
        <f>ROUND(I126*H126,2)</f>
        <v>0</v>
      </c>
      <c r="K126" s="276" t="s">
        <v>1</v>
      </c>
      <c r="L126" s="281"/>
      <c r="M126" s="282" t="s">
        <v>1</v>
      </c>
      <c r="N126" s="283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363</v>
      </c>
      <c r="AT126" s="239" t="s">
        <v>503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341</v>
      </c>
      <c r="BM126" s="239" t="s">
        <v>350</v>
      </c>
    </row>
    <row r="127" s="2" customFormat="1" ht="16.5" customHeight="1">
      <c r="A127" s="39"/>
      <c r="B127" s="40"/>
      <c r="C127" s="274" t="s">
        <v>341</v>
      </c>
      <c r="D127" s="274" t="s">
        <v>503</v>
      </c>
      <c r="E127" s="275" t="s">
        <v>5320</v>
      </c>
      <c r="F127" s="276" t="s">
        <v>5321</v>
      </c>
      <c r="G127" s="277" t="s">
        <v>544</v>
      </c>
      <c r="H127" s="278">
        <v>1</v>
      </c>
      <c r="I127" s="279"/>
      <c r="J127" s="280">
        <f>ROUND(I127*H127,2)</f>
        <v>0</v>
      </c>
      <c r="K127" s="276" t="s">
        <v>1</v>
      </c>
      <c r="L127" s="281"/>
      <c r="M127" s="282" t="s">
        <v>1</v>
      </c>
      <c r="N127" s="283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363</v>
      </c>
      <c r="AT127" s="239" t="s">
        <v>503</v>
      </c>
      <c r="AU127" s="239" t="s">
        <v>89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341</v>
      </c>
      <c r="BM127" s="239" t="s">
        <v>363</v>
      </c>
    </row>
    <row r="128" s="2" customFormat="1" ht="21.75" customHeight="1">
      <c r="A128" s="39"/>
      <c r="B128" s="40"/>
      <c r="C128" s="274" t="s">
        <v>319</v>
      </c>
      <c r="D128" s="274" t="s">
        <v>503</v>
      </c>
      <c r="E128" s="275" t="s">
        <v>5322</v>
      </c>
      <c r="F128" s="276" t="s">
        <v>5323</v>
      </c>
      <c r="G128" s="277" t="s">
        <v>544</v>
      </c>
      <c r="H128" s="278">
        <v>1</v>
      </c>
      <c r="I128" s="279"/>
      <c r="J128" s="280">
        <f>ROUND(I128*H128,2)</f>
        <v>0</v>
      </c>
      <c r="K128" s="276" t="s">
        <v>1</v>
      </c>
      <c r="L128" s="281"/>
      <c r="M128" s="282" t="s">
        <v>1</v>
      </c>
      <c r="N128" s="283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363</v>
      </c>
      <c r="AT128" s="239" t="s">
        <v>503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373</v>
      </c>
    </row>
    <row r="129" s="2" customFormat="1" ht="24.15" customHeight="1">
      <c r="A129" s="39"/>
      <c r="B129" s="40"/>
      <c r="C129" s="274" t="s">
        <v>350</v>
      </c>
      <c r="D129" s="274" t="s">
        <v>503</v>
      </c>
      <c r="E129" s="275" t="s">
        <v>5324</v>
      </c>
      <c r="F129" s="276" t="s">
        <v>5325</v>
      </c>
      <c r="G129" s="277" t="s">
        <v>544</v>
      </c>
      <c r="H129" s="278">
        <v>2</v>
      </c>
      <c r="I129" s="279"/>
      <c r="J129" s="280">
        <f>ROUND(I129*H129,2)</f>
        <v>0</v>
      </c>
      <c r="K129" s="276" t="s">
        <v>1</v>
      </c>
      <c r="L129" s="281"/>
      <c r="M129" s="282" t="s">
        <v>1</v>
      </c>
      <c r="N129" s="283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363</v>
      </c>
      <c r="AT129" s="239" t="s">
        <v>503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383</v>
      </c>
    </row>
    <row r="130" s="2" customFormat="1" ht="24.15" customHeight="1">
      <c r="A130" s="39"/>
      <c r="B130" s="40"/>
      <c r="C130" s="274" t="s">
        <v>357</v>
      </c>
      <c r="D130" s="274" t="s">
        <v>503</v>
      </c>
      <c r="E130" s="275" t="s">
        <v>5326</v>
      </c>
      <c r="F130" s="276" t="s">
        <v>5327</v>
      </c>
      <c r="G130" s="277" t="s">
        <v>544</v>
      </c>
      <c r="H130" s="278">
        <v>2</v>
      </c>
      <c r="I130" s="279"/>
      <c r="J130" s="280">
        <f>ROUND(I130*H130,2)</f>
        <v>0</v>
      </c>
      <c r="K130" s="276" t="s">
        <v>1</v>
      </c>
      <c r="L130" s="281"/>
      <c r="M130" s="282" t="s">
        <v>1</v>
      </c>
      <c r="N130" s="283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363</v>
      </c>
      <c r="AT130" s="239" t="s">
        <v>503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393</v>
      </c>
    </row>
    <row r="131" s="2" customFormat="1" ht="16.5" customHeight="1">
      <c r="A131" s="39"/>
      <c r="B131" s="40"/>
      <c r="C131" s="274" t="s">
        <v>363</v>
      </c>
      <c r="D131" s="274" t="s">
        <v>503</v>
      </c>
      <c r="E131" s="275" t="s">
        <v>5328</v>
      </c>
      <c r="F131" s="276" t="s">
        <v>5329</v>
      </c>
      <c r="G131" s="277" t="s">
        <v>544</v>
      </c>
      <c r="H131" s="278">
        <v>7</v>
      </c>
      <c r="I131" s="279"/>
      <c r="J131" s="280">
        <f>ROUND(I131*H131,2)</f>
        <v>0</v>
      </c>
      <c r="K131" s="276" t="s">
        <v>1</v>
      </c>
      <c r="L131" s="281"/>
      <c r="M131" s="282" t="s">
        <v>1</v>
      </c>
      <c r="N131" s="283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363</v>
      </c>
      <c r="AT131" s="239" t="s">
        <v>503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404</v>
      </c>
    </row>
    <row r="132" s="2" customFormat="1" ht="37.8" customHeight="1">
      <c r="A132" s="39"/>
      <c r="B132" s="40"/>
      <c r="C132" s="274" t="s">
        <v>368</v>
      </c>
      <c r="D132" s="274" t="s">
        <v>503</v>
      </c>
      <c r="E132" s="275" t="s">
        <v>5330</v>
      </c>
      <c r="F132" s="276" t="s">
        <v>5331</v>
      </c>
      <c r="G132" s="277" t="s">
        <v>544</v>
      </c>
      <c r="H132" s="278">
        <v>6</v>
      </c>
      <c r="I132" s="279"/>
      <c r="J132" s="280">
        <f>ROUND(I132*H132,2)</f>
        <v>0</v>
      </c>
      <c r="K132" s="276" t="s">
        <v>1</v>
      </c>
      <c r="L132" s="281"/>
      <c r="M132" s="282" t="s">
        <v>1</v>
      </c>
      <c r="N132" s="283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363</v>
      </c>
      <c r="AT132" s="239" t="s">
        <v>503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414</v>
      </c>
    </row>
    <row r="133" s="2" customFormat="1" ht="66.75" customHeight="1">
      <c r="A133" s="39"/>
      <c r="B133" s="40"/>
      <c r="C133" s="274" t="s">
        <v>373</v>
      </c>
      <c r="D133" s="274" t="s">
        <v>503</v>
      </c>
      <c r="E133" s="275" t="s">
        <v>5332</v>
      </c>
      <c r="F133" s="276" t="s">
        <v>5333</v>
      </c>
      <c r="G133" s="277" t="s">
        <v>325</v>
      </c>
      <c r="H133" s="278">
        <v>1</v>
      </c>
      <c r="I133" s="279"/>
      <c r="J133" s="280">
        <f>ROUND(I133*H133,2)</f>
        <v>0</v>
      </c>
      <c r="K133" s="276" t="s">
        <v>1</v>
      </c>
      <c r="L133" s="281"/>
      <c r="M133" s="282" t="s">
        <v>1</v>
      </c>
      <c r="N133" s="283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363</v>
      </c>
      <c r="AT133" s="239" t="s">
        <v>503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522</v>
      </c>
    </row>
    <row r="134" s="2" customFormat="1" ht="16.5" customHeight="1">
      <c r="A134" s="39"/>
      <c r="B134" s="40"/>
      <c r="C134" s="274" t="s">
        <v>378</v>
      </c>
      <c r="D134" s="274" t="s">
        <v>503</v>
      </c>
      <c r="E134" s="275" t="s">
        <v>5334</v>
      </c>
      <c r="F134" s="276" t="s">
        <v>5335</v>
      </c>
      <c r="G134" s="277" t="s">
        <v>4089</v>
      </c>
      <c r="H134" s="314"/>
      <c r="I134" s="279"/>
      <c r="J134" s="280">
        <f>ROUND(I134*H134,2)</f>
        <v>0</v>
      </c>
      <c r="K134" s="276" t="s">
        <v>1</v>
      </c>
      <c r="L134" s="281"/>
      <c r="M134" s="282" t="s">
        <v>1</v>
      </c>
      <c r="N134" s="283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363</v>
      </c>
      <c r="AT134" s="239" t="s">
        <v>503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531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3247</v>
      </c>
      <c r="F135" s="215" t="s">
        <v>5336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SUM(P136:P155)</f>
        <v>0</v>
      </c>
      <c r="Q135" s="220"/>
      <c r="R135" s="221">
        <f>SUM(R136:R155)</f>
        <v>0</v>
      </c>
      <c r="S135" s="220"/>
      <c r="T135" s="222">
        <f>SUM(T136:T155)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320</v>
      </c>
      <c r="BK135" s="225">
        <f>SUM(BK136:BK155)</f>
        <v>0</v>
      </c>
    </row>
    <row r="136" s="2" customFormat="1" ht="16.5" customHeight="1">
      <c r="A136" s="39"/>
      <c r="B136" s="40"/>
      <c r="C136" s="274" t="s">
        <v>383</v>
      </c>
      <c r="D136" s="274" t="s">
        <v>503</v>
      </c>
      <c r="E136" s="275" t="s">
        <v>5337</v>
      </c>
      <c r="F136" s="276" t="s">
        <v>5338</v>
      </c>
      <c r="G136" s="277" t="s">
        <v>515</v>
      </c>
      <c r="H136" s="278">
        <v>30</v>
      </c>
      <c r="I136" s="279"/>
      <c r="J136" s="280">
        <f>ROUND(I136*H136,2)</f>
        <v>0</v>
      </c>
      <c r="K136" s="276" t="s">
        <v>1</v>
      </c>
      <c r="L136" s="281"/>
      <c r="M136" s="282" t="s">
        <v>1</v>
      </c>
      <c r="N136" s="283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363</v>
      </c>
      <c r="AT136" s="239" t="s">
        <v>503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541</v>
      </c>
    </row>
    <row r="137" s="2" customFormat="1" ht="16.5" customHeight="1">
      <c r="A137" s="39"/>
      <c r="B137" s="40"/>
      <c r="C137" s="274" t="s">
        <v>388</v>
      </c>
      <c r="D137" s="274" t="s">
        <v>503</v>
      </c>
      <c r="E137" s="275" t="s">
        <v>5339</v>
      </c>
      <c r="F137" s="276" t="s">
        <v>5340</v>
      </c>
      <c r="G137" s="277" t="s">
        <v>515</v>
      </c>
      <c r="H137" s="278">
        <v>216</v>
      </c>
      <c r="I137" s="279"/>
      <c r="J137" s="280">
        <f>ROUND(I137*H137,2)</f>
        <v>0</v>
      </c>
      <c r="K137" s="276" t="s">
        <v>1</v>
      </c>
      <c r="L137" s="281"/>
      <c r="M137" s="282" t="s">
        <v>1</v>
      </c>
      <c r="N137" s="283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363</v>
      </c>
      <c r="AT137" s="239" t="s">
        <v>503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550</v>
      </c>
    </row>
    <row r="138" s="2" customFormat="1" ht="16.5" customHeight="1">
      <c r="A138" s="39"/>
      <c r="B138" s="40"/>
      <c r="C138" s="274" t="s">
        <v>393</v>
      </c>
      <c r="D138" s="274" t="s">
        <v>503</v>
      </c>
      <c r="E138" s="275" t="s">
        <v>5341</v>
      </c>
      <c r="F138" s="276" t="s">
        <v>5342</v>
      </c>
      <c r="G138" s="277" t="s">
        <v>515</v>
      </c>
      <c r="H138" s="278">
        <v>294</v>
      </c>
      <c r="I138" s="279"/>
      <c r="J138" s="280">
        <f>ROUND(I138*H138,2)</f>
        <v>0</v>
      </c>
      <c r="K138" s="276" t="s">
        <v>1</v>
      </c>
      <c r="L138" s="281"/>
      <c r="M138" s="282" t="s">
        <v>1</v>
      </c>
      <c r="N138" s="283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363</v>
      </c>
      <c r="AT138" s="239" t="s">
        <v>503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561</v>
      </c>
    </row>
    <row r="139" s="2" customFormat="1" ht="16.5" customHeight="1">
      <c r="A139" s="39"/>
      <c r="B139" s="40"/>
      <c r="C139" s="274" t="s">
        <v>8</v>
      </c>
      <c r="D139" s="274" t="s">
        <v>503</v>
      </c>
      <c r="E139" s="275" t="s">
        <v>5343</v>
      </c>
      <c r="F139" s="276" t="s">
        <v>5344</v>
      </c>
      <c r="G139" s="277" t="s">
        <v>515</v>
      </c>
      <c r="H139" s="278">
        <v>162</v>
      </c>
      <c r="I139" s="279"/>
      <c r="J139" s="280">
        <f>ROUND(I139*H139,2)</f>
        <v>0</v>
      </c>
      <c r="K139" s="276" t="s">
        <v>1</v>
      </c>
      <c r="L139" s="281"/>
      <c r="M139" s="282" t="s">
        <v>1</v>
      </c>
      <c r="N139" s="283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363</v>
      </c>
      <c r="AT139" s="239" t="s">
        <v>503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573</v>
      </c>
    </row>
    <row r="140" s="2" customFormat="1" ht="16.5" customHeight="1">
      <c r="A140" s="39"/>
      <c r="B140" s="40"/>
      <c r="C140" s="274" t="s">
        <v>404</v>
      </c>
      <c r="D140" s="274" t="s">
        <v>503</v>
      </c>
      <c r="E140" s="275" t="s">
        <v>5345</v>
      </c>
      <c r="F140" s="276" t="s">
        <v>5346</v>
      </c>
      <c r="G140" s="277" t="s">
        <v>515</v>
      </c>
      <c r="H140" s="278">
        <v>980</v>
      </c>
      <c r="I140" s="279"/>
      <c r="J140" s="280">
        <f>ROUND(I140*H140,2)</f>
        <v>0</v>
      </c>
      <c r="K140" s="276" t="s">
        <v>1</v>
      </c>
      <c r="L140" s="281"/>
      <c r="M140" s="282" t="s">
        <v>1</v>
      </c>
      <c r="N140" s="283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363</v>
      </c>
      <c r="AT140" s="239" t="s">
        <v>503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823</v>
      </c>
    </row>
    <row r="141" s="2" customFormat="1" ht="16.5" customHeight="1">
      <c r="A141" s="39"/>
      <c r="B141" s="40"/>
      <c r="C141" s="274" t="s">
        <v>409</v>
      </c>
      <c r="D141" s="274" t="s">
        <v>503</v>
      </c>
      <c r="E141" s="275" t="s">
        <v>5347</v>
      </c>
      <c r="F141" s="276" t="s">
        <v>5348</v>
      </c>
      <c r="G141" s="277" t="s">
        <v>515</v>
      </c>
      <c r="H141" s="278">
        <v>22</v>
      </c>
      <c r="I141" s="279"/>
      <c r="J141" s="280">
        <f>ROUND(I141*H141,2)</f>
        <v>0</v>
      </c>
      <c r="K141" s="276" t="s">
        <v>1</v>
      </c>
      <c r="L141" s="281"/>
      <c r="M141" s="282" t="s">
        <v>1</v>
      </c>
      <c r="N141" s="283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363</v>
      </c>
      <c r="AT141" s="239" t="s">
        <v>503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832</v>
      </c>
    </row>
    <row r="142" s="2" customFormat="1" ht="16.5" customHeight="1">
      <c r="A142" s="39"/>
      <c r="B142" s="40"/>
      <c r="C142" s="274" t="s">
        <v>414</v>
      </c>
      <c r="D142" s="274" t="s">
        <v>503</v>
      </c>
      <c r="E142" s="275" t="s">
        <v>5349</v>
      </c>
      <c r="F142" s="276" t="s">
        <v>5350</v>
      </c>
      <c r="G142" s="277" t="s">
        <v>515</v>
      </c>
      <c r="H142" s="278">
        <v>19</v>
      </c>
      <c r="I142" s="279"/>
      <c r="J142" s="280">
        <f>ROUND(I142*H142,2)</f>
        <v>0</v>
      </c>
      <c r="K142" s="276" t="s">
        <v>1</v>
      </c>
      <c r="L142" s="281"/>
      <c r="M142" s="282" t="s">
        <v>1</v>
      </c>
      <c r="N142" s="283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363</v>
      </c>
      <c r="AT142" s="239" t="s">
        <v>503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844</v>
      </c>
    </row>
    <row r="143" s="2" customFormat="1" ht="16.5" customHeight="1">
      <c r="A143" s="39"/>
      <c r="B143" s="40"/>
      <c r="C143" s="274" t="s">
        <v>421</v>
      </c>
      <c r="D143" s="274" t="s">
        <v>503</v>
      </c>
      <c r="E143" s="275" t="s">
        <v>5351</v>
      </c>
      <c r="F143" s="276" t="s">
        <v>5352</v>
      </c>
      <c r="G143" s="277" t="s">
        <v>515</v>
      </c>
      <c r="H143" s="278">
        <v>56</v>
      </c>
      <c r="I143" s="279"/>
      <c r="J143" s="280">
        <f>ROUND(I143*H143,2)</f>
        <v>0</v>
      </c>
      <c r="K143" s="276" t="s">
        <v>1</v>
      </c>
      <c r="L143" s="281"/>
      <c r="M143" s="282" t="s">
        <v>1</v>
      </c>
      <c r="N143" s="283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363</v>
      </c>
      <c r="AT143" s="239" t="s">
        <v>503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862</v>
      </c>
    </row>
    <row r="144" s="2" customFormat="1" ht="16.5" customHeight="1">
      <c r="A144" s="39"/>
      <c r="B144" s="40"/>
      <c r="C144" s="274" t="s">
        <v>522</v>
      </c>
      <c r="D144" s="274" t="s">
        <v>503</v>
      </c>
      <c r="E144" s="275" t="s">
        <v>5353</v>
      </c>
      <c r="F144" s="276" t="s">
        <v>5354</v>
      </c>
      <c r="G144" s="277" t="s">
        <v>515</v>
      </c>
      <c r="H144" s="278">
        <v>980</v>
      </c>
      <c r="I144" s="279"/>
      <c r="J144" s="280">
        <f>ROUND(I144*H144,2)</f>
        <v>0</v>
      </c>
      <c r="K144" s="276" t="s">
        <v>1</v>
      </c>
      <c r="L144" s="281"/>
      <c r="M144" s="282" t="s">
        <v>1</v>
      </c>
      <c r="N144" s="283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363</v>
      </c>
      <c r="AT144" s="239" t="s">
        <v>503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874</v>
      </c>
    </row>
    <row r="145" s="2" customFormat="1" ht="16.5" customHeight="1">
      <c r="A145" s="39"/>
      <c r="B145" s="40"/>
      <c r="C145" s="274" t="s">
        <v>7</v>
      </c>
      <c r="D145" s="274" t="s">
        <v>503</v>
      </c>
      <c r="E145" s="275" t="s">
        <v>5355</v>
      </c>
      <c r="F145" s="276" t="s">
        <v>5356</v>
      </c>
      <c r="G145" s="277" t="s">
        <v>515</v>
      </c>
      <c r="H145" s="278">
        <v>22</v>
      </c>
      <c r="I145" s="279"/>
      <c r="J145" s="280">
        <f>ROUND(I145*H145,2)</f>
        <v>0</v>
      </c>
      <c r="K145" s="276" t="s">
        <v>1</v>
      </c>
      <c r="L145" s="281"/>
      <c r="M145" s="282" t="s">
        <v>1</v>
      </c>
      <c r="N145" s="283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363</v>
      </c>
      <c r="AT145" s="239" t="s">
        <v>503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889</v>
      </c>
    </row>
    <row r="146" s="2" customFormat="1" ht="16.5" customHeight="1">
      <c r="A146" s="39"/>
      <c r="B146" s="40"/>
      <c r="C146" s="274" t="s">
        <v>531</v>
      </c>
      <c r="D146" s="274" t="s">
        <v>503</v>
      </c>
      <c r="E146" s="275" t="s">
        <v>5357</v>
      </c>
      <c r="F146" s="276" t="s">
        <v>5358</v>
      </c>
      <c r="G146" s="277" t="s">
        <v>544</v>
      </c>
      <c r="H146" s="278">
        <v>25</v>
      </c>
      <c r="I146" s="279"/>
      <c r="J146" s="280">
        <f>ROUND(I146*H146,2)</f>
        <v>0</v>
      </c>
      <c r="K146" s="276" t="s">
        <v>1</v>
      </c>
      <c r="L146" s="281"/>
      <c r="M146" s="282" t="s">
        <v>1</v>
      </c>
      <c r="N146" s="283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363</v>
      </c>
      <c r="AT146" s="239" t="s">
        <v>503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907</v>
      </c>
    </row>
    <row r="147" s="2" customFormat="1" ht="16.5" customHeight="1">
      <c r="A147" s="39"/>
      <c r="B147" s="40"/>
      <c r="C147" s="274" t="s">
        <v>536</v>
      </c>
      <c r="D147" s="274" t="s">
        <v>503</v>
      </c>
      <c r="E147" s="275" t="s">
        <v>5359</v>
      </c>
      <c r="F147" s="276" t="s">
        <v>5360</v>
      </c>
      <c r="G147" s="277" t="s">
        <v>325</v>
      </c>
      <c r="H147" s="278">
        <v>1</v>
      </c>
      <c r="I147" s="279"/>
      <c r="J147" s="280">
        <f>ROUND(I147*H147,2)</f>
        <v>0</v>
      </c>
      <c r="K147" s="276" t="s">
        <v>1</v>
      </c>
      <c r="L147" s="281"/>
      <c r="M147" s="282" t="s">
        <v>1</v>
      </c>
      <c r="N147" s="283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363</v>
      </c>
      <c r="AT147" s="239" t="s">
        <v>503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923</v>
      </c>
    </row>
    <row r="148" s="2" customFormat="1" ht="16.5" customHeight="1">
      <c r="A148" s="39"/>
      <c r="B148" s="40"/>
      <c r="C148" s="228" t="s">
        <v>541</v>
      </c>
      <c r="D148" s="228" t="s">
        <v>323</v>
      </c>
      <c r="E148" s="229" t="s">
        <v>5361</v>
      </c>
      <c r="F148" s="230" t="s">
        <v>5362</v>
      </c>
      <c r="G148" s="231" t="s">
        <v>3251</v>
      </c>
      <c r="H148" s="232">
        <v>120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933</v>
      </c>
    </row>
    <row r="149" s="2" customFormat="1" ht="16.5" customHeight="1">
      <c r="A149" s="39"/>
      <c r="B149" s="40"/>
      <c r="C149" s="228" t="s">
        <v>546</v>
      </c>
      <c r="D149" s="228" t="s">
        <v>323</v>
      </c>
      <c r="E149" s="229" t="s">
        <v>5363</v>
      </c>
      <c r="F149" s="230" t="s">
        <v>5364</v>
      </c>
      <c r="G149" s="231" t="s">
        <v>3251</v>
      </c>
      <c r="H149" s="232">
        <v>148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942</v>
      </c>
    </row>
    <row r="150" s="2" customFormat="1" ht="16.5" customHeight="1">
      <c r="A150" s="39"/>
      <c r="B150" s="40"/>
      <c r="C150" s="228" t="s">
        <v>550</v>
      </c>
      <c r="D150" s="228" t="s">
        <v>323</v>
      </c>
      <c r="E150" s="229" t="s">
        <v>5365</v>
      </c>
      <c r="F150" s="230" t="s">
        <v>5366</v>
      </c>
      <c r="G150" s="231" t="s">
        <v>3251</v>
      </c>
      <c r="H150" s="232">
        <v>36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956</v>
      </c>
    </row>
    <row r="151" s="2" customFormat="1" ht="16.5" customHeight="1">
      <c r="A151" s="39"/>
      <c r="B151" s="40"/>
      <c r="C151" s="228" t="s">
        <v>556</v>
      </c>
      <c r="D151" s="228" t="s">
        <v>323</v>
      </c>
      <c r="E151" s="229" t="s">
        <v>5367</v>
      </c>
      <c r="F151" s="230" t="s">
        <v>5368</v>
      </c>
      <c r="G151" s="231" t="s">
        <v>3251</v>
      </c>
      <c r="H151" s="232">
        <v>32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968</v>
      </c>
    </row>
    <row r="152" s="2" customFormat="1" ht="16.5" customHeight="1">
      <c r="A152" s="39"/>
      <c r="B152" s="40"/>
      <c r="C152" s="228" t="s">
        <v>561</v>
      </c>
      <c r="D152" s="228" t="s">
        <v>323</v>
      </c>
      <c r="E152" s="229" t="s">
        <v>5369</v>
      </c>
      <c r="F152" s="230" t="s">
        <v>5370</v>
      </c>
      <c r="G152" s="231" t="s">
        <v>3251</v>
      </c>
      <c r="H152" s="232">
        <v>24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986</v>
      </c>
    </row>
    <row r="153" s="2" customFormat="1" ht="16.5" customHeight="1">
      <c r="A153" s="39"/>
      <c r="B153" s="40"/>
      <c r="C153" s="228" t="s">
        <v>566</v>
      </c>
      <c r="D153" s="228" t="s">
        <v>323</v>
      </c>
      <c r="E153" s="229" t="s">
        <v>5371</v>
      </c>
      <c r="F153" s="230" t="s">
        <v>5372</v>
      </c>
      <c r="G153" s="231" t="s">
        <v>3251</v>
      </c>
      <c r="H153" s="232">
        <v>30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997</v>
      </c>
    </row>
    <row r="154" s="2" customFormat="1" ht="16.5" customHeight="1">
      <c r="A154" s="39"/>
      <c r="B154" s="40"/>
      <c r="C154" s="228" t="s">
        <v>573</v>
      </c>
      <c r="D154" s="228" t="s">
        <v>323</v>
      </c>
      <c r="E154" s="229" t="s">
        <v>5373</v>
      </c>
      <c r="F154" s="230" t="s">
        <v>5374</v>
      </c>
      <c r="G154" s="231" t="s">
        <v>4089</v>
      </c>
      <c r="H154" s="313"/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1018</v>
      </c>
    </row>
    <row r="155" s="2" customFormat="1" ht="16.5" customHeight="1">
      <c r="A155" s="39"/>
      <c r="B155" s="40"/>
      <c r="C155" s="228" t="s">
        <v>819</v>
      </c>
      <c r="D155" s="228" t="s">
        <v>323</v>
      </c>
      <c r="E155" s="229" t="s">
        <v>5375</v>
      </c>
      <c r="F155" s="230" t="s">
        <v>5376</v>
      </c>
      <c r="G155" s="231" t="s">
        <v>4089</v>
      </c>
      <c r="H155" s="313"/>
      <c r="I155" s="233"/>
      <c r="J155" s="234">
        <f>ROUND(I155*H155,2)</f>
        <v>0</v>
      </c>
      <c r="K155" s="230" t="s">
        <v>1</v>
      </c>
      <c r="L155" s="45"/>
      <c r="M155" s="246" t="s">
        <v>1</v>
      </c>
      <c r="N155" s="247" t="s">
        <v>46</v>
      </c>
      <c r="O155" s="24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1028</v>
      </c>
    </row>
    <row r="156" s="2" customFormat="1" ht="6.96" customHeight="1">
      <c r="A156" s="39"/>
      <c r="B156" s="67"/>
      <c r="C156" s="68"/>
      <c r="D156" s="68"/>
      <c r="E156" s="68"/>
      <c r="F156" s="68"/>
      <c r="G156" s="68"/>
      <c r="H156" s="68"/>
      <c r="I156" s="68"/>
      <c r="J156" s="68"/>
      <c r="K156" s="68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WTqAgCvqROheww/fUYiEKIN9hJyspTfj0nIaoBEZb1/QO5cENi83UUKAL2ZzoxzS/42V9sYNKQqzHF/MAlHkww==" hashValue="x9TcuW3iVq6DYIK1NSG0K286DzeVJJnVHH6QZkTFHH10/pim7qUTJB8OmqlrlYTM2/KyubNLPluQvT5BOKes2g==" algorithmName="SHA-512" password="CC35"/>
  <autoFilter ref="C121:K1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3232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ROUND((SUM(BE126:BE163)),  2)</f>
        <v>0</v>
      </c>
      <c r="G37" s="39"/>
      <c r="H37" s="39"/>
      <c r="I37" s="166">
        <v>0.20999999999999999</v>
      </c>
      <c r="J37" s="165">
        <f>ROUND(((SUM(BE126:BE163))*I37),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ROUND((SUM(BF126:BF163)),  2)</f>
        <v>0</v>
      </c>
      <c r="G38" s="39"/>
      <c r="H38" s="39"/>
      <c r="I38" s="166">
        <v>0.14999999999999999</v>
      </c>
      <c r="J38" s="165">
        <f>ROUND(((SUM(BF126:BF163))*I38),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ROUND((SUM(BG126:BG163)),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ROUND((SUM(BH126:BH163)),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ROUND((SUM(BI126:BI163)),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LPS - Uzemnění a hromosvod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3233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J156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LPS - Uzemnění a hromosvod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P127+P156</f>
        <v>0</v>
      </c>
      <c r="Q126" s="105"/>
      <c r="R126" s="209">
        <f>R127+R156</f>
        <v>0</v>
      </c>
      <c r="S126" s="105"/>
      <c r="T126" s="210">
        <f>T127+T156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BK127+BK156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3236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SUM(P128:P155)</f>
        <v>0</v>
      </c>
      <c r="Q127" s="220"/>
      <c r="R127" s="221">
        <f>SUM(R128:R155)</f>
        <v>0</v>
      </c>
      <c r="S127" s="220"/>
      <c r="T127" s="222">
        <f>SUM(T128:T155)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SUM(BK128:BK155)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3237</v>
      </c>
      <c r="F128" s="230" t="s">
        <v>3238</v>
      </c>
      <c r="G128" s="231" t="s">
        <v>515</v>
      </c>
      <c r="H128" s="232">
        <v>15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3239</v>
      </c>
      <c r="F129" s="230" t="s">
        <v>3240</v>
      </c>
      <c r="G129" s="231" t="s">
        <v>515</v>
      </c>
      <c r="H129" s="232">
        <v>96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3243</v>
      </c>
      <c r="F130" s="230" t="s">
        <v>3244</v>
      </c>
      <c r="G130" s="231" t="s">
        <v>3175</v>
      </c>
      <c r="H130" s="232">
        <v>8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3245</v>
      </c>
      <c r="F131" s="230" t="s">
        <v>3246</v>
      </c>
      <c r="G131" s="231" t="s">
        <v>3175</v>
      </c>
      <c r="H131" s="232">
        <v>5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5378</v>
      </c>
      <c r="F132" s="230" t="s">
        <v>5379</v>
      </c>
      <c r="G132" s="231" t="s">
        <v>3175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5380</v>
      </c>
      <c r="F133" s="230" t="s">
        <v>5381</v>
      </c>
      <c r="G133" s="231" t="s">
        <v>3175</v>
      </c>
      <c r="H133" s="232">
        <v>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5382</v>
      </c>
      <c r="F134" s="230" t="s">
        <v>5383</v>
      </c>
      <c r="G134" s="231" t="s">
        <v>3175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5384</v>
      </c>
      <c r="F135" s="230" t="s">
        <v>5385</v>
      </c>
      <c r="G135" s="231" t="s">
        <v>515</v>
      </c>
      <c r="H135" s="232">
        <v>42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5386</v>
      </c>
      <c r="F136" s="230" t="s">
        <v>5387</v>
      </c>
      <c r="G136" s="231" t="s">
        <v>3175</v>
      </c>
      <c r="H136" s="232">
        <v>8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5388</v>
      </c>
      <c r="F137" s="230" t="s">
        <v>5389</v>
      </c>
      <c r="G137" s="231" t="s">
        <v>3175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5390</v>
      </c>
      <c r="F138" s="230" t="s">
        <v>5391</v>
      </c>
      <c r="G138" s="231" t="s">
        <v>3175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5392</v>
      </c>
      <c r="F139" s="230" t="s">
        <v>5393</v>
      </c>
      <c r="G139" s="231" t="s">
        <v>515</v>
      </c>
      <c r="H139" s="232">
        <v>225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21.75" customHeight="1">
      <c r="A140" s="39"/>
      <c r="B140" s="40"/>
      <c r="C140" s="228" t="s">
        <v>388</v>
      </c>
      <c r="D140" s="228" t="s">
        <v>323</v>
      </c>
      <c r="E140" s="229" t="s">
        <v>5394</v>
      </c>
      <c r="F140" s="230" t="s">
        <v>5395</v>
      </c>
      <c r="G140" s="231" t="s">
        <v>3175</v>
      </c>
      <c r="H140" s="232">
        <v>13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21.75" customHeight="1">
      <c r="A141" s="39"/>
      <c r="B141" s="40"/>
      <c r="C141" s="228" t="s">
        <v>393</v>
      </c>
      <c r="D141" s="228" t="s">
        <v>323</v>
      </c>
      <c r="E141" s="229" t="s">
        <v>5396</v>
      </c>
      <c r="F141" s="230" t="s">
        <v>5397</v>
      </c>
      <c r="G141" s="231" t="s">
        <v>3175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16.5" customHeight="1">
      <c r="A142" s="39"/>
      <c r="B142" s="40"/>
      <c r="C142" s="228" t="s">
        <v>8</v>
      </c>
      <c r="D142" s="228" t="s">
        <v>323</v>
      </c>
      <c r="E142" s="229" t="s">
        <v>5398</v>
      </c>
      <c r="F142" s="230" t="s">
        <v>5399</v>
      </c>
      <c r="G142" s="231" t="s">
        <v>3175</v>
      </c>
      <c r="H142" s="232">
        <v>4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2" customFormat="1" ht="16.5" customHeight="1">
      <c r="A143" s="39"/>
      <c r="B143" s="40"/>
      <c r="C143" s="228" t="s">
        <v>404</v>
      </c>
      <c r="D143" s="228" t="s">
        <v>323</v>
      </c>
      <c r="E143" s="229" t="s">
        <v>5400</v>
      </c>
      <c r="F143" s="230" t="s">
        <v>5401</v>
      </c>
      <c r="G143" s="231" t="s">
        <v>3175</v>
      </c>
      <c r="H143" s="232">
        <v>145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823</v>
      </c>
    </row>
    <row r="144" s="2" customFormat="1" ht="16.5" customHeight="1">
      <c r="A144" s="39"/>
      <c r="B144" s="40"/>
      <c r="C144" s="228" t="s">
        <v>409</v>
      </c>
      <c r="D144" s="228" t="s">
        <v>323</v>
      </c>
      <c r="E144" s="229" t="s">
        <v>5402</v>
      </c>
      <c r="F144" s="230" t="s">
        <v>5403</v>
      </c>
      <c r="G144" s="231" t="s">
        <v>3175</v>
      </c>
      <c r="H144" s="232">
        <v>13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832</v>
      </c>
    </row>
    <row r="145" s="2" customFormat="1" ht="16.5" customHeight="1">
      <c r="A145" s="39"/>
      <c r="B145" s="40"/>
      <c r="C145" s="228" t="s">
        <v>414</v>
      </c>
      <c r="D145" s="228" t="s">
        <v>323</v>
      </c>
      <c r="E145" s="229" t="s">
        <v>5404</v>
      </c>
      <c r="F145" s="230" t="s">
        <v>5405</v>
      </c>
      <c r="G145" s="231" t="s">
        <v>3175</v>
      </c>
      <c r="H145" s="232">
        <v>1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844</v>
      </c>
    </row>
    <row r="146" s="2" customFormat="1" ht="16.5" customHeight="1">
      <c r="A146" s="39"/>
      <c r="B146" s="40"/>
      <c r="C146" s="228" t="s">
        <v>421</v>
      </c>
      <c r="D146" s="228" t="s">
        <v>323</v>
      </c>
      <c r="E146" s="229" t="s">
        <v>5406</v>
      </c>
      <c r="F146" s="230" t="s">
        <v>5407</v>
      </c>
      <c r="G146" s="231" t="s">
        <v>3175</v>
      </c>
      <c r="H146" s="232">
        <v>5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862</v>
      </c>
    </row>
    <row r="147" s="2" customFormat="1" ht="21.75" customHeight="1">
      <c r="A147" s="39"/>
      <c r="B147" s="40"/>
      <c r="C147" s="228" t="s">
        <v>522</v>
      </c>
      <c r="D147" s="228" t="s">
        <v>323</v>
      </c>
      <c r="E147" s="229" t="s">
        <v>5408</v>
      </c>
      <c r="F147" s="230" t="s">
        <v>5409</v>
      </c>
      <c r="G147" s="231" t="s">
        <v>3175</v>
      </c>
      <c r="H147" s="232">
        <v>8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874</v>
      </c>
    </row>
    <row r="148" s="2" customFormat="1" ht="16.5" customHeight="1">
      <c r="A148" s="39"/>
      <c r="B148" s="40"/>
      <c r="C148" s="228" t="s">
        <v>7</v>
      </c>
      <c r="D148" s="228" t="s">
        <v>323</v>
      </c>
      <c r="E148" s="229" t="s">
        <v>5410</v>
      </c>
      <c r="F148" s="230" t="s">
        <v>5411</v>
      </c>
      <c r="G148" s="231" t="s">
        <v>3175</v>
      </c>
      <c r="H148" s="232">
        <v>8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889</v>
      </c>
    </row>
    <row r="149" s="2" customFormat="1" ht="21.75" customHeight="1">
      <c r="A149" s="39"/>
      <c r="B149" s="40"/>
      <c r="C149" s="228" t="s">
        <v>531</v>
      </c>
      <c r="D149" s="228" t="s">
        <v>323</v>
      </c>
      <c r="E149" s="229" t="s">
        <v>5412</v>
      </c>
      <c r="F149" s="230" t="s">
        <v>5413</v>
      </c>
      <c r="G149" s="231" t="s">
        <v>3175</v>
      </c>
      <c r="H149" s="232">
        <v>26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907</v>
      </c>
    </row>
    <row r="150" s="2" customFormat="1" ht="16.5" customHeight="1">
      <c r="A150" s="39"/>
      <c r="B150" s="40"/>
      <c r="C150" s="228" t="s">
        <v>536</v>
      </c>
      <c r="D150" s="228" t="s">
        <v>323</v>
      </c>
      <c r="E150" s="229" t="s">
        <v>5414</v>
      </c>
      <c r="F150" s="230" t="s">
        <v>5415</v>
      </c>
      <c r="G150" s="231" t="s">
        <v>3175</v>
      </c>
      <c r="H150" s="232">
        <v>13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923</v>
      </c>
    </row>
    <row r="151" s="2" customFormat="1" ht="21.75" customHeight="1">
      <c r="A151" s="39"/>
      <c r="B151" s="40"/>
      <c r="C151" s="228" t="s">
        <v>541</v>
      </c>
      <c r="D151" s="228" t="s">
        <v>323</v>
      </c>
      <c r="E151" s="229" t="s">
        <v>5416</v>
      </c>
      <c r="F151" s="230" t="s">
        <v>5417</v>
      </c>
      <c r="G151" s="231" t="s">
        <v>3175</v>
      </c>
      <c r="H151" s="232">
        <v>75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933</v>
      </c>
    </row>
    <row r="152" s="2" customFormat="1" ht="16.5" customHeight="1">
      <c r="A152" s="39"/>
      <c r="B152" s="40"/>
      <c r="C152" s="228" t="s">
        <v>546</v>
      </c>
      <c r="D152" s="228" t="s">
        <v>323</v>
      </c>
      <c r="E152" s="229" t="s">
        <v>5418</v>
      </c>
      <c r="F152" s="230" t="s">
        <v>5419</v>
      </c>
      <c r="G152" s="231" t="s">
        <v>3175</v>
      </c>
      <c r="H152" s="232">
        <v>40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942</v>
      </c>
    </row>
    <row r="153" s="2" customFormat="1" ht="16.5" customHeight="1">
      <c r="A153" s="39"/>
      <c r="B153" s="40"/>
      <c r="C153" s="228" t="s">
        <v>550</v>
      </c>
      <c r="D153" s="228" t="s">
        <v>323</v>
      </c>
      <c r="E153" s="229" t="s">
        <v>5420</v>
      </c>
      <c r="F153" s="230" t="s">
        <v>5421</v>
      </c>
      <c r="G153" s="231" t="s">
        <v>3175</v>
      </c>
      <c r="H153" s="232">
        <v>2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956</v>
      </c>
    </row>
    <row r="154" s="2" customFormat="1" ht="16.5" customHeight="1">
      <c r="A154" s="39"/>
      <c r="B154" s="40"/>
      <c r="C154" s="228" t="s">
        <v>556</v>
      </c>
      <c r="D154" s="228" t="s">
        <v>323</v>
      </c>
      <c r="E154" s="229" t="s">
        <v>5422</v>
      </c>
      <c r="F154" s="230" t="s">
        <v>5423</v>
      </c>
      <c r="G154" s="231" t="s">
        <v>3175</v>
      </c>
      <c r="H154" s="232">
        <v>3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968</v>
      </c>
    </row>
    <row r="155" s="2" customFormat="1" ht="16.5" customHeight="1">
      <c r="A155" s="39"/>
      <c r="B155" s="40"/>
      <c r="C155" s="228" t="s">
        <v>561</v>
      </c>
      <c r="D155" s="228" t="s">
        <v>323</v>
      </c>
      <c r="E155" s="229" t="s">
        <v>5424</v>
      </c>
      <c r="F155" s="230" t="s">
        <v>5425</v>
      </c>
      <c r="G155" s="231" t="s">
        <v>3175</v>
      </c>
      <c r="H155" s="232">
        <v>32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986</v>
      </c>
    </row>
    <row r="156" s="12" customFormat="1" ht="25.92" customHeight="1">
      <c r="A156" s="12"/>
      <c r="B156" s="212"/>
      <c r="C156" s="213"/>
      <c r="D156" s="214" t="s">
        <v>80</v>
      </c>
      <c r="E156" s="215" t="s">
        <v>3247</v>
      </c>
      <c r="F156" s="215" t="s">
        <v>3248</v>
      </c>
      <c r="G156" s="213"/>
      <c r="H156" s="213"/>
      <c r="I156" s="216"/>
      <c r="J156" s="217">
        <f>BK156</f>
        <v>0</v>
      </c>
      <c r="K156" s="213"/>
      <c r="L156" s="218"/>
      <c r="M156" s="219"/>
      <c r="N156" s="220"/>
      <c r="O156" s="220"/>
      <c r="P156" s="221">
        <f>SUM(P157:P163)</f>
        <v>0</v>
      </c>
      <c r="Q156" s="220"/>
      <c r="R156" s="221">
        <f>SUM(R157:R163)</f>
        <v>0</v>
      </c>
      <c r="S156" s="220"/>
      <c r="T156" s="222">
        <f>SUM(T157:T163)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3" t="s">
        <v>89</v>
      </c>
      <c r="AT156" s="224" t="s">
        <v>80</v>
      </c>
      <c r="AU156" s="224" t="s">
        <v>81</v>
      </c>
      <c r="AY156" s="223" t="s">
        <v>320</v>
      </c>
      <c r="BK156" s="225">
        <f>SUM(BK157:BK163)</f>
        <v>0</v>
      </c>
    </row>
    <row r="157" s="2" customFormat="1" ht="16.5" customHeight="1">
      <c r="A157" s="39"/>
      <c r="B157" s="40"/>
      <c r="C157" s="228" t="s">
        <v>566</v>
      </c>
      <c r="D157" s="228" t="s">
        <v>323</v>
      </c>
      <c r="E157" s="229" t="s">
        <v>5426</v>
      </c>
      <c r="F157" s="230" t="s">
        <v>5427</v>
      </c>
      <c r="G157" s="231" t="s">
        <v>515</v>
      </c>
      <c r="H157" s="232">
        <v>99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997</v>
      </c>
    </row>
    <row r="158" s="2" customFormat="1" ht="16.5" customHeight="1">
      <c r="A158" s="39"/>
      <c r="B158" s="40"/>
      <c r="C158" s="228" t="s">
        <v>573</v>
      </c>
      <c r="D158" s="228" t="s">
        <v>323</v>
      </c>
      <c r="E158" s="229" t="s">
        <v>5428</v>
      </c>
      <c r="F158" s="230" t="s">
        <v>5429</v>
      </c>
      <c r="G158" s="231" t="s">
        <v>515</v>
      </c>
      <c r="H158" s="232">
        <v>99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1018</v>
      </c>
    </row>
    <row r="159" s="2" customFormat="1" ht="16.5" customHeight="1">
      <c r="A159" s="39"/>
      <c r="B159" s="40"/>
      <c r="C159" s="228" t="s">
        <v>819</v>
      </c>
      <c r="D159" s="228" t="s">
        <v>323</v>
      </c>
      <c r="E159" s="229" t="s">
        <v>3249</v>
      </c>
      <c r="F159" s="230" t="s">
        <v>3250</v>
      </c>
      <c r="G159" s="231" t="s">
        <v>3251</v>
      </c>
      <c r="H159" s="232">
        <v>5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1028</v>
      </c>
    </row>
    <row r="160" s="2" customFormat="1" ht="21.75" customHeight="1">
      <c r="A160" s="39"/>
      <c r="B160" s="40"/>
      <c r="C160" s="228" t="s">
        <v>823</v>
      </c>
      <c r="D160" s="228" t="s">
        <v>323</v>
      </c>
      <c r="E160" s="229" t="s">
        <v>5430</v>
      </c>
      <c r="F160" s="230" t="s">
        <v>5431</v>
      </c>
      <c r="G160" s="231" t="s">
        <v>3175</v>
      </c>
      <c r="H160" s="232">
        <v>4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1036</v>
      </c>
    </row>
    <row r="161" s="2" customFormat="1" ht="21.75" customHeight="1">
      <c r="A161" s="39"/>
      <c r="B161" s="40"/>
      <c r="C161" s="228" t="s">
        <v>828</v>
      </c>
      <c r="D161" s="228" t="s">
        <v>323</v>
      </c>
      <c r="E161" s="229" t="s">
        <v>3252</v>
      </c>
      <c r="F161" s="230" t="s">
        <v>3253</v>
      </c>
      <c r="G161" s="231" t="s">
        <v>3251</v>
      </c>
      <c r="H161" s="232">
        <v>3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1044</v>
      </c>
    </row>
    <row r="162" s="2" customFormat="1" ht="16.5" customHeight="1">
      <c r="A162" s="39"/>
      <c r="B162" s="40"/>
      <c r="C162" s="228" t="s">
        <v>832</v>
      </c>
      <c r="D162" s="228" t="s">
        <v>323</v>
      </c>
      <c r="E162" s="229" t="s">
        <v>5432</v>
      </c>
      <c r="F162" s="230" t="s">
        <v>5433</v>
      </c>
      <c r="G162" s="231" t="s">
        <v>3251</v>
      </c>
      <c r="H162" s="232">
        <v>10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1052</v>
      </c>
    </row>
    <row r="163" s="2" customFormat="1" ht="16.5" customHeight="1">
      <c r="A163" s="39"/>
      <c r="B163" s="40"/>
      <c r="C163" s="228" t="s">
        <v>838</v>
      </c>
      <c r="D163" s="228" t="s">
        <v>323</v>
      </c>
      <c r="E163" s="229" t="s">
        <v>3254</v>
      </c>
      <c r="F163" s="230" t="s">
        <v>3255</v>
      </c>
      <c r="G163" s="231" t="s">
        <v>3251</v>
      </c>
      <c r="H163" s="232">
        <v>5</v>
      </c>
      <c r="I163" s="233"/>
      <c r="J163" s="234">
        <f>ROUND(I163*H163,2)</f>
        <v>0</v>
      </c>
      <c r="K163" s="230" t="s">
        <v>1</v>
      </c>
      <c r="L163" s="45"/>
      <c r="M163" s="246" t="s">
        <v>1</v>
      </c>
      <c r="N163" s="247" t="s">
        <v>46</v>
      </c>
      <c r="O163" s="24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1060</v>
      </c>
    </row>
    <row r="164" s="2" customFormat="1" ht="6.96" customHeight="1">
      <c r="A164" s="39"/>
      <c r="B164" s="67"/>
      <c r="C164" s="68"/>
      <c r="D164" s="68"/>
      <c r="E164" s="68"/>
      <c r="F164" s="68"/>
      <c r="G164" s="68"/>
      <c r="H164" s="68"/>
      <c r="I164" s="68"/>
      <c r="J164" s="68"/>
      <c r="K164" s="68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Vf/hQ7ZHr4faY0vnnCE+8x0nJk+zslJu3e3Vq+vcbsbV0/xohc6rBiptpSw1t79b3yPBp5v0cGdlpktL/LWkPg==" hashValue="cd3J06RAYpP1D4y3kvBZUp1Erokud6A4XGs3FFiaOjAiZBM1o1gNpjJMiTdz7kObdumEIPzFhxGsK9Bl+T4Efg==" algorithmName="SHA-512" password="CC35"/>
  <autoFilter ref="C125:K16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3256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ROUND((SUM(BE128:BE194)),  2)</f>
        <v>0</v>
      </c>
      <c r="G37" s="39"/>
      <c r="H37" s="39"/>
      <c r="I37" s="166">
        <v>0.20999999999999999</v>
      </c>
      <c r="J37" s="165">
        <f>ROUND(((SUM(BE128:BE194))*I37),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ROUND((SUM(BF128:BF194)),  2)</f>
        <v>0</v>
      </c>
      <c r="G38" s="39"/>
      <c r="H38" s="39"/>
      <c r="I38" s="166">
        <v>0.14999999999999999</v>
      </c>
      <c r="J38" s="165">
        <f>ROUND(((SUM(BF128:BF194))*I38),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ROUND((SUM(BG128:BG194)),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ROUND((SUM(BH128:BH194)),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ROUND((SUM(BI128:BI194)),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3257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3258</v>
      </c>
      <c r="E102" s="193"/>
      <c r="F102" s="193"/>
      <c r="G102" s="193"/>
      <c r="H102" s="193"/>
      <c r="I102" s="193"/>
      <c r="J102" s="194">
        <f>J146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3259</v>
      </c>
      <c r="E103" s="193"/>
      <c r="F103" s="193"/>
      <c r="G103" s="193"/>
      <c r="H103" s="193"/>
      <c r="I103" s="193"/>
      <c r="J103" s="194">
        <f>J169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3260</v>
      </c>
      <c r="E104" s="193"/>
      <c r="F104" s="193"/>
      <c r="G104" s="193"/>
      <c r="H104" s="193"/>
      <c r="I104" s="193"/>
      <c r="J104" s="194">
        <f>J189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304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4426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3168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09" t="s">
        <v>5377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3231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KT - Kabelové trasy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>Třebotov, Hlavní 190, 252 26 areál školy</v>
      </c>
      <c r="G122" s="41"/>
      <c r="H122" s="41"/>
      <c r="I122" s="33" t="s">
        <v>24</v>
      </c>
      <c r="J122" s="80" t="str">
        <f>IF(J16="","",J16)</f>
        <v>8. 2. 2024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305</v>
      </c>
      <c r="D127" s="204" t="s">
        <v>66</v>
      </c>
      <c r="E127" s="204" t="s">
        <v>62</v>
      </c>
      <c r="F127" s="204" t="s">
        <v>63</v>
      </c>
      <c r="G127" s="204" t="s">
        <v>306</v>
      </c>
      <c r="H127" s="204" t="s">
        <v>307</v>
      </c>
      <c r="I127" s="204" t="s">
        <v>308</v>
      </c>
      <c r="J127" s="204" t="s">
        <v>295</v>
      </c>
      <c r="K127" s="205" t="s">
        <v>309</v>
      </c>
      <c r="L127" s="206"/>
      <c r="M127" s="101" t="s">
        <v>1</v>
      </c>
      <c r="N127" s="102" t="s">
        <v>45</v>
      </c>
      <c r="O127" s="102" t="s">
        <v>310</v>
      </c>
      <c r="P127" s="102" t="s">
        <v>311</v>
      </c>
      <c r="Q127" s="102" t="s">
        <v>312</v>
      </c>
      <c r="R127" s="102" t="s">
        <v>313</v>
      </c>
      <c r="S127" s="102" t="s">
        <v>314</v>
      </c>
      <c r="T127" s="103" t="s">
        <v>315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316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P129+P146+P169+P189</f>
        <v>0</v>
      </c>
      <c r="Q128" s="105"/>
      <c r="R128" s="209">
        <f>R129+R146+R169+R189</f>
        <v>0</v>
      </c>
      <c r="S128" s="105"/>
      <c r="T128" s="210">
        <f>T129+T146+T169+T189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297</v>
      </c>
      <c r="BK128" s="211">
        <f>BK129+BK146+BK169+BK189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3235</v>
      </c>
      <c r="F129" s="215" t="s">
        <v>3261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SUM(P130:P145)</f>
        <v>0</v>
      </c>
      <c r="Q129" s="220"/>
      <c r="R129" s="221">
        <f>SUM(R130:R145)</f>
        <v>0</v>
      </c>
      <c r="S129" s="220"/>
      <c r="T129" s="222">
        <f>SUM(T130:T145)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320</v>
      </c>
      <c r="BK129" s="225">
        <f>SUM(BK130:BK145)</f>
        <v>0</v>
      </c>
    </row>
    <row r="130" s="2" customFormat="1" ht="16.5" customHeight="1">
      <c r="A130" s="39"/>
      <c r="B130" s="40"/>
      <c r="C130" s="228" t="s">
        <v>89</v>
      </c>
      <c r="D130" s="228" t="s">
        <v>323</v>
      </c>
      <c r="E130" s="229" t="s">
        <v>3262</v>
      </c>
      <c r="F130" s="230" t="s">
        <v>3263</v>
      </c>
      <c r="G130" s="231" t="s">
        <v>515</v>
      </c>
      <c r="H130" s="232">
        <v>220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91</v>
      </c>
    </row>
    <row r="131" s="2" customFormat="1" ht="16.5" customHeight="1">
      <c r="A131" s="39"/>
      <c r="B131" s="40"/>
      <c r="C131" s="228" t="s">
        <v>91</v>
      </c>
      <c r="D131" s="228" t="s">
        <v>323</v>
      </c>
      <c r="E131" s="229" t="s">
        <v>3264</v>
      </c>
      <c r="F131" s="230" t="s">
        <v>3265</v>
      </c>
      <c r="G131" s="231" t="s">
        <v>515</v>
      </c>
      <c r="H131" s="232">
        <v>350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341</v>
      </c>
    </row>
    <row r="132" s="2" customFormat="1" ht="16.5" customHeight="1">
      <c r="A132" s="39"/>
      <c r="B132" s="40"/>
      <c r="C132" s="228" t="s">
        <v>111</v>
      </c>
      <c r="D132" s="228" t="s">
        <v>323</v>
      </c>
      <c r="E132" s="229" t="s">
        <v>3266</v>
      </c>
      <c r="F132" s="230" t="s">
        <v>3267</v>
      </c>
      <c r="G132" s="231" t="s">
        <v>515</v>
      </c>
      <c r="H132" s="232">
        <v>300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350</v>
      </c>
    </row>
    <row r="133" s="2" customFormat="1" ht="16.5" customHeight="1">
      <c r="A133" s="39"/>
      <c r="B133" s="40"/>
      <c r="C133" s="228" t="s">
        <v>341</v>
      </c>
      <c r="D133" s="228" t="s">
        <v>323</v>
      </c>
      <c r="E133" s="229" t="s">
        <v>3268</v>
      </c>
      <c r="F133" s="230" t="s">
        <v>3269</v>
      </c>
      <c r="G133" s="231" t="s">
        <v>515</v>
      </c>
      <c r="H133" s="232">
        <v>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363</v>
      </c>
    </row>
    <row r="134" s="2" customFormat="1" ht="16.5" customHeight="1">
      <c r="A134" s="39"/>
      <c r="B134" s="40"/>
      <c r="C134" s="228" t="s">
        <v>319</v>
      </c>
      <c r="D134" s="228" t="s">
        <v>323</v>
      </c>
      <c r="E134" s="229" t="s">
        <v>5434</v>
      </c>
      <c r="F134" s="230" t="s">
        <v>5435</v>
      </c>
      <c r="G134" s="231" t="s">
        <v>515</v>
      </c>
      <c r="H134" s="232">
        <v>30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373</v>
      </c>
    </row>
    <row r="135" s="2" customFormat="1" ht="16.5" customHeight="1">
      <c r="A135" s="39"/>
      <c r="B135" s="40"/>
      <c r="C135" s="228" t="s">
        <v>350</v>
      </c>
      <c r="D135" s="228" t="s">
        <v>323</v>
      </c>
      <c r="E135" s="229" t="s">
        <v>5436</v>
      </c>
      <c r="F135" s="230" t="s">
        <v>5437</v>
      </c>
      <c r="G135" s="231" t="s">
        <v>515</v>
      </c>
      <c r="H135" s="232">
        <v>30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383</v>
      </c>
    </row>
    <row r="136" s="2" customFormat="1" ht="16.5" customHeight="1">
      <c r="A136" s="39"/>
      <c r="B136" s="40"/>
      <c r="C136" s="228" t="s">
        <v>357</v>
      </c>
      <c r="D136" s="228" t="s">
        <v>323</v>
      </c>
      <c r="E136" s="229" t="s">
        <v>5438</v>
      </c>
      <c r="F136" s="230" t="s">
        <v>5439</v>
      </c>
      <c r="G136" s="231" t="s">
        <v>515</v>
      </c>
      <c r="H136" s="232">
        <v>20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393</v>
      </c>
    </row>
    <row r="137" s="2" customFormat="1" ht="16.5" customHeight="1">
      <c r="A137" s="39"/>
      <c r="B137" s="40"/>
      <c r="C137" s="228" t="s">
        <v>363</v>
      </c>
      <c r="D137" s="228" t="s">
        <v>323</v>
      </c>
      <c r="E137" s="229" t="s">
        <v>5440</v>
      </c>
      <c r="F137" s="230" t="s">
        <v>5441</v>
      </c>
      <c r="G137" s="231" t="s">
        <v>3175</v>
      </c>
      <c r="H137" s="232">
        <v>30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404</v>
      </c>
    </row>
    <row r="138" s="2" customFormat="1" ht="16.5" customHeight="1">
      <c r="A138" s="39"/>
      <c r="B138" s="40"/>
      <c r="C138" s="228" t="s">
        <v>368</v>
      </c>
      <c r="D138" s="228" t="s">
        <v>323</v>
      </c>
      <c r="E138" s="229" t="s">
        <v>5442</v>
      </c>
      <c r="F138" s="230" t="s">
        <v>5443</v>
      </c>
      <c r="G138" s="231" t="s">
        <v>3175</v>
      </c>
      <c r="H138" s="232">
        <v>30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414</v>
      </c>
    </row>
    <row r="139" s="2" customFormat="1" ht="16.5" customHeight="1">
      <c r="A139" s="39"/>
      <c r="B139" s="40"/>
      <c r="C139" s="228" t="s">
        <v>373</v>
      </c>
      <c r="D139" s="228" t="s">
        <v>323</v>
      </c>
      <c r="E139" s="229" t="s">
        <v>5444</v>
      </c>
      <c r="F139" s="230" t="s">
        <v>5445</v>
      </c>
      <c r="G139" s="231" t="s">
        <v>3175</v>
      </c>
      <c r="H139" s="232">
        <v>20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522</v>
      </c>
    </row>
    <row r="140" s="2" customFormat="1" ht="16.5" customHeight="1">
      <c r="A140" s="39"/>
      <c r="B140" s="40"/>
      <c r="C140" s="228" t="s">
        <v>378</v>
      </c>
      <c r="D140" s="228" t="s">
        <v>323</v>
      </c>
      <c r="E140" s="229" t="s">
        <v>3270</v>
      </c>
      <c r="F140" s="230" t="s">
        <v>3271</v>
      </c>
      <c r="G140" s="231" t="s">
        <v>3175</v>
      </c>
      <c r="H140" s="232">
        <v>420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531</v>
      </c>
    </row>
    <row r="141" s="2" customFormat="1" ht="16.5" customHeight="1">
      <c r="A141" s="39"/>
      <c r="B141" s="40"/>
      <c r="C141" s="228" t="s">
        <v>383</v>
      </c>
      <c r="D141" s="228" t="s">
        <v>323</v>
      </c>
      <c r="E141" s="229" t="s">
        <v>3272</v>
      </c>
      <c r="F141" s="230" t="s">
        <v>3273</v>
      </c>
      <c r="G141" s="231" t="s">
        <v>3175</v>
      </c>
      <c r="H141" s="232">
        <v>45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541</v>
      </c>
    </row>
    <row r="142" s="2" customFormat="1" ht="16.5" customHeight="1">
      <c r="A142" s="39"/>
      <c r="B142" s="40"/>
      <c r="C142" s="228" t="s">
        <v>388</v>
      </c>
      <c r="D142" s="228" t="s">
        <v>323</v>
      </c>
      <c r="E142" s="229" t="s">
        <v>3274</v>
      </c>
      <c r="F142" s="230" t="s">
        <v>3275</v>
      </c>
      <c r="G142" s="231" t="s">
        <v>3175</v>
      </c>
      <c r="H142" s="232">
        <v>10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550</v>
      </c>
    </row>
    <row r="143" s="2" customFormat="1" ht="24.15" customHeight="1">
      <c r="A143" s="39"/>
      <c r="B143" s="40"/>
      <c r="C143" s="228" t="s">
        <v>393</v>
      </c>
      <c r="D143" s="228" t="s">
        <v>323</v>
      </c>
      <c r="E143" s="229" t="s">
        <v>3280</v>
      </c>
      <c r="F143" s="230" t="s">
        <v>3281</v>
      </c>
      <c r="G143" s="231" t="s">
        <v>515</v>
      </c>
      <c r="H143" s="232">
        <v>96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561</v>
      </c>
    </row>
    <row r="144" s="2" customFormat="1" ht="16.5" customHeight="1">
      <c r="A144" s="39"/>
      <c r="B144" s="40"/>
      <c r="C144" s="228" t="s">
        <v>8</v>
      </c>
      <c r="D144" s="228" t="s">
        <v>323</v>
      </c>
      <c r="E144" s="229" t="s">
        <v>3282</v>
      </c>
      <c r="F144" s="230" t="s">
        <v>3283</v>
      </c>
      <c r="G144" s="231" t="s">
        <v>515</v>
      </c>
      <c r="H144" s="232">
        <v>48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573</v>
      </c>
    </row>
    <row r="145" s="2" customFormat="1" ht="16.5" customHeight="1">
      <c r="A145" s="39"/>
      <c r="B145" s="40"/>
      <c r="C145" s="228" t="s">
        <v>404</v>
      </c>
      <c r="D145" s="228" t="s">
        <v>323</v>
      </c>
      <c r="E145" s="229" t="s">
        <v>5446</v>
      </c>
      <c r="F145" s="230" t="s">
        <v>5447</v>
      </c>
      <c r="G145" s="231" t="s">
        <v>515</v>
      </c>
      <c r="H145" s="232">
        <v>120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823</v>
      </c>
    </row>
    <row r="146" s="12" customFormat="1" ht="25.92" customHeight="1">
      <c r="A146" s="12"/>
      <c r="B146" s="212"/>
      <c r="C146" s="213"/>
      <c r="D146" s="214" t="s">
        <v>80</v>
      </c>
      <c r="E146" s="215" t="s">
        <v>3247</v>
      </c>
      <c r="F146" s="215" t="s">
        <v>3284</v>
      </c>
      <c r="G146" s="213"/>
      <c r="H146" s="213"/>
      <c r="I146" s="216"/>
      <c r="J146" s="217">
        <f>BK146</f>
        <v>0</v>
      </c>
      <c r="K146" s="213"/>
      <c r="L146" s="218"/>
      <c r="M146" s="219"/>
      <c r="N146" s="220"/>
      <c r="O146" s="220"/>
      <c r="P146" s="221">
        <f>SUM(P147:P168)</f>
        <v>0</v>
      </c>
      <c r="Q146" s="220"/>
      <c r="R146" s="221">
        <f>SUM(R147:R168)</f>
        <v>0</v>
      </c>
      <c r="S146" s="220"/>
      <c r="T146" s="222">
        <f>SUM(T147:T168)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3" t="s">
        <v>89</v>
      </c>
      <c r="AT146" s="224" t="s">
        <v>80</v>
      </c>
      <c r="AU146" s="224" t="s">
        <v>81</v>
      </c>
      <c r="AY146" s="223" t="s">
        <v>320</v>
      </c>
      <c r="BK146" s="225">
        <f>SUM(BK147:BK168)</f>
        <v>0</v>
      </c>
    </row>
    <row r="147" s="2" customFormat="1" ht="16.5" customHeight="1">
      <c r="A147" s="39"/>
      <c r="B147" s="40"/>
      <c r="C147" s="228" t="s">
        <v>409</v>
      </c>
      <c r="D147" s="228" t="s">
        <v>323</v>
      </c>
      <c r="E147" s="229" t="s">
        <v>3287</v>
      </c>
      <c r="F147" s="230" t="s">
        <v>3288</v>
      </c>
      <c r="G147" s="231" t="s">
        <v>515</v>
      </c>
      <c r="H147" s="232">
        <v>2250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832</v>
      </c>
    </row>
    <row r="148" s="2" customFormat="1" ht="16.5" customHeight="1">
      <c r="A148" s="39"/>
      <c r="B148" s="40"/>
      <c r="C148" s="228" t="s">
        <v>414</v>
      </c>
      <c r="D148" s="228" t="s">
        <v>323</v>
      </c>
      <c r="E148" s="229" t="s">
        <v>3289</v>
      </c>
      <c r="F148" s="230" t="s">
        <v>3290</v>
      </c>
      <c r="G148" s="231" t="s">
        <v>515</v>
      </c>
      <c r="H148" s="232">
        <v>1350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844</v>
      </c>
    </row>
    <row r="149" s="2" customFormat="1" ht="16.5" customHeight="1">
      <c r="A149" s="39"/>
      <c r="B149" s="40"/>
      <c r="C149" s="228" t="s">
        <v>421</v>
      </c>
      <c r="D149" s="228" t="s">
        <v>323</v>
      </c>
      <c r="E149" s="229" t="s">
        <v>3291</v>
      </c>
      <c r="F149" s="230" t="s">
        <v>3292</v>
      </c>
      <c r="G149" s="231" t="s">
        <v>515</v>
      </c>
      <c r="H149" s="232">
        <v>25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862</v>
      </c>
    </row>
    <row r="150" s="2" customFormat="1" ht="16.5" customHeight="1">
      <c r="A150" s="39"/>
      <c r="B150" s="40"/>
      <c r="C150" s="228" t="s">
        <v>522</v>
      </c>
      <c r="D150" s="228" t="s">
        <v>323</v>
      </c>
      <c r="E150" s="229" t="s">
        <v>3295</v>
      </c>
      <c r="F150" s="230" t="s">
        <v>3296</v>
      </c>
      <c r="G150" s="231" t="s">
        <v>515</v>
      </c>
      <c r="H150" s="232">
        <v>2980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874</v>
      </c>
    </row>
    <row r="151" s="2" customFormat="1" ht="16.5" customHeight="1">
      <c r="A151" s="39"/>
      <c r="B151" s="40"/>
      <c r="C151" s="228" t="s">
        <v>7</v>
      </c>
      <c r="D151" s="228" t="s">
        <v>323</v>
      </c>
      <c r="E151" s="229" t="s">
        <v>3297</v>
      </c>
      <c r="F151" s="230" t="s">
        <v>3298</v>
      </c>
      <c r="G151" s="231" t="s">
        <v>515</v>
      </c>
      <c r="H151" s="232">
        <v>140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889</v>
      </c>
    </row>
    <row r="152" s="2" customFormat="1" ht="16.5" customHeight="1">
      <c r="A152" s="39"/>
      <c r="B152" s="40"/>
      <c r="C152" s="228" t="s">
        <v>531</v>
      </c>
      <c r="D152" s="228" t="s">
        <v>323</v>
      </c>
      <c r="E152" s="229" t="s">
        <v>3299</v>
      </c>
      <c r="F152" s="230" t="s">
        <v>3300</v>
      </c>
      <c r="G152" s="231" t="s">
        <v>515</v>
      </c>
      <c r="H152" s="232">
        <v>13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907</v>
      </c>
    </row>
    <row r="153" s="2" customFormat="1" ht="16.5" customHeight="1">
      <c r="A153" s="39"/>
      <c r="B153" s="40"/>
      <c r="C153" s="228" t="s">
        <v>536</v>
      </c>
      <c r="D153" s="228" t="s">
        <v>323</v>
      </c>
      <c r="E153" s="229" t="s">
        <v>3301</v>
      </c>
      <c r="F153" s="230" t="s">
        <v>3302</v>
      </c>
      <c r="G153" s="231" t="s">
        <v>515</v>
      </c>
      <c r="H153" s="232">
        <v>63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923</v>
      </c>
    </row>
    <row r="154" s="2" customFormat="1" ht="16.5" customHeight="1">
      <c r="A154" s="39"/>
      <c r="B154" s="40"/>
      <c r="C154" s="228" t="s">
        <v>541</v>
      </c>
      <c r="D154" s="228" t="s">
        <v>323</v>
      </c>
      <c r="E154" s="229" t="s">
        <v>3303</v>
      </c>
      <c r="F154" s="230" t="s">
        <v>3304</v>
      </c>
      <c r="G154" s="231" t="s">
        <v>515</v>
      </c>
      <c r="H154" s="232">
        <v>62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933</v>
      </c>
    </row>
    <row r="155" s="2" customFormat="1" ht="16.5" customHeight="1">
      <c r="A155" s="39"/>
      <c r="B155" s="40"/>
      <c r="C155" s="228" t="s">
        <v>546</v>
      </c>
      <c r="D155" s="228" t="s">
        <v>323</v>
      </c>
      <c r="E155" s="229" t="s">
        <v>3305</v>
      </c>
      <c r="F155" s="230" t="s">
        <v>3306</v>
      </c>
      <c r="G155" s="231" t="s">
        <v>515</v>
      </c>
      <c r="H155" s="232">
        <v>125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942</v>
      </c>
    </row>
    <row r="156" s="2" customFormat="1" ht="16.5" customHeight="1">
      <c r="A156" s="39"/>
      <c r="B156" s="40"/>
      <c r="C156" s="228" t="s">
        <v>550</v>
      </c>
      <c r="D156" s="228" t="s">
        <v>323</v>
      </c>
      <c r="E156" s="229" t="s">
        <v>5448</v>
      </c>
      <c r="F156" s="230" t="s">
        <v>5449</v>
      </c>
      <c r="G156" s="231" t="s">
        <v>515</v>
      </c>
      <c r="H156" s="232">
        <v>8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956</v>
      </c>
    </row>
    <row r="157" s="2" customFormat="1" ht="16.5" customHeight="1">
      <c r="A157" s="39"/>
      <c r="B157" s="40"/>
      <c r="C157" s="228" t="s">
        <v>556</v>
      </c>
      <c r="D157" s="228" t="s">
        <v>323</v>
      </c>
      <c r="E157" s="229" t="s">
        <v>3313</v>
      </c>
      <c r="F157" s="230" t="s">
        <v>3314</v>
      </c>
      <c r="G157" s="231" t="s">
        <v>515</v>
      </c>
      <c r="H157" s="232">
        <v>10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968</v>
      </c>
    </row>
    <row r="158" s="2" customFormat="1" ht="16.5" customHeight="1">
      <c r="A158" s="39"/>
      <c r="B158" s="40"/>
      <c r="C158" s="228" t="s">
        <v>561</v>
      </c>
      <c r="D158" s="228" t="s">
        <v>323</v>
      </c>
      <c r="E158" s="229" t="s">
        <v>5450</v>
      </c>
      <c r="F158" s="230" t="s">
        <v>5451</v>
      </c>
      <c r="G158" s="231" t="s">
        <v>515</v>
      </c>
      <c r="H158" s="232">
        <v>50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986</v>
      </c>
    </row>
    <row r="159" s="2" customFormat="1" ht="16.5" customHeight="1">
      <c r="A159" s="39"/>
      <c r="B159" s="40"/>
      <c r="C159" s="228" t="s">
        <v>566</v>
      </c>
      <c r="D159" s="228" t="s">
        <v>323</v>
      </c>
      <c r="E159" s="229" t="s">
        <v>3319</v>
      </c>
      <c r="F159" s="230" t="s">
        <v>3320</v>
      </c>
      <c r="G159" s="231" t="s">
        <v>515</v>
      </c>
      <c r="H159" s="232">
        <v>60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997</v>
      </c>
    </row>
    <row r="160" s="2" customFormat="1" ht="16.5" customHeight="1">
      <c r="A160" s="39"/>
      <c r="B160" s="40"/>
      <c r="C160" s="228" t="s">
        <v>573</v>
      </c>
      <c r="D160" s="228" t="s">
        <v>323</v>
      </c>
      <c r="E160" s="229" t="s">
        <v>3321</v>
      </c>
      <c r="F160" s="230" t="s">
        <v>3322</v>
      </c>
      <c r="G160" s="231" t="s">
        <v>515</v>
      </c>
      <c r="H160" s="232">
        <v>10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1018</v>
      </c>
    </row>
    <row r="161" s="2" customFormat="1" ht="16.5" customHeight="1">
      <c r="A161" s="39"/>
      <c r="B161" s="40"/>
      <c r="C161" s="228" t="s">
        <v>819</v>
      </c>
      <c r="D161" s="228" t="s">
        <v>323</v>
      </c>
      <c r="E161" s="229" t="s">
        <v>5452</v>
      </c>
      <c r="F161" s="230" t="s">
        <v>5453</v>
      </c>
      <c r="G161" s="231" t="s">
        <v>515</v>
      </c>
      <c r="H161" s="232">
        <v>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1028</v>
      </c>
    </row>
    <row r="162" s="2" customFormat="1" ht="16.5" customHeight="1">
      <c r="A162" s="39"/>
      <c r="B162" s="40"/>
      <c r="C162" s="228" t="s">
        <v>823</v>
      </c>
      <c r="D162" s="228" t="s">
        <v>323</v>
      </c>
      <c r="E162" s="229" t="s">
        <v>3323</v>
      </c>
      <c r="F162" s="230" t="s">
        <v>3324</v>
      </c>
      <c r="G162" s="231" t="s">
        <v>515</v>
      </c>
      <c r="H162" s="232">
        <v>20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1036</v>
      </c>
    </row>
    <row r="163" s="2" customFormat="1" ht="16.5" customHeight="1">
      <c r="A163" s="39"/>
      <c r="B163" s="40"/>
      <c r="C163" s="228" t="s">
        <v>828</v>
      </c>
      <c r="D163" s="228" t="s">
        <v>323</v>
      </c>
      <c r="E163" s="229" t="s">
        <v>3325</v>
      </c>
      <c r="F163" s="230" t="s">
        <v>3326</v>
      </c>
      <c r="G163" s="231" t="s">
        <v>515</v>
      </c>
      <c r="H163" s="232">
        <v>60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1044</v>
      </c>
    </row>
    <row r="164" s="2" customFormat="1" ht="16.5" customHeight="1">
      <c r="A164" s="39"/>
      <c r="B164" s="40"/>
      <c r="C164" s="228" t="s">
        <v>832</v>
      </c>
      <c r="D164" s="228" t="s">
        <v>323</v>
      </c>
      <c r="E164" s="229" t="s">
        <v>3327</v>
      </c>
      <c r="F164" s="230" t="s">
        <v>3328</v>
      </c>
      <c r="G164" s="231" t="s">
        <v>515</v>
      </c>
      <c r="H164" s="232">
        <v>230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1052</v>
      </c>
    </row>
    <row r="165" s="2" customFormat="1" ht="16.5" customHeight="1">
      <c r="A165" s="39"/>
      <c r="B165" s="40"/>
      <c r="C165" s="228" t="s">
        <v>838</v>
      </c>
      <c r="D165" s="228" t="s">
        <v>323</v>
      </c>
      <c r="E165" s="229" t="s">
        <v>3329</v>
      </c>
      <c r="F165" s="230" t="s">
        <v>3330</v>
      </c>
      <c r="G165" s="231" t="s">
        <v>515</v>
      </c>
      <c r="H165" s="232">
        <v>40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1060</v>
      </c>
    </row>
    <row r="166" s="2" customFormat="1" ht="16.5" customHeight="1">
      <c r="A166" s="39"/>
      <c r="B166" s="40"/>
      <c r="C166" s="228" t="s">
        <v>844</v>
      </c>
      <c r="D166" s="228" t="s">
        <v>323</v>
      </c>
      <c r="E166" s="229" t="s">
        <v>3331</v>
      </c>
      <c r="F166" s="230" t="s">
        <v>3332</v>
      </c>
      <c r="G166" s="231" t="s">
        <v>515</v>
      </c>
      <c r="H166" s="232">
        <v>180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1078</v>
      </c>
    </row>
    <row r="167" s="2" customFormat="1" ht="16.5" customHeight="1">
      <c r="A167" s="39"/>
      <c r="B167" s="40"/>
      <c r="C167" s="228" t="s">
        <v>850</v>
      </c>
      <c r="D167" s="228" t="s">
        <v>323</v>
      </c>
      <c r="E167" s="229" t="s">
        <v>5454</v>
      </c>
      <c r="F167" s="230" t="s">
        <v>5455</v>
      </c>
      <c r="G167" s="231" t="s">
        <v>515</v>
      </c>
      <c r="H167" s="232">
        <v>10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1097</v>
      </c>
    </row>
    <row r="168" s="2" customFormat="1" ht="16.5" customHeight="1">
      <c r="A168" s="39"/>
      <c r="B168" s="40"/>
      <c r="C168" s="228" t="s">
        <v>862</v>
      </c>
      <c r="D168" s="228" t="s">
        <v>323</v>
      </c>
      <c r="E168" s="229" t="s">
        <v>5456</v>
      </c>
      <c r="F168" s="230" t="s">
        <v>5457</v>
      </c>
      <c r="G168" s="231" t="s">
        <v>515</v>
      </c>
      <c r="H168" s="232">
        <v>60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1111</v>
      </c>
    </row>
    <row r="169" s="12" customFormat="1" ht="25.92" customHeight="1">
      <c r="A169" s="12"/>
      <c r="B169" s="212"/>
      <c r="C169" s="213"/>
      <c r="D169" s="214" t="s">
        <v>80</v>
      </c>
      <c r="E169" s="215" t="s">
        <v>3339</v>
      </c>
      <c r="F169" s="215" t="s">
        <v>3340</v>
      </c>
      <c r="G169" s="213"/>
      <c r="H169" s="213"/>
      <c r="I169" s="216"/>
      <c r="J169" s="217">
        <f>BK169</f>
        <v>0</v>
      </c>
      <c r="K169" s="213"/>
      <c r="L169" s="218"/>
      <c r="M169" s="219"/>
      <c r="N169" s="220"/>
      <c r="O169" s="220"/>
      <c r="P169" s="221">
        <f>SUM(P170:P188)</f>
        <v>0</v>
      </c>
      <c r="Q169" s="220"/>
      <c r="R169" s="221">
        <f>SUM(R170:R188)</f>
        <v>0</v>
      </c>
      <c r="S169" s="220"/>
      <c r="T169" s="222">
        <f>SUM(T170:T188)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3" t="s">
        <v>89</v>
      </c>
      <c r="AT169" s="224" t="s">
        <v>80</v>
      </c>
      <c r="AU169" s="224" t="s">
        <v>81</v>
      </c>
      <c r="AY169" s="223" t="s">
        <v>320</v>
      </c>
      <c r="BK169" s="225">
        <f>SUM(BK170:BK188)</f>
        <v>0</v>
      </c>
    </row>
    <row r="170" s="2" customFormat="1" ht="24.15" customHeight="1">
      <c r="A170" s="39"/>
      <c r="B170" s="40"/>
      <c r="C170" s="228" t="s">
        <v>867</v>
      </c>
      <c r="D170" s="228" t="s">
        <v>323</v>
      </c>
      <c r="E170" s="229" t="s">
        <v>5458</v>
      </c>
      <c r="F170" s="230" t="s">
        <v>5459</v>
      </c>
      <c r="G170" s="231" t="s">
        <v>3175</v>
      </c>
      <c r="H170" s="232">
        <v>22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1120</v>
      </c>
    </row>
    <row r="171" s="2" customFormat="1" ht="24.15" customHeight="1">
      <c r="A171" s="39"/>
      <c r="B171" s="40"/>
      <c r="C171" s="228" t="s">
        <v>874</v>
      </c>
      <c r="D171" s="228" t="s">
        <v>323</v>
      </c>
      <c r="E171" s="229" t="s">
        <v>5460</v>
      </c>
      <c r="F171" s="230" t="s">
        <v>5461</v>
      </c>
      <c r="G171" s="231" t="s">
        <v>3175</v>
      </c>
      <c r="H171" s="232">
        <v>28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341</v>
      </c>
      <c r="AT171" s="239" t="s">
        <v>323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1138</v>
      </c>
    </row>
    <row r="172" s="2" customFormat="1" ht="24.15" customHeight="1">
      <c r="A172" s="39"/>
      <c r="B172" s="40"/>
      <c r="C172" s="228" t="s">
        <v>884</v>
      </c>
      <c r="D172" s="228" t="s">
        <v>323</v>
      </c>
      <c r="E172" s="229" t="s">
        <v>5462</v>
      </c>
      <c r="F172" s="230" t="s">
        <v>5463</v>
      </c>
      <c r="G172" s="231" t="s">
        <v>3175</v>
      </c>
      <c r="H172" s="232">
        <v>26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341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1155</v>
      </c>
    </row>
    <row r="173" s="2" customFormat="1" ht="24.15" customHeight="1">
      <c r="A173" s="39"/>
      <c r="B173" s="40"/>
      <c r="C173" s="228" t="s">
        <v>889</v>
      </c>
      <c r="D173" s="228" t="s">
        <v>323</v>
      </c>
      <c r="E173" s="229" t="s">
        <v>5464</v>
      </c>
      <c r="F173" s="230" t="s">
        <v>5465</v>
      </c>
      <c r="G173" s="231" t="s">
        <v>3175</v>
      </c>
      <c r="H173" s="232">
        <v>6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341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1166</v>
      </c>
    </row>
    <row r="174" s="2" customFormat="1" ht="16.5" customHeight="1">
      <c r="A174" s="39"/>
      <c r="B174" s="40"/>
      <c r="C174" s="228" t="s">
        <v>895</v>
      </c>
      <c r="D174" s="228" t="s">
        <v>323</v>
      </c>
      <c r="E174" s="229" t="s">
        <v>5466</v>
      </c>
      <c r="F174" s="230" t="s">
        <v>5467</v>
      </c>
      <c r="G174" s="231" t="s">
        <v>3175</v>
      </c>
      <c r="H174" s="232">
        <v>475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341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1177</v>
      </c>
    </row>
    <row r="175" s="2" customFormat="1" ht="21.75" customHeight="1">
      <c r="A175" s="39"/>
      <c r="B175" s="40"/>
      <c r="C175" s="228" t="s">
        <v>907</v>
      </c>
      <c r="D175" s="228" t="s">
        <v>323</v>
      </c>
      <c r="E175" s="229" t="s">
        <v>3349</v>
      </c>
      <c r="F175" s="230" t="s">
        <v>3350</v>
      </c>
      <c r="G175" s="231" t="s">
        <v>515</v>
      </c>
      <c r="H175" s="232">
        <v>480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341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341</v>
      </c>
      <c r="BM175" s="239" t="s">
        <v>1192</v>
      </c>
    </row>
    <row r="176" s="2" customFormat="1" ht="21.75" customHeight="1">
      <c r="A176" s="39"/>
      <c r="B176" s="40"/>
      <c r="C176" s="228" t="s">
        <v>918</v>
      </c>
      <c r="D176" s="228" t="s">
        <v>323</v>
      </c>
      <c r="E176" s="229" t="s">
        <v>3351</v>
      </c>
      <c r="F176" s="230" t="s">
        <v>3352</v>
      </c>
      <c r="G176" s="231" t="s">
        <v>515</v>
      </c>
      <c r="H176" s="232">
        <v>310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1206</v>
      </c>
    </row>
    <row r="177" s="2" customFormat="1" ht="21.75" customHeight="1">
      <c r="A177" s="39"/>
      <c r="B177" s="40"/>
      <c r="C177" s="228" t="s">
        <v>923</v>
      </c>
      <c r="D177" s="228" t="s">
        <v>323</v>
      </c>
      <c r="E177" s="229" t="s">
        <v>3353</v>
      </c>
      <c r="F177" s="230" t="s">
        <v>3354</v>
      </c>
      <c r="G177" s="231" t="s">
        <v>515</v>
      </c>
      <c r="H177" s="232">
        <v>220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341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1216</v>
      </c>
    </row>
    <row r="178" s="2" customFormat="1" ht="21.75" customHeight="1">
      <c r="A178" s="39"/>
      <c r="B178" s="40"/>
      <c r="C178" s="228" t="s">
        <v>928</v>
      </c>
      <c r="D178" s="228" t="s">
        <v>323</v>
      </c>
      <c r="E178" s="229" t="s">
        <v>3355</v>
      </c>
      <c r="F178" s="230" t="s">
        <v>3356</v>
      </c>
      <c r="G178" s="231" t="s">
        <v>515</v>
      </c>
      <c r="H178" s="232">
        <v>210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1226</v>
      </c>
    </row>
    <row r="179" s="2" customFormat="1" ht="21.75" customHeight="1">
      <c r="A179" s="39"/>
      <c r="B179" s="40"/>
      <c r="C179" s="228" t="s">
        <v>933</v>
      </c>
      <c r="D179" s="228" t="s">
        <v>323</v>
      </c>
      <c r="E179" s="229" t="s">
        <v>3357</v>
      </c>
      <c r="F179" s="230" t="s">
        <v>3358</v>
      </c>
      <c r="G179" s="231" t="s">
        <v>515</v>
      </c>
      <c r="H179" s="232">
        <v>480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341</v>
      </c>
      <c r="AT179" s="239" t="s">
        <v>323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341</v>
      </c>
      <c r="BM179" s="239" t="s">
        <v>1292</v>
      </c>
    </row>
    <row r="180" s="2" customFormat="1" ht="21.75" customHeight="1">
      <c r="A180" s="39"/>
      <c r="B180" s="40"/>
      <c r="C180" s="228" t="s">
        <v>936</v>
      </c>
      <c r="D180" s="228" t="s">
        <v>323</v>
      </c>
      <c r="E180" s="229" t="s">
        <v>3359</v>
      </c>
      <c r="F180" s="230" t="s">
        <v>3360</v>
      </c>
      <c r="G180" s="231" t="s">
        <v>515</v>
      </c>
      <c r="H180" s="232">
        <v>310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341</v>
      </c>
      <c r="AT180" s="239" t="s">
        <v>323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341</v>
      </c>
      <c r="BM180" s="239" t="s">
        <v>1303</v>
      </c>
    </row>
    <row r="181" s="2" customFormat="1" ht="21.75" customHeight="1">
      <c r="A181" s="39"/>
      <c r="B181" s="40"/>
      <c r="C181" s="228" t="s">
        <v>942</v>
      </c>
      <c r="D181" s="228" t="s">
        <v>323</v>
      </c>
      <c r="E181" s="229" t="s">
        <v>3361</v>
      </c>
      <c r="F181" s="230" t="s">
        <v>3362</v>
      </c>
      <c r="G181" s="231" t="s">
        <v>515</v>
      </c>
      <c r="H181" s="232">
        <v>220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341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341</v>
      </c>
      <c r="BM181" s="239" t="s">
        <v>1314</v>
      </c>
    </row>
    <row r="182" s="2" customFormat="1" ht="21.75" customHeight="1">
      <c r="A182" s="39"/>
      <c r="B182" s="40"/>
      <c r="C182" s="228" t="s">
        <v>950</v>
      </c>
      <c r="D182" s="228" t="s">
        <v>323</v>
      </c>
      <c r="E182" s="229" t="s">
        <v>3363</v>
      </c>
      <c r="F182" s="230" t="s">
        <v>3364</v>
      </c>
      <c r="G182" s="231" t="s">
        <v>515</v>
      </c>
      <c r="H182" s="232">
        <v>210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341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1325</v>
      </c>
    </row>
    <row r="183" s="2" customFormat="1" ht="21.75" customHeight="1">
      <c r="A183" s="39"/>
      <c r="B183" s="40"/>
      <c r="C183" s="228" t="s">
        <v>956</v>
      </c>
      <c r="D183" s="228" t="s">
        <v>323</v>
      </c>
      <c r="E183" s="229" t="s">
        <v>3365</v>
      </c>
      <c r="F183" s="230" t="s">
        <v>3366</v>
      </c>
      <c r="G183" s="231" t="s">
        <v>455</v>
      </c>
      <c r="H183" s="232">
        <v>0.59999999999999998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341</v>
      </c>
      <c r="AT183" s="239" t="s">
        <v>323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341</v>
      </c>
      <c r="BM183" s="239" t="s">
        <v>1337</v>
      </c>
    </row>
    <row r="184" s="2" customFormat="1" ht="24.15" customHeight="1">
      <c r="A184" s="39"/>
      <c r="B184" s="40"/>
      <c r="C184" s="228" t="s">
        <v>962</v>
      </c>
      <c r="D184" s="228" t="s">
        <v>323</v>
      </c>
      <c r="E184" s="229" t="s">
        <v>3367</v>
      </c>
      <c r="F184" s="230" t="s">
        <v>3368</v>
      </c>
      <c r="G184" s="231" t="s">
        <v>480</v>
      </c>
      <c r="H184" s="232">
        <v>6.8700000000000001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1346</v>
      </c>
    </row>
    <row r="185" s="2" customFormat="1" ht="24.15" customHeight="1">
      <c r="A185" s="39"/>
      <c r="B185" s="40"/>
      <c r="C185" s="228" t="s">
        <v>968</v>
      </c>
      <c r="D185" s="228" t="s">
        <v>323</v>
      </c>
      <c r="E185" s="229" t="s">
        <v>3369</v>
      </c>
      <c r="F185" s="230" t="s">
        <v>3370</v>
      </c>
      <c r="G185" s="231" t="s">
        <v>480</v>
      </c>
      <c r="H185" s="232">
        <v>6.8700000000000001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341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341</v>
      </c>
      <c r="BM185" s="239" t="s">
        <v>1369</v>
      </c>
    </row>
    <row r="186" s="2" customFormat="1" ht="24.15" customHeight="1">
      <c r="A186" s="39"/>
      <c r="B186" s="40"/>
      <c r="C186" s="228" t="s">
        <v>977</v>
      </c>
      <c r="D186" s="228" t="s">
        <v>323</v>
      </c>
      <c r="E186" s="229" t="s">
        <v>562</v>
      </c>
      <c r="F186" s="230" t="s">
        <v>563</v>
      </c>
      <c r="G186" s="231" t="s">
        <v>480</v>
      </c>
      <c r="H186" s="232">
        <v>206.09999999999999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341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341</v>
      </c>
      <c r="BM186" s="239" t="s">
        <v>1380</v>
      </c>
    </row>
    <row r="187" s="13" customFormat="1">
      <c r="A187" s="13"/>
      <c r="B187" s="251"/>
      <c r="C187" s="252"/>
      <c r="D187" s="253" t="s">
        <v>440</v>
      </c>
      <c r="E187" s="252"/>
      <c r="F187" s="255" t="s">
        <v>5468</v>
      </c>
      <c r="G187" s="252"/>
      <c r="H187" s="256">
        <v>206.09999999999999</v>
      </c>
      <c r="I187" s="257"/>
      <c r="J187" s="252"/>
      <c r="K187" s="252"/>
      <c r="L187" s="258"/>
      <c r="M187" s="259"/>
      <c r="N187" s="260"/>
      <c r="O187" s="260"/>
      <c r="P187" s="260"/>
      <c r="Q187" s="260"/>
      <c r="R187" s="260"/>
      <c r="S187" s="260"/>
      <c r="T187" s="26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2" t="s">
        <v>440</v>
      </c>
      <c r="AU187" s="262" t="s">
        <v>89</v>
      </c>
      <c r="AV187" s="13" t="s">
        <v>91</v>
      </c>
      <c r="AW187" s="13" t="s">
        <v>4</v>
      </c>
      <c r="AX187" s="13" t="s">
        <v>89</v>
      </c>
      <c r="AY187" s="262" t="s">
        <v>320</v>
      </c>
    </row>
    <row r="188" s="2" customFormat="1" ht="24.15" customHeight="1">
      <c r="A188" s="39"/>
      <c r="B188" s="40"/>
      <c r="C188" s="228" t="s">
        <v>986</v>
      </c>
      <c r="D188" s="228" t="s">
        <v>323</v>
      </c>
      <c r="E188" s="229" t="s">
        <v>3372</v>
      </c>
      <c r="F188" s="230" t="s">
        <v>3373</v>
      </c>
      <c r="G188" s="231" t="s">
        <v>480</v>
      </c>
      <c r="H188" s="232">
        <v>6.8700000000000001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341</v>
      </c>
      <c r="AT188" s="239" t="s">
        <v>323</v>
      </c>
      <c r="AU188" s="239" t="s">
        <v>89</v>
      </c>
      <c r="AY188" s="18" t="s">
        <v>320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341</v>
      </c>
      <c r="BM188" s="239" t="s">
        <v>1388</v>
      </c>
    </row>
    <row r="189" s="12" customFormat="1" ht="25.92" customHeight="1">
      <c r="A189" s="12"/>
      <c r="B189" s="212"/>
      <c r="C189" s="213"/>
      <c r="D189" s="214" t="s">
        <v>80</v>
      </c>
      <c r="E189" s="215" t="s">
        <v>3374</v>
      </c>
      <c r="F189" s="215" t="s">
        <v>3248</v>
      </c>
      <c r="G189" s="213"/>
      <c r="H189" s="213"/>
      <c r="I189" s="216"/>
      <c r="J189" s="217">
        <f>BK189</f>
        <v>0</v>
      </c>
      <c r="K189" s="213"/>
      <c r="L189" s="218"/>
      <c r="M189" s="219"/>
      <c r="N189" s="220"/>
      <c r="O189" s="220"/>
      <c r="P189" s="221">
        <f>SUM(P190:P194)</f>
        <v>0</v>
      </c>
      <c r="Q189" s="220"/>
      <c r="R189" s="221">
        <f>SUM(R190:R194)</f>
        <v>0</v>
      </c>
      <c r="S189" s="220"/>
      <c r="T189" s="222">
        <f>SUM(T190:T194)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23" t="s">
        <v>89</v>
      </c>
      <c r="AT189" s="224" t="s">
        <v>80</v>
      </c>
      <c r="AU189" s="224" t="s">
        <v>81</v>
      </c>
      <c r="AY189" s="223" t="s">
        <v>320</v>
      </c>
      <c r="BK189" s="225">
        <f>SUM(BK190:BK194)</f>
        <v>0</v>
      </c>
    </row>
    <row r="190" s="2" customFormat="1" ht="16.5" customHeight="1">
      <c r="A190" s="39"/>
      <c r="B190" s="40"/>
      <c r="C190" s="228" t="s">
        <v>991</v>
      </c>
      <c r="D190" s="228" t="s">
        <v>323</v>
      </c>
      <c r="E190" s="229" t="s">
        <v>5469</v>
      </c>
      <c r="F190" s="230" t="s">
        <v>5470</v>
      </c>
      <c r="G190" s="231" t="s">
        <v>3251</v>
      </c>
      <c r="H190" s="232">
        <v>40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341</v>
      </c>
      <c r="AT190" s="239" t="s">
        <v>323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341</v>
      </c>
      <c r="BM190" s="239" t="s">
        <v>1401</v>
      </c>
    </row>
    <row r="191" s="2" customFormat="1" ht="16.5" customHeight="1">
      <c r="A191" s="39"/>
      <c r="B191" s="40"/>
      <c r="C191" s="228" t="s">
        <v>997</v>
      </c>
      <c r="D191" s="228" t="s">
        <v>323</v>
      </c>
      <c r="E191" s="229" t="s">
        <v>3249</v>
      </c>
      <c r="F191" s="230" t="s">
        <v>3250</v>
      </c>
      <c r="G191" s="231" t="s">
        <v>3251</v>
      </c>
      <c r="H191" s="232">
        <v>15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341</v>
      </c>
      <c r="AT191" s="239" t="s">
        <v>323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341</v>
      </c>
      <c r="BM191" s="239" t="s">
        <v>1419</v>
      </c>
    </row>
    <row r="192" s="2" customFormat="1" ht="16.5" customHeight="1">
      <c r="A192" s="39"/>
      <c r="B192" s="40"/>
      <c r="C192" s="228" t="s">
        <v>1010</v>
      </c>
      <c r="D192" s="228" t="s">
        <v>323</v>
      </c>
      <c r="E192" s="229" t="s">
        <v>3254</v>
      </c>
      <c r="F192" s="230" t="s">
        <v>3255</v>
      </c>
      <c r="G192" s="231" t="s">
        <v>3251</v>
      </c>
      <c r="H192" s="232">
        <v>25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341</v>
      </c>
      <c r="AT192" s="239" t="s">
        <v>323</v>
      </c>
      <c r="AU192" s="239" t="s">
        <v>89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341</v>
      </c>
      <c r="BM192" s="239" t="s">
        <v>1432</v>
      </c>
    </row>
    <row r="193" s="2" customFormat="1" ht="16.5" customHeight="1">
      <c r="A193" s="39"/>
      <c r="B193" s="40"/>
      <c r="C193" s="228" t="s">
        <v>1018</v>
      </c>
      <c r="D193" s="228" t="s">
        <v>323</v>
      </c>
      <c r="E193" s="229" t="s">
        <v>3380</v>
      </c>
      <c r="F193" s="230" t="s">
        <v>3381</v>
      </c>
      <c r="G193" s="231" t="s">
        <v>437</v>
      </c>
      <c r="H193" s="232">
        <v>2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341</v>
      </c>
      <c r="AT193" s="239" t="s">
        <v>323</v>
      </c>
      <c r="AU193" s="239" t="s">
        <v>89</v>
      </c>
      <c r="AY193" s="18" t="s">
        <v>320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341</v>
      </c>
      <c r="BM193" s="239" t="s">
        <v>1443</v>
      </c>
    </row>
    <row r="194" s="2" customFormat="1" ht="33" customHeight="1">
      <c r="A194" s="39"/>
      <c r="B194" s="40"/>
      <c r="C194" s="228" t="s">
        <v>1023</v>
      </c>
      <c r="D194" s="228" t="s">
        <v>323</v>
      </c>
      <c r="E194" s="229" t="s">
        <v>3382</v>
      </c>
      <c r="F194" s="230" t="s">
        <v>3383</v>
      </c>
      <c r="G194" s="231" t="s">
        <v>3384</v>
      </c>
      <c r="H194" s="232">
        <v>48</v>
      </c>
      <c r="I194" s="233"/>
      <c r="J194" s="234">
        <f>ROUND(I194*H194,2)</f>
        <v>0</v>
      </c>
      <c r="K194" s="230" t="s">
        <v>1</v>
      </c>
      <c r="L194" s="45"/>
      <c r="M194" s="246" t="s">
        <v>1</v>
      </c>
      <c r="N194" s="247" t="s">
        <v>46</v>
      </c>
      <c r="O194" s="248"/>
      <c r="P194" s="249">
        <f>O194*H194</f>
        <v>0</v>
      </c>
      <c r="Q194" s="249">
        <v>0</v>
      </c>
      <c r="R194" s="249">
        <f>Q194*H194</f>
        <v>0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341</v>
      </c>
      <c r="AT194" s="239" t="s">
        <v>323</v>
      </c>
      <c r="AU194" s="239" t="s">
        <v>89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341</v>
      </c>
      <c r="BM194" s="239" t="s">
        <v>1459</v>
      </c>
    </row>
    <row r="195" s="2" customFormat="1" ht="6.96" customHeight="1">
      <c r="A195" s="39"/>
      <c r="B195" s="67"/>
      <c r="C195" s="68"/>
      <c r="D195" s="68"/>
      <c r="E195" s="68"/>
      <c r="F195" s="68"/>
      <c r="G195" s="68"/>
      <c r="H195" s="68"/>
      <c r="I195" s="68"/>
      <c r="J195" s="68"/>
      <c r="K195" s="68"/>
      <c r="L195" s="45"/>
      <c r="M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</row>
  </sheetData>
  <sheetProtection sheet="1" autoFilter="0" formatColumns="0" formatRows="0" objects="1" scenarios="1" spinCount="100000" saltValue="luu9mzuv/1rnL4TCofhLQJAsZBEEPU1O/nOI3V8Pl+VgonRpcsEM8UnjjCZp8t1dnPL9MCnrnpMFkx31Y+xeWA==" hashValue="WJRgROBU7F60yOwIHpo6lyTmxV+YXZGkSWffhoSz37DWHClWhsjb6n9JkcuDv5ChYGSQbTcfJGfKPWEq1z6feQ==" algorithmName="SHA-512" password="CC35"/>
  <autoFilter ref="C127:K19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3385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ROUND((SUM(BE126:BE160)),  2)</f>
        <v>0</v>
      </c>
      <c r="G37" s="39"/>
      <c r="H37" s="39"/>
      <c r="I37" s="166">
        <v>0.20999999999999999</v>
      </c>
      <c r="J37" s="165">
        <f>ROUND(((SUM(BE126:BE160))*I37),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ROUND((SUM(BF126:BF160)),  2)</f>
        <v>0</v>
      </c>
      <c r="G38" s="39"/>
      <c r="H38" s="39"/>
      <c r="I38" s="166">
        <v>0.14999999999999999</v>
      </c>
      <c r="J38" s="165">
        <f>ROUND(((SUM(BF126:BF160))*I38),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ROUND((SUM(BG126:BG160)),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ROUND((SUM(BH126:BH160)),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ROUND((SUM(BI126:BI160)),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SP - Silnoproudé instalace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3386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J157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SP - Silnoproudé instalace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P127+P157</f>
        <v>0</v>
      </c>
      <c r="Q126" s="105"/>
      <c r="R126" s="209">
        <f>R127+R157</f>
        <v>0</v>
      </c>
      <c r="S126" s="105"/>
      <c r="T126" s="210">
        <f>T127+T157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BK127+BK157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3387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SUM(P128:P156)</f>
        <v>0</v>
      </c>
      <c r="Q127" s="220"/>
      <c r="R127" s="221">
        <f>SUM(R128:R156)</f>
        <v>0</v>
      </c>
      <c r="S127" s="220"/>
      <c r="T127" s="222">
        <f>SUM(T128:T156)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SUM(BK128:BK156)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3392</v>
      </c>
      <c r="F128" s="230" t="s">
        <v>3393</v>
      </c>
      <c r="G128" s="231" t="s">
        <v>3175</v>
      </c>
      <c r="H128" s="232">
        <v>163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21.75" customHeight="1">
      <c r="A129" s="39"/>
      <c r="B129" s="40"/>
      <c r="C129" s="228" t="s">
        <v>91</v>
      </c>
      <c r="D129" s="228" t="s">
        <v>323</v>
      </c>
      <c r="E129" s="229" t="s">
        <v>3404</v>
      </c>
      <c r="F129" s="230" t="s">
        <v>3405</v>
      </c>
      <c r="G129" s="231" t="s">
        <v>3175</v>
      </c>
      <c r="H129" s="232">
        <v>6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3406</v>
      </c>
      <c r="F130" s="230" t="s">
        <v>3407</v>
      </c>
      <c r="G130" s="231" t="s">
        <v>3175</v>
      </c>
      <c r="H130" s="232">
        <v>347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3410</v>
      </c>
      <c r="F131" s="230" t="s">
        <v>3411</v>
      </c>
      <c r="G131" s="231" t="s">
        <v>3175</v>
      </c>
      <c r="H131" s="232">
        <v>18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3412</v>
      </c>
      <c r="F132" s="230" t="s">
        <v>3413</v>
      </c>
      <c r="G132" s="231" t="s">
        <v>3175</v>
      </c>
      <c r="H132" s="232">
        <v>12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3414</v>
      </c>
      <c r="F133" s="230" t="s">
        <v>3415</v>
      </c>
      <c r="G133" s="231" t="s">
        <v>3175</v>
      </c>
      <c r="H133" s="232">
        <v>16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3416</v>
      </c>
      <c r="F134" s="230" t="s">
        <v>3417</v>
      </c>
      <c r="G134" s="231" t="s">
        <v>3175</v>
      </c>
      <c r="H134" s="232">
        <v>19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3418</v>
      </c>
      <c r="F135" s="230" t="s">
        <v>3419</v>
      </c>
      <c r="G135" s="231" t="s">
        <v>3175</v>
      </c>
      <c r="H135" s="232">
        <v>11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3420</v>
      </c>
      <c r="F136" s="230" t="s">
        <v>3421</v>
      </c>
      <c r="G136" s="231" t="s">
        <v>3175</v>
      </c>
      <c r="H136" s="232">
        <v>34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3422</v>
      </c>
      <c r="F137" s="230" t="s">
        <v>3423</v>
      </c>
      <c r="G137" s="231" t="s">
        <v>3175</v>
      </c>
      <c r="H137" s="232">
        <v>34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3424</v>
      </c>
      <c r="F138" s="230" t="s">
        <v>3425</v>
      </c>
      <c r="G138" s="231" t="s">
        <v>3175</v>
      </c>
      <c r="H138" s="232">
        <v>29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3426</v>
      </c>
      <c r="F139" s="230" t="s">
        <v>3427</v>
      </c>
      <c r="G139" s="231" t="s">
        <v>3175</v>
      </c>
      <c r="H139" s="232">
        <v>18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3428</v>
      </c>
      <c r="F140" s="230" t="s">
        <v>3429</v>
      </c>
      <c r="G140" s="231" t="s">
        <v>3175</v>
      </c>
      <c r="H140" s="232">
        <v>28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16.5" customHeight="1">
      <c r="A141" s="39"/>
      <c r="B141" s="40"/>
      <c r="C141" s="228" t="s">
        <v>393</v>
      </c>
      <c r="D141" s="228" t="s">
        <v>323</v>
      </c>
      <c r="E141" s="229" t="s">
        <v>5471</v>
      </c>
      <c r="F141" s="230" t="s">
        <v>5472</v>
      </c>
      <c r="G141" s="231" t="s">
        <v>3175</v>
      </c>
      <c r="H141" s="232">
        <v>2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16.5" customHeight="1">
      <c r="A142" s="39"/>
      <c r="B142" s="40"/>
      <c r="C142" s="228" t="s">
        <v>8</v>
      </c>
      <c r="D142" s="228" t="s">
        <v>323</v>
      </c>
      <c r="E142" s="229" t="s">
        <v>3434</v>
      </c>
      <c r="F142" s="230" t="s">
        <v>3435</v>
      </c>
      <c r="G142" s="231" t="s">
        <v>3175</v>
      </c>
      <c r="H142" s="232">
        <v>122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2" customFormat="1" ht="16.5" customHeight="1">
      <c r="A143" s="39"/>
      <c r="B143" s="40"/>
      <c r="C143" s="228" t="s">
        <v>404</v>
      </c>
      <c r="D143" s="228" t="s">
        <v>323</v>
      </c>
      <c r="E143" s="229" t="s">
        <v>3436</v>
      </c>
      <c r="F143" s="230" t="s">
        <v>3437</v>
      </c>
      <c r="G143" s="231" t="s">
        <v>3175</v>
      </c>
      <c r="H143" s="232">
        <v>110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823</v>
      </c>
    </row>
    <row r="144" s="2" customFormat="1" ht="16.5" customHeight="1">
      <c r="A144" s="39"/>
      <c r="B144" s="40"/>
      <c r="C144" s="228" t="s">
        <v>409</v>
      </c>
      <c r="D144" s="228" t="s">
        <v>323</v>
      </c>
      <c r="E144" s="229" t="s">
        <v>3440</v>
      </c>
      <c r="F144" s="230" t="s">
        <v>3441</v>
      </c>
      <c r="G144" s="231" t="s">
        <v>3175</v>
      </c>
      <c r="H144" s="232">
        <v>42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832</v>
      </c>
    </row>
    <row r="145" s="2" customFormat="1" ht="16.5" customHeight="1">
      <c r="A145" s="39"/>
      <c r="B145" s="40"/>
      <c r="C145" s="228" t="s">
        <v>414</v>
      </c>
      <c r="D145" s="228" t="s">
        <v>323</v>
      </c>
      <c r="E145" s="229" t="s">
        <v>3470</v>
      </c>
      <c r="F145" s="230" t="s">
        <v>3471</v>
      </c>
      <c r="G145" s="231" t="s">
        <v>3175</v>
      </c>
      <c r="H145" s="232">
        <v>1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844</v>
      </c>
    </row>
    <row r="146" s="2" customFormat="1" ht="16.5" customHeight="1">
      <c r="A146" s="39"/>
      <c r="B146" s="40"/>
      <c r="C146" s="228" t="s">
        <v>421</v>
      </c>
      <c r="D146" s="228" t="s">
        <v>323</v>
      </c>
      <c r="E146" s="229" t="s">
        <v>3442</v>
      </c>
      <c r="F146" s="230" t="s">
        <v>3443</v>
      </c>
      <c r="G146" s="231" t="s">
        <v>3175</v>
      </c>
      <c r="H146" s="232">
        <v>5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862</v>
      </c>
    </row>
    <row r="147" s="2" customFormat="1" ht="16.5" customHeight="1">
      <c r="A147" s="39"/>
      <c r="B147" s="40"/>
      <c r="C147" s="228" t="s">
        <v>522</v>
      </c>
      <c r="D147" s="228" t="s">
        <v>323</v>
      </c>
      <c r="E147" s="229" t="s">
        <v>5473</v>
      </c>
      <c r="F147" s="230" t="s">
        <v>5474</v>
      </c>
      <c r="G147" s="231" t="s">
        <v>3175</v>
      </c>
      <c r="H147" s="232">
        <v>1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874</v>
      </c>
    </row>
    <row r="148" s="2" customFormat="1" ht="16.5" customHeight="1">
      <c r="A148" s="39"/>
      <c r="B148" s="40"/>
      <c r="C148" s="228" t="s">
        <v>7</v>
      </c>
      <c r="D148" s="228" t="s">
        <v>323</v>
      </c>
      <c r="E148" s="229" t="s">
        <v>5475</v>
      </c>
      <c r="F148" s="230" t="s">
        <v>5476</v>
      </c>
      <c r="G148" s="231" t="s">
        <v>3175</v>
      </c>
      <c r="H148" s="232">
        <v>8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889</v>
      </c>
    </row>
    <row r="149" s="2" customFormat="1" ht="16.5" customHeight="1">
      <c r="A149" s="39"/>
      <c r="B149" s="40"/>
      <c r="C149" s="228" t="s">
        <v>531</v>
      </c>
      <c r="D149" s="228" t="s">
        <v>323</v>
      </c>
      <c r="E149" s="229" t="s">
        <v>5477</v>
      </c>
      <c r="F149" s="230" t="s">
        <v>5478</v>
      </c>
      <c r="G149" s="231" t="s">
        <v>3175</v>
      </c>
      <c r="H149" s="232">
        <v>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907</v>
      </c>
    </row>
    <row r="150" s="2" customFormat="1" ht="16.5" customHeight="1">
      <c r="A150" s="39"/>
      <c r="B150" s="40"/>
      <c r="C150" s="228" t="s">
        <v>536</v>
      </c>
      <c r="D150" s="228" t="s">
        <v>323</v>
      </c>
      <c r="E150" s="229" t="s">
        <v>3444</v>
      </c>
      <c r="F150" s="230" t="s">
        <v>3445</v>
      </c>
      <c r="G150" s="231" t="s">
        <v>3175</v>
      </c>
      <c r="H150" s="232">
        <v>20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923</v>
      </c>
    </row>
    <row r="151" s="2" customFormat="1" ht="24.15" customHeight="1">
      <c r="A151" s="39"/>
      <c r="B151" s="40"/>
      <c r="C151" s="228" t="s">
        <v>541</v>
      </c>
      <c r="D151" s="228" t="s">
        <v>323</v>
      </c>
      <c r="E151" s="229" t="s">
        <v>3446</v>
      </c>
      <c r="F151" s="230" t="s">
        <v>3447</v>
      </c>
      <c r="G151" s="231" t="s">
        <v>3175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933</v>
      </c>
    </row>
    <row r="152" s="2" customFormat="1" ht="16.5" customHeight="1">
      <c r="A152" s="39"/>
      <c r="B152" s="40"/>
      <c r="C152" s="228" t="s">
        <v>546</v>
      </c>
      <c r="D152" s="228" t="s">
        <v>323</v>
      </c>
      <c r="E152" s="229" t="s">
        <v>5479</v>
      </c>
      <c r="F152" s="230" t="s">
        <v>5480</v>
      </c>
      <c r="G152" s="231" t="s">
        <v>3175</v>
      </c>
      <c r="H152" s="232">
        <v>1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942</v>
      </c>
    </row>
    <row r="153" s="2" customFormat="1" ht="16.5" customHeight="1">
      <c r="A153" s="39"/>
      <c r="B153" s="40"/>
      <c r="C153" s="228" t="s">
        <v>550</v>
      </c>
      <c r="D153" s="228" t="s">
        <v>323</v>
      </c>
      <c r="E153" s="229" t="s">
        <v>3394</v>
      </c>
      <c r="F153" s="230" t="s">
        <v>3395</v>
      </c>
      <c r="G153" s="231" t="s">
        <v>3175</v>
      </c>
      <c r="H153" s="232">
        <v>4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956</v>
      </c>
    </row>
    <row r="154" s="2" customFormat="1" ht="16.5" customHeight="1">
      <c r="A154" s="39"/>
      <c r="B154" s="40"/>
      <c r="C154" s="228" t="s">
        <v>556</v>
      </c>
      <c r="D154" s="228" t="s">
        <v>323</v>
      </c>
      <c r="E154" s="229" t="s">
        <v>3396</v>
      </c>
      <c r="F154" s="230" t="s">
        <v>3397</v>
      </c>
      <c r="G154" s="231" t="s">
        <v>3175</v>
      </c>
      <c r="H154" s="232">
        <v>4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968</v>
      </c>
    </row>
    <row r="155" s="2" customFormat="1" ht="16.5" customHeight="1">
      <c r="A155" s="39"/>
      <c r="B155" s="40"/>
      <c r="C155" s="228" t="s">
        <v>561</v>
      </c>
      <c r="D155" s="228" t="s">
        <v>323</v>
      </c>
      <c r="E155" s="229" t="s">
        <v>3398</v>
      </c>
      <c r="F155" s="230" t="s">
        <v>3399</v>
      </c>
      <c r="G155" s="231" t="s">
        <v>3175</v>
      </c>
      <c r="H155" s="232">
        <v>4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986</v>
      </c>
    </row>
    <row r="156" s="2" customFormat="1" ht="16.5" customHeight="1">
      <c r="A156" s="39"/>
      <c r="B156" s="40"/>
      <c r="C156" s="228" t="s">
        <v>566</v>
      </c>
      <c r="D156" s="228" t="s">
        <v>323</v>
      </c>
      <c r="E156" s="229" t="s">
        <v>3472</v>
      </c>
      <c r="F156" s="230" t="s">
        <v>3473</v>
      </c>
      <c r="G156" s="231" t="s">
        <v>3379</v>
      </c>
      <c r="H156" s="232">
        <v>1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997</v>
      </c>
    </row>
    <row r="157" s="12" customFormat="1" ht="25.92" customHeight="1">
      <c r="A157" s="12"/>
      <c r="B157" s="212"/>
      <c r="C157" s="213"/>
      <c r="D157" s="214" t="s">
        <v>80</v>
      </c>
      <c r="E157" s="215" t="s">
        <v>3247</v>
      </c>
      <c r="F157" s="215" t="s">
        <v>3248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f>SUM(P158:P160)</f>
        <v>0</v>
      </c>
      <c r="Q157" s="220"/>
      <c r="R157" s="221">
        <f>SUM(R158:R160)</f>
        <v>0</v>
      </c>
      <c r="S157" s="220"/>
      <c r="T157" s="222">
        <f>SUM(T158:T160)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89</v>
      </c>
      <c r="AT157" s="224" t="s">
        <v>80</v>
      </c>
      <c r="AU157" s="224" t="s">
        <v>81</v>
      </c>
      <c r="AY157" s="223" t="s">
        <v>320</v>
      </c>
      <c r="BK157" s="225">
        <f>SUM(BK158:BK160)</f>
        <v>0</v>
      </c>
    </row>
    <row r="158" s="2" customFormat="1" ht="16.5" customHeight="1">
      <c r="A158" s="39"/>
      <c r="B158" s="40"/>
      <c r="C158" s="228" t="s">
        <v>573</v>
      </c>
      <c r="D158" s="228" t="s">
        <v>323</v>
      </c>
      <c r="E158" s="229" t="s">
        <v>3249</v>
      </c>
      <c r="F158" s="230" t="s">
        <v>3250</v>
      </c>
      <c r="G158" s="231" t="s">
        <v>3251</v>
      </c>
      <c r="H158" s="232">
        <v>10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1018</v>
      </c>
    </row>
    <row r="159" s="2" customFormat="1" ht="16.5" customHeight="1">
      <c r="A159" s="39"/>
      <c r="B159" s="40"/>
      <c r="C159" s="228" t="s">
        <v>819</v>
      </c>
      <c r="D159" s="228" t="s">
        <v>323</v>
      </c>
      <c r="E159" s="229" t="s">
        <v>3474</v>
      </c>
      <c r="F159" s="230" t="s">
        <v>3475</v>
      </c>
      <c r="G159" s="231" t="s">
        <v>3251</v>
      </c>
      <c r="H159" s="232">
        <v>18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1028</v>
      </c>
    </row>
    <row r="160" s="2" customFormat="1" ht="16.5" customHeight="1">
      <c r="A160" s="39"/>
      <c r="B160" s="40"/>
      <c r="C160" s="228" t="s">
        <v>823</v>
      </c>
      <c r="D160" s="228" t="s">
        <v>323</v>
      </c>
      <c r="E160" s="229" t="s">
        <v>3254</v>
      </c>
      <c r="F160" s="230" t="s">
        <v>3255</v>
      </c>
      <c r="G160" s="231" t="s">
        <v>3251</v>
      </c>
      <c r="H160" s="232">
        <v>10</v>
      </c>
      <c r="I160" s="233"/>
      <c r="J160" s="234">
        <f>ROUND(I160*H160,2)</f>
        <v>0</v>
      </c>
      <c r="K160" s="230" t="s">
        <v>1</v>
      </c>
      <c r="L160" s="45"/>
      <c r="M160" s="246" t="s">
        <v>1</v>
      </c>
      <c r="N160" s="247" t="s">
        <v>46</v>
      </c>
      <c r="O160" s="24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1036</v>
      </c>
    </row>
    <row r="161" s="2" customFormat="1" ht="6.96" customHeight="1">
      <c r="A161" s="39"/>
      <c r="B161" s="67"/>
      <c r="C161" s="68"/>
      <c r="D161" s="68"/>
      <c r="E161" s="68"/>
      <c r="F161" s="68"/>
      <c r="G161" s="68"/>
      <c r="H161" s="68"/>
      <c r="I161" s="68"/>
      <c r="J161" s="68"/>
      <c r="K161" s="68"/>
      <c r="L161" s="45"/>
      <c r="M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</row>
  </sheetData>
  <sheetProtection sheet="1" autoFilter="0" formatColumns="0" formatRows="0" objects="1" scenarios="1" spinCount="100000" saltValue="BZg5bl171Q+sIGqex3wWBJZtOU76FJbNhRd7ARU014uINjF5QAIplsqFR2Po1b3b/SRu4As7uMiB/IRciHIL+g==" hashValue="8UOlSOzg5oxnzClLDME7IuPlEZTEbBi1g+pbbdQf5dBmtxZG/ZqZXwt8mF6azugLkRjbG1LupkfBfxuElrrvjw==" algorithmName="SHA-512" password="CC35"/>
  <autoFilter ref="C125:K16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3476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ROUND((SUM(BE126:BE150)),  2)</f>
        <v>0</v>
      </c>
      <c r="G37" s="39"/>
      <c r="H37" s="39"/>
      <c r="I37" s="166">
        <v>0.20999999999999999</v>
      </c>
      <c r="J37" s="165">
        <f>ROUND(((SUM(BE126:BE150))*I37),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ROUND((SUM(BF126:BF150)),  2)</f>
        <v>0</v>
      </c>
      <c r="G38" s="39"/>
      <c r="H38" s="39"/>
      <c r="I38" s="166">
        <v>0.14999999999999999</v>
      </c>
      <c r="J38" s="165">
        <f>ROUND(((SUM(BF126:BF150))*I38),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ROUND((SUM(BG126:BG150)),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ROUND((SUM(BH126:BH150)),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ROUND((SUM(BI126:BI150)),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SV - Svítidla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3477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SV - Svítidla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P127+P147</f>
        <v>0</v>
      </c>
      <c r="Q126" s="105"/>
      <c r="R126" s="209">
        <f>R127+R147</f>
        <v>0</v>
      </c>
      <c r="S126" s="105"/>
      <c r="T126" s="210">
        <f>T127+T147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BK127+BK147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3478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SUM(P128:P146)</f>
        <v>0</v>
      </c>
      <c r="Q127" s="220"/>
      <c r="R127" s="221">
        <f>SUM(R128:R146)</f>
        <v>0</v>
      </c>
      <c r="S127" s="220"/>
      <c r="T127" s="222">
        <f>SUM(T128:T146)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SUM(BK128:BK146)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3485</v>
      </c>
      <c r="F128" s="230" t="s">
        <v>3486</v>
      </c>
      <c r="G128" s="231" t="s">
        <v>3175</v>
      </c>
      <c r="H128" s="232">
        <v>12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323</v>
      </c>
      <c r="E129" s="229" t="s">
        <v>3487</v>
      </c>
      <c r="F129" s="230" t="s">
        <v>3488</v>
      </c>
      <c r="G129" s="231" t="s">
        <v>3175</v>
      </c>
      <c r="H129" s="232">
        <v>6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24.15" customHeight="1">
      <c r="A130" s="39"/>
      <c r="B130" s="40"/>
      <c r="C130" s="228" t="s">
        <v>111</v>
      </c>
      <c r="D130" s="228" t="s">
        <v>323</v>
      </c>
      <c r="E130" s="229" t="s">
        <v>3489</v>
      </c>
      <c r="F130" s="230" t="s">
        <v>3490</v>
      </c>
      <c r="G130" s="231" t="s">
        <v>3175</v>
      </c>
      <c r="H130" s="232">
        <v>8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24.15" customHeight="1">
      <c r="A131" s="39"/>
      <c r="B131" s="40"/>
      <c r="C131" s="228" t="s">
        <v>341</v>
      </c>
      <c r="D131" s="228" t="s">
        <v>323</v>
      </c>
      <c r="E131" s="229" t="s">
        <v>3497</v>
      </c>
      <c r="F131" s="230" t="s">
        <v>3498</v>
      </c>
      <c r="G131" s="231" t="s">
        <v>3175</v>
      </c>
      <c r="H131" s="232">
        <v>13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24.15" customHeight="1">
      <c r="A132" s="39"/>
      <c r="B132" s="40"/>
      <c r="C132" s="228" t="s">
        <v>319</v>
      </c>
      <c r="D132" s="228" t="s">
        <v>323</v>
      </c>
      <c r="E132" s="229" t="s">
        <v>3503</v>
      </c>
      <c r="F132" s="230" t="s">
        <v>3504</v>
      </c>
      <c r="G132" s="231" t="s">
        <v>3175</v>
      </c>
      <c r="H132" s="232">
        <v>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33" customHeight="1">
      <c r="A133" s="39"/>
      <c r="B133" s="40"/>
      <c r="C133" s="228" t="s">
        <v>350</v>
      </c>
      <c r="D133" s="228" t="s">
        <v>323</v>
      </c>
      <c r="E133" s="229" t="s">
        <v>5481</v>
      </c>
      <c r="F133" s="230" t="s">
        <v>5482</v>
      </c>
      <c r="G133" s="231" t="s">
        <v>3175</v>
      </c>
      <c r="H133" s="232">
        <v>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24.15" customHeight="1">
      <c r="A134" s="39"/>
      <c r="B134" s="40"/>
      <c r="C134" s="228" t="s">
        <v>357</v>
      </c>
      <c r="D134" s="228" t="s">
        <v>323</v>
      </c>
      <c r="E134" s="229" t="s">
        <v>3509</v>
      </c>
      <c r="F134" s="230" t="s">
        <v>3510</v>
      </c>
      <c r="G134" s="231" t="s">
        <v>3175</v>
      </c>
      <c r="H134" s="232">
        <v>12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24.15" customHeight="1">
      <c r="A135" s="39"/>
      <c r="B135" s="40"/>
      <c r="C135" s="228" t="s">
        <v>363</v>
      </c>
      <c r="D135" s="228" t="s">
        <v>323</v>
      </c>
      <c r="E135" s="229" t="s">
        <v>3511</v>
      </c>
      <c r="F135" s="230" t="s">
        <v>3512</v>
      </c>
      <c r="G135" s="231" t="s">
        <v>3175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5483</v>
      </c>
      <c r="F136" s="230" t="s">
        <v>5484</v>
      </c>
      <c r="G136" s="231" t="s">
        <v>3175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5485</v>
      </c>
      <c r="F137" s="230" t="s">
        <v>5486</v>
      </c>
      <c r="G137" s="231" t="s">
        <v>515</v>
      </c>
      <c r="H137" s="232">
        <v>20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5487</v>
      </c>
      <c r="F138" s="230" t="s">
        <v>5488</v>
      </c>
      <c r="G138" s="231" t="s">
        <v>3175</v>
      </c>
      <c r="H138" s="232">
        <v>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24.15" customHeight="1">
      <c r="A139" s="39"/>
      <c r="B139" s="40"/>
      <c r="C139" s="228" t="s">
        <v>383</v>
      </c>
      <c r="D139" s="228" t="s">
        <v>323</v>
      </c>
      <c r="E139" s="229" t="s">
        <v>3513</v>
      </c>
      <c r="F139" s="230" t="s">
        <v>3514</v>
      </c>
      <c r="G139" s="231" t="s">
        <v>3175</v>
      </c>
      <c r="H139" s="232">
        <v>116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24.15" customHeight="1">
      <c r="A140" s="39"/>
      <c r="B140" s="40"/>
      <c r="C140" s="228" t="s">
        <v>388</v>
      </c>
      <c r="D140" s="228" t="s">
        <v>323</v>
      </c>
      <c r="E140" s="229" t="s">
        <v>3495</v>
      </c>
      <c r="F140" s="230" t="s">
        <v>3496</v>
      </c>
      <c r="G140" s="231" t="s">
        <v>3175</v>
      </c>
      <c r="H140" s="232">
        <v>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24.15" customHeight="1">
      <c r="A141" s="39"/>
      <c r="B141" s="40"/>
      <c r="C141" s="228" t="s">
        <v>393</v>
      </c>
      <c r="D141" s="228" t="s">
        <v>323</v>
      </c>
      <c r="E141" s="229" t="s">
        <v>3515</v>
      </c>
      <c r="F141" s="230" t="s">
        <v>3516</v>
      </c>
      <c r="G141" s="231" t="s">
        <v>3175</v>
      </c>
      <c r="H141" s="232">
        <v>9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24.15" customHeight="1">
      <c r="A142" s="39"/>
      <c r="B142" s="40"/>
      <c r="C142" s="228" t="s">
        <v>8</v>
      </c>
      <c r="D142" s="228" t="s">
        <v>323</v>
      </c>
      <c r="E142" s="229" t="s">
        <v>5489</v>
      </c>
      <c r="F142" s="230" t="s">
        <v>5490</v>
      </c>
      <c r="G142" s="231" t="s">
        <v>3175</v>
      </c>
      <c r="H142" s="232">
        <v>11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2" customFormat="1" ht="24.15" customHeight="1">
      <c r="A143" s="39"/>
      <c r="B143" s="40"/>
      <c r="C143" s="228" t="s">
        <v>404</v>
      </c>
      <c r="D143" s="228" t="s">
        <v>323</v>
      </c>
      <c r="E143" s="229" t="s">
        <v>5491</v>
      </c>
      <c r="F143" s="230" t="s">
        <v>5492</v>
      </c>
      <c r="G143" s="231" t="s">
        <v>3175</v>
      </c>
      <c r="H143" s="232">
        <v>2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823</v>
      </c>
    </row>
    <row r="144" s="2" customFormat="1" ht="24.15" customHeight="1">
      <c r="A144" s="39"/>
      <c r="B144" s="40"/>
      <c r="C144" s="228" t="s">
        <v>409</v>
      </c>
      <c r="D144" s="228" t="s">
        <v>323</v>
      </c>
      <c r="E144" s="229" t="s">
        <v>3523</v>
      </c>
      <c r="F144" s="230" t="s">
        <v>3524</v>
      </c>
      <c r="G144" s="231" t="s">
        <v>3175</v>
      </c>
      <c r="H144" s="232">
        <v>40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832</v>
      </c>
    </row>
    <row r="145" s="2" customFormat="1" ht="33" customHeight="1">
      <c r="A145" s="39"/>
      <c r="B145" s="40"/>
      <c r="C145" s="228" t="s">
        <v>414</v>
      </c>
      <c r="D145" s="228" t="s">
        <v>323</v>
      </c>
      <c r="E145" s="229" t="s">
        <v>3525</v>
      </c>
      <c r="F145" s="230" t="s">
        <v>3526</v>
      </c>
      <c r="G145" s="231" t="s">
        <v>3175</v>
      </c>
      <c r="H145" s="232">
        <v>1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844</v>
      </c>
    </row>
    <row r="146" s="2" customFormat="1" ht="16.5" customHeight="1">
      <c r="A146" s="39"/>
      <c r="B146" s="40"/>
      <c r="C146" s="228" t="s">
        <v>421</v>
      </c>
      <c r="D146" s="228" t="s">
        <v>323</v>
      </c>
      <c r="E146" s="229" t="s">
        <v>3529</v>
      </c>
      <c r="F146" s="230" t="s">
        <v>3530</v>
      </c>
      <c r="G146" s="231" t="s">
        <v>3379</v>
      </c>
      <c r="H146" s="232">
        <v>1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862</v>
      </c>
    </row>
    <row r="147" s="12" customFormat="1" ht="25.92" customHeight="1">
      <c r="A147" s="12"/>
      <c r="B147" s="212"/>
      <c r="C147" s="213"/>
      <c r="D147" s="214" t="s">
        <v>80</v>
      </c>
      <c r="E147" s="215" t="s">
        <v>3247</v>
      </c>
      <c r="F147" s="215" t="s">
        <v>3248</v>
      </c>
      <c r="G147" s="213"/>
      <c r="H147" s="213"/>
      <c r="I147" s="216"/>
      <c r="J147" s="217">
        <f>BK147</f>
        <v>0</v>
      </c>
      <c r="K147" s="213"/>
      <c r="L147" s="218"/>
      <c r="M147" s="219"/>
      <c r="N147" s="220"/>
      <c r="O147" s="220"/>
      <c r="P147" s="221">
        <f>SUM(P148:P150)</f>
        <v>0</v>
      </c>
      <c r="Q147" s="220"/>
      <c r="R147" s="221">
        <f>SUM(R148:R150)</f>
        <v>0</v>
      </c>
      <c r="S147" s="220"/>
      <c r="T147" s="222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3" t="s">
        <v>89</v>
      </c>
      <c r="AT147" s="224" t="s">
        <v>80</v>
      </c>
      <c r="AU147" s="224" t="s">
        <v>81</v>
      </c>
      <c r="AY147" s="223" t="s">
        <v>320</v>
      </c>
      <c r="BK147" s="225">
        <f>SUM(BK148:BK150)</f>
        <v>0</v>
      </c>
    </row>
    <row r="148" s="2" customFormat="1" ht="16.5" customHeight="1">
      <c r="A148" s="39"/>
      <c r="B148" s="40"/>
      <c r="C148" s="228" t="s">
        <v>522</v>
      </c>
      <c r="D148" s="228" t="s">
        <v>323</v>
      </c>
      <c r="E148" s="229" t="s">
        <v>5493</v>
      </c>
      <c r="F148" s="230" t="s">
        <v>5494</v>
      </c>
      <c r="G148" s="231" t="s">
        <v>3251</v>
      </c>
      <c r="H148" s="232">
        <v>10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874</v>
      </c>
    </row>
    <row r="149" s="2" customFormat="1" ht="16.5" customHeight="1">
      <c r="A149" s="39"/>
      <c r="B149" s="40"/>
      <c r="C149" s="228" t="s">
        <v>7</v>
      </c>
      <c r="D149" s="228" t="s">
        <v>323</v>
      </c>
      <c r="E149" s="229" t="s">
        <v>3249</v>
      </c>
      <c r="F149" s="230" t="s">
        <v>3250</v>
      </c>
      <c r="G149" s="231" t="s">
        <v>3251</v>
      </c>
      <c r="H149" s="232">
        <v>5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889</v>
      </c>
    </row>
    <row r="150" s="2" customFormat="1" ht="16.5" customHeight="1">
      <c r="A150" s="39"/>
      <c r="B150" s="40"/>
      <c r="C150" s="228" t="s">
        <v>531</v>
      </c>
      <c r="D150" s="228" t="s">
        <v>323</v>
      </c>
      <c r="E150" s="229" t="s">
        <v>3254</v>
      </c>
      <c r="F150" s="230" t="s">
        <v>3255</v>
      </c>
      <c r="G150" s="231" t="s">
        <v>3251</v>
      </c>
      <c r="H150" s="232">
        <v>8</v>
      </c>
      <c r="I150" s="233"/>
      <c r="J150" s="234">
        <f>ROUND(I150*H150,2)</f>
        <v>0</v>
      </c>
      <c r="K150" s="230" t="s">
        <v>1</v>
      </c>
      <c r="L150" s="45"/>
      <c r="M150" s="246" t="s">
        <v>1</v>
      </c>
      <c r="N150" s="247" t="s">
        <v>46</v>
      </c>
      <c r="O150" s="24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907</v>
      </c>
    </row>
    <row r="151" s="2" customFormat="1" ht="6.96" customHeight="1">
      <c r="A151" s="39"/>
      <c r="B151" s="67"/>
      <c r="C151" s="68"/>
      <c r="D151" s="68"/>
      <c r="E151" s="68"/>
      <c r="F151" s="68"/>
      <c r="G151" s="68"/>
      <c r="H151" s="68"/>
      <c r="I151" s="68"/>
      <c r="J151" s="68"/>
      <c r="K151" s="68"/>
      <c r="L151" s="45"/>
      <c r="M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</row>
  </sheetData>
  <sheetProtection sheet="1" autoFilter="0" formatColumns="0" formatRows="0" objects="1" scenarios="1" spinCount="100000" saltValue="hOD5R7L1UXPUDeYg8S2eXa6ll8g5fiS9n7iBlZDXEBJ0rsf1E+X04ff+xp7fQeOHaq7Eih1MrhMsPZAt6/jAig==" hashValue="r1TDlQJB7/kPl4ok+PTK270cqjoX98UbU15C+lf/8sOfXsj+bIr8sqMPa34E5gnr4yPb1xVgeEaPRN0bIcxoHA==" algorithmName="SHA-512" password="CC35"/>
  <autoFilter ref="C125:K1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5495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ROUND((SUM(BE126:BE153)),  2)</f>
        <v>0</v>
      </c>
      <c r="G37" s="39"/>
      <c r="H37" s="39"/>
      <c r="I37" s="166">
        <v>0.20999999999999999</v>
      </c>
      <c r="J37" s="165">
        <f>ROUND(((SUM(BE126:BE153))*I37),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ROUND((SUM(BF126:BF153)),  2)</f>
        <v>0</v>
      </c>
      <c r="G38" s="39"/>
      <c r="H38" s="39"/>
      <c r="I38" s="166">
        <v>0.14999999999999999</v>
      </c>
      <c r="J38" s="165">
        <f>ROUND(((SUM(BF126:BF153))*I38),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ROUND((SUM(BG126:BG153)),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ROUND((SUM(BH126:BH153)),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ROUND((SUM(BI126:BI153)),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RH RE - Rozvaděč RH_RE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J152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RH RE - Rozvaděč RH_RE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P127+P152</f>
        <v>0</v>
      </c>
      <c r="Q126" s="105"/>
      <c r="R126" s="209">
        <f>R127+R152</f>
        <v>0</v>
      </c>
      <c r="S126" s="105"/>
      <c r="T126" s="210">
        <f>T127+T152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BK127+BK152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SUM(P128:P151)</f>
        <v>0</v>
      </c>
      <c r="Q127" s="220"/>
      <c r="R127" s="221">
        <f>SUM(R128:R151)</f>
        <v>0</v>
      </c>
      <c r="S127" s="220"/>
      <c r="T127" s="222">
        <f>SUM(T128:T151)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SUM(BK128:BK151)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5496</v>
      </c>
      <c r="F128" s="230" t="s">
        <v>5497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5498</v>
      </c>
      <c r="F129" s="230" t="s">
        <v>5499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5500</v>
      </c>
      <c r="F130" s="230" t="s">
        <v>5501</v>
      </c>
      <c r="G130" s="231" t="s">
        <v>3175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5502</v>
      </c>
      <c r="F131" s="230" t="s">
        <v>5503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5504</v>
      </c>
      <c r="F132" s="230" t="s">
        <v>5505</v>
      </c>
      <c r="G132" s="231" t="s">
        <v>3175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5506</v>
      </c>
      <c r="F133" s="230" t="s">
        <v>5507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5508</v>
      </c>
      <c r="F134" s="230" t="s">
        <v>5509</v>
      </c>
      <c r="G134" s="231" t="s">
        <v>3175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5510</v>
      </c>
      <c r="F135" s="230" t="s">
        <v>5511</v>
      </c>
      <c r="G135" s="231" t="s">
        <v>3175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5512</v>
      </c>
      <c r="F136" s="230" t="s">
        <v>5513</v>
      </c>
      <c r="G136" s="231" t="s">
        <v>3175</v>
      </c>
      <c r="H136" s="232">
        <v>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5514</v>
      </c>
      <c r="F137" s="230" t="s">
        <v>5515</v>
      </c>
      <c r="G137" s="231" t="s">
        <v>3175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5516</v>
      </c>
      <c r="F138" s="230" t="s">
        <v>5517</v>
      </c>
      <c r="G138" s="231" t="s">
        <v>3175</v>
      </c>
      <c r="H138" s="232">
        <v>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5518</v>
      </c>
      <c r="F139" s="230" t="s">
        <v>5519</v>
      </c>
      <c r="G139" s="231" t="s">
        <v>3175</v>
      </c>
      <c r="H139" s="232">
        <v>5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5520</v>
      </c>
      <c r="F140" s="230" t="s">
        <v>5521</v>
      </c>
      <c r="G140" s="231" t="s">
        <v>3175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16.5" customHeight="1">
      <c r="A141" s="39"/>
      <c r="B141" s="40"/>
      <c r="C141" s="228" t="s">
        <v>393</v>
      </c>
      <c r="D141" s="228" t="s">
        <v>323</v>
      </c>
      <c r="E141" s="229" t="s">
        <v>5522</v>
      </c>
      <c r="F141" s="230" t="s">
        <v>5523</v>
      </c>
      <c r="G141" s="231" t="s">
        <v>3175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16.5" customHeight="1">
      <c r="A142" s="39"/>
      <c r="B142" s="40"/>
      <c r="C142" s="228" t="s">
        <v>8</v>
      </c>
      <c r="D142" s="228" t="s">
        <v>323</v>
      </c>
      <c r="E142" s="229" t="s">
        <v>5524</v>
      </c>
      <c r="F142" s="230" t="s">
        <v>5525</v>
      </c>
      <c r="G142" s="231" t="s">
        <v>3175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2" customFormat="1" ht="16.5" customHeight="1">
      <c r="A143" s="39"/>
      <c r="B143" s="40"/>
      <c r="C143" s="228" t="s">
        <v>404</v>
      </c>
      <c r="D143" s="228" t="s">
        <v>323</v>
      </c>
      <c r="E143" s="229" t="s">
        <v>5526</v>
      </c>
      <c r="F143" s="230" t="s">
        <v>5527</v>
      </c>
      <c r="G143" s="231" t="s">
        <v>3175</v>
      </c>
      <c r="H143" s="232">
        <v>1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823</v>
      </c>
    </row>
    <row r="144" s="2" customFormat="1" ht="16.5" customHeight="1">
      <c r="A144" s="39"/>
      <c r="B144" s="40"/>
      <c r="C144" s="228" t="s">
        <v>409</v>
      </c>
      <c r="D144" s="228" t="s">
        <v>323</v>
      </c>
      <c r="E144" s="229" t="s">
        <v>5528</v>
      </c>
      <c r="F144" s="230" t="s">
        <v>5529</v>
      </c>
      <c r="G144" s="231" t="s">
        <v>3175</v>
      </c>
      <c r="H144" s="232">
        <v>1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832</v>
      </c>
    </row>
    <row r="145" s="2" customFormat="1" ht="16.5" customHeight="1">
      <c r="A145" s="39"/>
      <c r="B145" s="40"/>
      <c r="C145" s="228" t="s">
        <v>414</v>
      </c>
      <c r="D145" s="228" t="s">
        <v>323</v>
      </c>
      <c r="E145" s="229" t="s">
        <v>5530</v>
      </c>
      <c r="F145" s="230" t="s">
        <v>5531</v>
      </c>
      <c r="G145" s="231" t="s">
        <v>3175</v>
      </c>
      <c r="H145" s="232">
        <v>3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844</v>
      </c>
    </row>
    <row r="146" s="2" customFormat="1" ht="16.5" customHeight="1">
      <c r="A146" s="39"/>
      <c r="B146" s="40"/>
      <c r="C146" s="228" t="s">
        <v>421</v>
      </c>
      <c r="D146" s="228" t="s">
        <v>323</v>
      </c>
      <c r="E146" s="229" t="s">
        <v>3554</v>
      </c>
      <c r="F146" s="230" t="s">
        <v>3555</v>
      </c>
      <c r="G146" s="231" t="s">
        <v>3175</v>
      </c>
      <c r="H146" s="232">
        <v>11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862</v>
      </c>
    </row>
    <row r="147" s="2" customFormat="1" ht="16.5" customHeight="1">
      <c r="A147" s="39"/>
      <c r="B147" s="40"/>
      <c r="C147" s="228" t="s">
        <v>522</v>
      </c>
      <c r="D147" s="228" t="s">
        <v>323</v>
      </c>
      <c r="E147" s="229" t="s">
        <v>3558</v>
      </c>
      <c r="F147" s="230" t="s">
        <v>3559</v>
      </c>
      <c r="G147" s="231" t="s">
        <v>3175</v>
      </c>
      <c r="H147" s="232">
        <v>6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874</v>
      </c>
    </row>
    <row r="148" s="2" customFormat="1" ht="16.5" customHeight="1">
      <c r="A148" s="39"/>
      <c r="B148" s="40"/>
      <c r="C148" s="228" t="s">
        <v>7</v>
      </c>
      <c r="D148" s="228" t="s">
        <v>323</v>
      </c>
      <c r="E148" s="229" t="s">
        <v>3571</v>
      </c>
      <c r="F148" s="230" t="s">
        <v>3572</v>
      </c>
      <c r="G148" s="231" t="s">
        <v>3175</v>
      </c>
      <c r="H148" s="232">
        <v>12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889</v>
      </c>
    </row>
    <row r="149" s="2" customFormat="1" ht="16.5" customHeight="1">
      <c r="A149" s="39"/>
      <c r="B149" s="40"/>
      <c r="C149" s="228" t="s">
        <v>531</v>
      </c>
      <c r="D149" s="228" t="s">
        <v>323</v>
      </c>
      <c r="E149" s="229" t="s">
        <v>5532</v>
      </c>
      <c r="F149" s="230" t="s">
        <v>5533</v>
      </c>
      <c r="G149" s="231" t="s">
        <v>3175</v>
      </c>
      <c r="H149" s="232">
        <v>21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907</v>
      </c>
    </row>
    <row r="150" s="2" customFormat="1" ht="16.5" customHeight="1">
      <c r="A150" s="39"/>
      <c r="B150" s="40"/>
      <c r="C150" s="228" t="s">
        <v>536</v>
      </c>
      <c r="D150" s="228" t="s">
        <v>323</v>
      </c>
      <c r="E150" s="229" t="s">
        <v>5534</v>
      </c>
      <c r="F150" s="230" t="s">
        <v>5535</v>
      </c>
      <c r="G150" s="231" t="s">
        <v>3175</v>
      </c>
      <c r="H150" s="232">
        <v>3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923</v>
      </c>
    </row>
    <row r="151" s="2" customFormat="1" ht="16.5" customHeight="1">
      <c r="A151" s="39"/>
      <c r="B151" s="40"/>
      <c r="C151" s="228" t="s">
        <v>541</v>
      </c>
      <c r="D151" s="228" t="s">
        <v>323</v>
      </c>
      <c r="E151" s="229" t="s">
        <v>3560</v>
      </c>
      <c r="F151" s="230" t="s">
        <v>3561</v>
      </c>
      <c r="G151" s="231" t="s">
        <v>3379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933</v>
      </c>
    </row>
    <row r="152" s="12" customFormat="1" ht="25.92" customHeight="1">
      <c r="A152" s="12"/>
      <c r="B152" s="212"/>
      <c r="C152" s="213"/>
      <c r="D152" s="214" t="s">
        <v>80</v>
      </c>
      <c r="E152" s="215" t="s">
        <v>3247</v>
      </c>
      <c r="F152" s="215" t="s">
        <v>3248</v>
      </c>
      <c r="G152" s="213"/>
      <c r="H152" s="213"/>
      <c r="I152" s="216"/>
      <c r="J152" s="217">
        <f>BK152</f>
        <v>0</v>
      </c>
      <c r="K152" s="213"/>
      <c r="L152" s="218"/>
      <c r="M152" s="219"/>
      <c r="N152" s="220"/>
      <c r="O152" s="220"/>
      <c r="P152" s="221">
        <f>P153</f>
        <v>0</v>
      </c>
      <c r="Q152" s="220"/>
      <c r="R152" s="221">
        <f>R153</f>
        <v>0</v>
      </c>
      <c r="S152" s="220"/>
      <c r="T152" s="222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3" t="s">
        <v>89</v>
      </c>
      <c r="AT152" s="224" t="s">
        <v>80</v>
      </c>
      <c r="AU152" s="224" t="s">
        <v>81</v>
      </c>
      <c r="AY152" s="223" t="s">
        <v>320</v>
      </c>
      <c r="BK152" s="225">
        <f>BK153</f>
        <v>0</v>
      </c>
    </row>
    <row r="153" s="2" customFormat="1" ht="16.5" customHeight="1">
      <c r="A153" s="39"/>
      <c r="B153" s="40"/>
      <c r="C153" s="228" t="s">
        <v>546</v>
      </c>
      <c r="D153" s="228" t="s">
        <v>323</v>
      </c>
      <c r="E153" s="229" t="s">
        <v>3562</v>
      </c>
      <c r="F153" s="230" t="s">
        <v>3563</v>
      </c>
      <c r="G153" s="231" t="s">
        <v>3251</v>
      </c>
      <c r="H153" s="232">
        <v>8</v>
      </c>
      <c r="I153" s="233"/>
      <c r="J153" s="234">
        <f>ROUND(I153*H153,2)</f>
        <v>0</v>
      </c>
      <c r="K153" s="230" t="s">
        <v>1</v>
      </c>
      <c r="L153" s="45"/>
      <c r="M153" s="246" t="s">
        <v>1</v>
      </c>
      <c r="N153" s="247" t="s">
        <v>46</v>
      </c>
      <c r="O153" s="24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942</v>
      </c>
    </row>
    <row r="154" s="2" customFormat="1" ht="6.96" customHeight="1">
      <c r="A154" s="39"/>
      <c r="B154" s="67"/>
      <c r="C154" s="68"/>
      <c r="D154" s="68"/>
      <c r="E154" s="68"/>
      <c r="F154" s="68"/>
      <c r="G154" s="68"/>
      <c r="H154" s="68"/>
      <c r="I154" s="68"/>
      <c r="J154" s="68"/>
      <c r="K154" s="68"/>
      <c r="L154" s="45"/>
      <c r="M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</sheetData>
  <sheetProtection sheet="1" autoFilter="0" formatColumns="0" formatRows="0" objects="1" scenarios="1" spinCount="100000" saltValue="BMvQ50RicmNetkQt3iyGw+iEFTJJNhGtT3pZiAcEU+3dEWjJh2DraDBUEA9+P/C88OkSxxp9hFxqqqdloZyWFw==" hashValue="xkDbBh0A0/LmtyZJgYLhRB1j/g9cOCpZ5zmbaxq2im1Y2yg5c7z0/LHQJFtRFkXHGS4HcWglEDiwFzmn62sF3A==" algorithmName="SHA-512" password="CC35"/>
  <autoFilter ref="C125:K15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5536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ROUND((SUM(BE126:BE143)),  2)</f>
        <v>0</v>
      </c>
      <c r="G37" s="39"/>
      <c r="H37" s="39"/>
      <c r="I37" s="166">
        <v>0.20999999999999999</v>
      </c>
      <c r="J37" s="165">
        <f>ROUND(((SUM(BE126:BE143))*I37),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ROUND((SUM(BF126:BF143)),  2)</f>
        <v>0</v>
      </c>
      <c r="G38" s="39"/>
      <c r="H38" s="39"/>
      <c r="I38" s="166">
        <v>0.14999999999999999</v>
      </c>
      <c r="J38" s="165">
        <f>ROUND(((SUM(BF126:BF143))*I38),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01 - Rozvaděč RM01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01 - Rozvaděč RM01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P127+P142</f>
        <v>0</v>
      </c>
      <c r="Q126" s="105"/>
      <c r="R126" s="209">
        <f>R127+R142</f>
        <v>0</v>
      </c>
      <c r="S126" s="105"/>
      <c r="T126" s="210">
        <f>T127+T142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SUM(P128:P141)</f>
        <v>0</v>
      </c>
      <c r="Q127" s="220"/>
      <c r="R127" s="221">
        <f>SUM(R128:R141)</f>
        <v>0</v>
      </c>
      <c r="S127" s="220"/>
      <c r="T127" s="222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SUM(BK128:BK141)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5537</v>
      </c>
      <c r="F128" s="230" t="s">
        <v>5538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3538</v>
      </c>
      <c r="F130" s="230" t="s">
        <v>3539</v>
      </c>
      <c r="G130" s="231" t="s">
        <v>3175</v>
      </c>
      <c r="H130" s="232">
        <v>4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3540</v>
      </c>
      <c r="F131" s="230" t="s">
        <v>3541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3542</v>
      </c>
      <c r="F132" s="230" t="s">
        <v>3543</v>
      </c>
      <c r="G132" s="231" t="s">
        <v>3175</v>
      </c>
      <c r="H132" s="232">
        <v>8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3544</v>
      </c>
      <c r="F133" s="230" t="s">
        <v>3545</v>
      </c>
      <c r="G133" s="231" t="s">
        <v>3175</v>
      </c>
      <c r="H133" s="232">
        <v>3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5539</v>
      </c>
      <c r="F134" s="230" t="s">
        <v>5540</v>
      </c>
      <c r="G134" s="231" t="s">
        <v>3175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3546</v>
      </c>
      <c r="F135" s="230" t="s">
        <v>3547</v>
      </c>
      <c r="G135" s="231" t="s">
        <v>3175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3550</v>
      </c>
      <c r="F136" s="230" t="s">
        <v>3551</v>
      </c>
      <c r="G136" s="231" t="s">
        <v>3175</v>
      </c>
      <c r="H136" s="232">
        <v>13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3552</v>
      </c>
      <c r="F137" s="230" t="s">
        <v>3553</v>
      </c>
      <c r="G137" s="231" t="s">
        <v>3175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3554</v>
      </c>
      <c r="F138" s="230" t="s">
        <v>3555</v>
      </c>
      <c r="G138" s="231" t="s">
        <v>3175</v>
      </c>
      <c r="H138" s="232">
        <v>45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3556</v>
      </c>
      <c r="F139" s="230" t="s">
        <v>3557</v>
      </c>
      <c r="G139" s="231" t="s">
        <v>3175</v>
      </c>
      <c r="H139" s="232">
        <v>16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3558</v>
      </c>
      <c r="F140" s="230" t="s">
        <v>3559</v>
      </c>
      <c r="G140" s="231" t="s">
        <v>3175</v>
      </c>
      <c r="H140" s="232">
        <v>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16.5" customHeight="1">
      <c r="A141" s="39"/>
      <c r="B141" s="40"/>
      <c r="C141" s="228" t="s">
        <v>393</v>
      </c>
      <c r="D141" s="228" t="s">
        <v>323</v>
      </c>
      <c r="E141" s="229" t="s">
        <v>3560</v>
      </c>
      <c r="F141" s="230" t="s">
        <v>3561</v>
      </c>
      <c r="G141" s="231" t="s">
        <v>3379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3247</v>
      </c>
      <c r="F142" s="215" t="s">
        <v>3248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P143</f>
        <v>0</v>
      </c>
      <c r="Q142" s="220"/>
      <c r="R142" s="221">
        <f>R143</f>
        <v>0</v>
      </c>
      <c r="S142" s="220"/>
      <c r="T142" s="222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320</v>
      </c>
      <c r="BK142" s="225">
        <f>BK143</f>
        <v>0</v>
      </c>
    </row>
    <row r="143" s="2" customFormat="1" ht="16.5" customHeight="1">
      <c r="A143" s="39"/>
      <c r="B143" s="40"/>
      <c r="C143" s="228" t="s">
        <v>8</v>
      </c>
      <c r="D143" s="228" t="s">
        <v>323</v>
      </c>
      <c r="E143" s="229" t="s">
        <v>3562</v>
      </c>
      <c r="F143" s="230" t="s">
        <v>3563</v>
      </c>
      <c r="G143" s="231" t="s">
        <v>3251</v>
      </c>
      <c r="H143" s="232">
        <v>5</v>
      </c>
      <c r="I143" s="233"/>
      <c r="J143" s="234">
        <f>ROUND(I143*H143,2)</f>
        <v>0</v>
      </c>
      <c r="K143" s="230" t="s">
        <v>1</v>
      </c>
      <c r="L143" s="45"/>
      <c r="M143" s="246" t="s">
        <v>1</v>
      </c>
      <c r="N143" s="247" t="s">
        <v>46</v>
      </c>
      <c r="O143" s="24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573</v>
      </c>
    </row>
    <row r="144" s="2" customFormat="1" ht="6.96" customHeight="1">
      <c r="A144" s="39"/>
      <c r="B144" s="67"/>
      <c r="C144" s="68"/>
      <c r="D144" s="68"/>
      <c r="E144" s="68"/>
      <c r="F144" s="68"/>
      <c r="G144" s="68"/>
      <c r="H144" s="68"/>
      <c r="I144" s="68"/>
      <c r="J144" s="68"/>
      <c r="K144" s="68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/7M+Rlsz/7Oz71LCaf1Pl48xUOGIRykf40HpRqVzgd6O+qa3SZKjJlYbeMyAjDTS3FHeBVHSTPxfRosmiASFPw==" hashValue="PkCL2fm3sceYJilCF8N60RNiDYDdfq+wi79izNPRXSU6Clxny7mfBHdewC4qTsL9V4bJS5NLKFxYhMqzQpSfbQ==" algorithmName="SHA-512" password="CC35"/>
  <autoFilter ref="C125:K1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5541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ROUND((SUM(BE126:BE142)),  2)</f>
        <v>0</v>
      </c>
      <c r="G37" s="39"/>
      <c r="H37" s="39"/>
      <c r="I37" s="166">
        <v>0.20999999999999999</v>
      </c>
      <c r="J37" s="165">
        <f>ROUND(((SUM(BE126:BE142))*I37),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ROUND((SUM(BF126:BF142)),  2)</f>
        <v>0</v>
      </c>
      <c r="G38" s="39"/>
      <c r="H38" s="39"/>
      <c r="I38" s="166">
        <v>0.14999999999999999</v>
      </c>
      <c r="J38" s="165">
        <f>ROUND(((SUM(BF126:BF142))*I38),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02 - Rozvaděč RM02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02 - Rozvaděč RM02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P127+P141</f>
        <v>0</v>
      </c>
      <c r="Q126" s="105"/>
      <c r="R126" s="209">
        <f>R127+R141</f>
        <v>0</v>
      </c>
      <c r="S126" s="105"/>
      <c r="T126" s="210">
        <f>T127+T141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BK127+BK141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SUM(P128:P140)</f>
        <v>0</v>
      </c>
      <c r="Q127" s="220"/>
      <c r="R127" s="221">
        <f>SUM(R128:R140)</f>
        <v>0</v>
      </c>
      <c r="S127" s="220"/>
      <c r="T127" s="222">
        <f>SUM(T128:T140)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SUM(BK128:BK140)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3574</v>
      </c>
      <c r="F128" s="230" t="s">
        <v>3575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3538</v>
      </c>
      <c r="F130" s="230" t="s">
        <v>3539</v>
      </c>
      <c r="G130" s="231" t="s">
        <v>3175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5542</v>
      </c>
      <c r="F131" s="230" t="s">
        <v>5543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3540</v>
      </c>
      <c r="F132" s="230" t="s">
        <v>3541</v>
      </c>
      <c r="G132" s="231" t="s">
        <v>3175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3542</v>
      </c>
      <c r="F133" s="230" t="s">
        <v>3543</v>
      </c>
      <c r="G133" s="231" t="s">
        <v>3175</v>
      </c>
      <c r="H133" s="232">
        <v>5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3544</v>
      </c>
      <c r="F134" s="230" t="s">
        <v>3545</v>
      </c>
      <c r="G134" s="231" t="s">
        <v>3175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3546</v>
      </c>
      <c r="F135" s="230" t="s">
        <v>3547</v>
      </c>
      <c r="G135" s="231" t="s">
        <v>3175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3550</v>
      </c>
      <c r="F136" s="230" t="s">
        <v>3551</v>
      </c>
      <c r="G136" s="231" t="s">
        <v>3175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3554</v>
      </c>
      <c r="F137" s="230" t="s">
        <v>3555</v>
      </c>
      <c r="G137" s="231" t="s">
        <v>3175</v>
      </c>
      <c r="H137" s="232">
        <v>15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3556</v>
      </c>
      <c r="F138" s="230" t="s">
        <v>3557</v>
      </c>
      <c r="G138" s="231" t="s">
        <v>3175</v>
      </c>
      <c r="H138" s="232">
        <v>3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3558</v>
      </c>
      <c r="F139" s="230" t="s">
        <v>3559</v>
      </c>
      <c r="G139" s="231" t="s">
        <v>3175</v>
      </c>
      <c r="H139" s="232">
        <v>6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3560</v>
      </c>
      <c r="F140" s="230" t="s">
        <v>3561</v>
      </c>
      <c r="G140" s="231" t="s">
        <v>3379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3247</v>
      </c>
      <c r="F141" s="215" t="s">
        <v>3248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P142</f>
        <v>0</v>
      </c>
      <c r="Q141" s="220"/>
      <c r="R141" s="221">
        <f>R142</f>
        <v>0</v>
      </c>
      <c r="S141" s="220"/>
      <c r="T141" s="222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320</v>
      </c>
      <c r="BK141" s="225">
        <f>BK142</f>
        <v>0</v>
      </c>
    </row>
    <row r="142" s="2" customFormat="1" ht="16.5" customHeight="1">
      <c r="A142" s="39"/>
      <c r="B142" s="40"/>
      <c r="C142" s="228" t="s">
        <v>393</v>
      </c>
      <c r="D142" s="228" t="s">
        <v>323</v>
      </c>
      <c r="E142" s="229" t="s">
        <v>3562</v>
      </c>
      <c r="F142" s="230" t="s">
        <v>3563</v>
      </c>
      <c r="G142" s="231" t="s">
        <v>3251</v>
      </c>
      <c r="H142" s="232">
        <v>4</v>
      </c>
      <c r="I142" s="233"/>
      <c r="J142" s="234">
        <f>ROUND(I142*H142,2)</f>
        <v>0</v>
      </c>
      <c r="K142" s="230" t="s">
        <v>1</v>
      </c>
      <c r="L142" s="45"/>
      <c r="M142" s="246" t="s">
        <v>1</v>
      </c>
      <c r="N142" s="247" t="s">
        <v>46</v>
      </c>
      <c r="O142" s="24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561</v>
      </c>
    </row>
    <row r="143" s="2" customFormat="1" ht="6.96" customHeight="1">
      <c r="A143" s="39"/>
      <c r="B143" s="67"/>
      <c r="C143" s="68"/>
      <c r="D143" s="68"/>
      <c r="E143" s="68"/>
      <c r="F143" s="68"/>
      <c r="G143" s="68"/>
      <c r="H143" s="68"/>
      <c r="I143" s="68"/>
      <c r="J143" s="68"/>
      <c r="K143" s="68"/>
      <c r="L143" s="45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sheetProtection sheet="1" autoFilter="0" formatColumns="0" formatRows="0" objects="1" scenarios="1" spinCount="100000" saltValue="DHfsuXPEsvZmNV4rrAZUOLuDGqKumt2tucX7lGIvnlTu0S973FTE9PWm8T/XYCSx6y91bNHM+lKp7YIaF/t/Ew==" hashValue="aCN6RMT0mWDcnAo4XBkwstWRSRNFox4Crmz0y4Yxmz+QZW9BVw9blsVC/C6lklZJRsHGyE+5jxmNTofAl/XFlA==" algorithmName="SHA-512" password="CC35"/>
  <autoFilter ref="C125:K1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5544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ROUND((SUM(BE126:BE144)),  2)</f>
        <v>0</v>
      </c>
      <c r="G37" s="39"/>
      <c r="H37" s="39"/>
      <c r="I37" s="166">
        <v>0.20999999999999999</v>
      </c>
      <c r="J37" s="165">
        <f>ROUND(((SUM(BE126:BE144))*I37),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ROUND((SUM(BF126:BF144)),  2)</f>
        <v>0</v>
      </c>
      <c r="G38" s="39"/>
      <c r="H38" s="39"/>
      <c r="I38" s="166">
        <v>0.14999999999999999</v>
      </c>
      <c r="J38" s="165">
        <f>ROUND(((SUM(BF126:BF144))*I38),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11 - Rozvaděč RM11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11 - Rozvaděč RM11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P127+P143</f>
        <v>0</v>
      </c>
      <c r="Q126" s="105"/>
      <c r="R126" s="209">
        <f>R127+R143</f>
        <v>0</v>
      </c>
      <c r="S126" s="105"/>
      <c r="T126" s="210">
        <f>T127+T143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SUM(P128:P142)</f>
        <v>0</v>
      </c>
      <c r="Q127" s="220"/>
      <c r="R127" s="221">
        <f>SUM(R128:R142)</f>
        <v>0</v>
      </c>
      <c r="S127" s="220"/>
      <c r="T127" s="222">
        <f>SUM(T128:T142)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SUM(BK128:BK142)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5545</v>
      </c>
      <c r="F128" s="230" t="s">
        <v>5546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3540</v>
      </c>
      <c r="F130" s="230" t="s">
        <v>3541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5547</v>
      </c>
      <c r="F131" s="230" t="s">
        <v>5548</v>
      </c>
      <c r="G131" s="231" t="s">
        <v>3175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5549</v>
      </c>
      <c r="F132" s="230" t="s">
        <v>5550</v>
      </c>
      <c r="G132" s="231" t="s">
        <v>3175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3542</v>
      </c>
      <c r="F133" s="230" t="s">
        <v>3543</v>
      </c>
      <c r="G133" s="231" t="s">
        <v>3175</v>
      </c>
      <c r="H133" s="232">
        <v>8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3546</v>
      </c>
      <c r="F134" s="230" t="s">
        <v>3547</v>
      </c>
      <c r="G134" s="231" t="s">
        <v>3175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3548</v>
      </c>
      <c r="F135" s="230" t="s">
        <v>3549</v>
      </c>
      <c r="G135" s="231" t="s">
        <v>3175</v>
      </c>
      <c r="H135" s="232">
        <v>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3550</v>
      </c>
      <c r="F136" s="230" t="s">
        <v>3551</v>
      </c>
      <c r="G136" s="231" t="s">
        <v>3175</v>
      </c>
      <c r="H136" s="232">
        <v>8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3552</v>
      </c>
      <c r="F137" s="230" t="s">
        <v>3553</v>
      </c>
      <c r="G137" s="231" t="s">
        <v>3175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3554</v>
      </c>
      <c r="F138" s="230" t="s">
        <v>3555</v>
      </c>
      <c r="G138" s="231" t="s">
        <v>3175</v>
      </c>
      <c r="H138" s="232">
        <v>27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3556</v>
      </c>
      <c r="F139" s="230" t="s">
        <v>3557</v>
      </c>
      <c r="G139" s="231" t="s">
        <v>3175</v>
      </c>
      <c r="H139" s="232">
        <v>12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3558</v>
      </c>
      <c r="F140" s="230" t="s">
        <v>3559</v>
      </c>
      <c r="G140" s="231" t="s">
        <v>3175</v>
      </c>
      <c r="H140" s="232">
        <v>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16.5" customHeight="1">
      <c r="A141" s="39"/>
      <c r="B141" s="40"/>
      <c r="C141" s="228" t="s">
        <v>393</v>
      </c>
      <c r="D141" s="228" t="s">
        <v>323</v>
      </c>
      <c r="E141" s="229" t="s">
        <v>3571</v>
      </c>
      <c r="F141" s="230" t="s">
        <v>3572</v>
      </c>
      <c r="G141" s="231" t="s">
        <v>3175</v>
      </c>
      <c r="H141" s="232">
        <v>6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16.5" customHeight="1">
      <c r="A142" s="39"/>
      <c r="B142" s="40"/>
      <c r="C142" s="228" t="s">
        <v>8</v>
      </c>
      <c r="D142" s="228" t="s">
        <v>323</v>
      </c>
      <c r="E142" s="229" t="s">
        <v>3560</v>
      </c>
      <c r="F142" s="230" t="s">
        <v>3561</v>
      </c>
      <c r="G142" s="231" t="s">
        <v>3379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12" customFormat="1" ht="25.92" customHeight="1">
      <c r="A143" s="12"/>
      <c r="B143" s="212"/>
      <c r="C143" s="213"/>
      <c r="D143" s="214" t="s">
        <v>80</v>
      </c>
      <c r="E143" s="215" t="s">
        <v>3247</v>
      </c>
      <c r="F143" s="215" t="s">
        <v>3248</v>
      </c>
      <c r="G143" s="213"/>
      <c r="H143" s="213"/>
      <c r="I143" s="216"/>
      <c r="J143" s="217">
        <f>BK143</f>
        <v>0</v>
      </c>
      <c r="K143" s="213"/>
      <c r="L143" s="218"/>
      <c r="M143" s="219"/>
      <c r="N143" s="220"/>
      <c r="O143" s="220"/>
      <c r="P143" s="221">
        <f>P144</f>
        <v>0</v>
      </c>
      <c r="Q143" s="220"/>
      <c r="R143" s="221">
        <f>R144</f>
        <v>0</v>
      </c>
      <c r="S143" s="220"/>
      <c r="T143" s="222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81</v>
      </c>
      <c r="AY143" s="223" t="s">
        <v>320</v>
      </c>
      <c r="BK143" s="225">
        <f>BK144</f>
        <v>0</v>
      </c>
    </row>
    <row r="144" s="2" customFormat="1" ht="16.5" customHeight="1">
      <c r="A144" s="39"/>
      <c r="B144" s="40"/>
      <c r="C144" s="228" t="s">
        <v>404</v>
      </c>
      <c r="D144" s="228" t="s">
        <v>323</v>
      </c>
      <c r="E144" s="229" t="s">
        <v>3562</v>
      </c>
      <c r="F144" s="230" t="s">
        <v>3563</v>
      </c>
      <c r="G144" s="231" t="s">
        <v>3251</v>
      </c>
      <c r="H144" s="232">
        <v>5</v>
      </c>
      <c r="I144" s="233"/>
      <c r="J144" s="234">
        <f>ROUND(I144*H144,2)</f>
        <v>0</v>
      </c>
      <c r="K144" s="230" t="s">
        <v>1</v>
      </c>
      <c r="L144" s="45"/>
      <c r="M144" s="246" t="s">
        <v>1</v>
      </c>
      <c r="N144" s="247" t="s">
        <v>46</v>
      </c>
      <c r="O144" s="24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823</v>
      </c>
    </row>
    <row r="145" s="2" customFormat="1" ht="6.96" customHeight="1">
      <c r="A145" s="39"/>
      <c r="B145" s="67"/>
      <c r="C145" s="68"/>
      <c r="D145" s="68"/>
      <c r="E145" s="68"/>
      <c r="F145" s="68"/>
      <c r="G145" s="68"/>
      <c r="H145" s="68"/>
      <c r="I145" s="68"/>
      <c r="J145" s="68"/>
      <c r="K145" s="68"/>
      <c r="L145" s="45"/>
      <c r="M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</sheetData>
  <sheetProtection sheet="1" autoFilter="0" formatColumns="0" formatRows="0" objects="1" scenarios="1" spinCount="100000" saltValue="m/i7GtRTQdyWqhoB6qxi2OmHNyAUYFbl0ra4UyhldQeQLjPtZ3P9oOwDfpnovb9FvKzNcnf6c8AkPiHQzJUHQA==" hashValue="r4CdBo2QFE237BCArwYAsCR+LNOH3clghaQWCOwVNHCRTqRUXqCdy9poMKCdDKRS+wNPKdsjEodGaYgtnsptpQ==" algorithmName="SHA-512" password="CC35"/>
  <autoFilter ref="C125:K1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  <c r="AZ2" s="287" t="s">
        <v>578</v>
      </c>
      <c r="BA2" s="287" t="s">
        <v>1</v>
      </c>
      <c r="BB2" s="287" t="s">
        <v>1</v>
      </c>
      <c r="BC2" s="287" t="s">
        <v>579</v>
      </c>
      <c r="BD2" s="287" t="s">
        <v>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  <c r="AZ3" s="287" t="s">
        <v>580</v>
      </c>
      <c r="BA3" s="287" t="s">
        <v>1</v>
      </c>
      <c r="BB3" s="287" t="s">
        <v>1</v>
      </c>
      <c r="BC3" s="287" t="s">
        <v>581</v>
      </c>
      <c r="BD3" s="287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  <c r="AZ4" s="287" t="s">
        <v>582</v>
      </c>
      <c r="BA4" s="287" t="s">
        <v>1</v>
      </c>
      <c r="BB4" s="287" t="s">
        <v>1</v>
      </c>
      <c r="BC4" s="287" t="s">
        <v>583</v>
      </c>
      <c r="BD4" s="287" t="s">
        <v>91</v>
      </c>
    </row>
    <row r="5" s="1" customFormat="1" ht="6.96" customHeight="1">
      <c r="B5" s="21"/>
      <c r="L5" s="21"/>
      <c r="AZ5" s="287" t="s">
        <v>584</v>
      </c>
      <c r="BA5" s="287" t="s">
        <v>1</v>
      </c>
      <c r="BB5" s="287" t="s">
        <v>1</v>
      </c>
      <c r="BC5" s="287" t="s">
        <v>585</v>
      </c>
      <c r="BD5" s="287" t="s">
        <v>91</v>
      </c>
    </row>
    <row r="6" s="1" customFormat="1" ht="12" customHeight="1">
      <c r="B6" s="21"/>
      <c r="D6" s="152" t="s">
        <v>16</v>
      </c>
      <c r="L6" s="21"/>
      <c r="AZ6" s="287" t="s">
        <v>586</v>
      </c>
      <c r="BA6" s="287" t="s">
        <v>1</v>
      </c>
      <c r="BB6" s="287" t="s">
        <v>1</v>
      </c>
      <c r="BC6" s="287" t="s">
        <v>587</v>
      </c>
      <c r="BD6" s="287" t="s">
        <v>91</v>
      </c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  <c r="AZ7" s="287" t="s">
        <v>588</v>
      </c>
      <c r="BA7" s="287" t="s">
        <v>1</v>
      </c>
      <c r="BB7" s="287" t="s">
        <v>1</v>
      </c>
      <c r="BC7" s="287" t="s">
        <v>589</v>
      </c>
      <c r="BD7" s="287" t="s">
        <v>91</v>
      </c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287" t="s">
        <v>590</v>
      </c>
      <c r="BA8" s="287" t="s">
        <v>1</v>
      </c>
      <c r="BB8" s="287" t="s">
        <v>1</v>
      </c>
      <c r="BC8" s="287" t="s">
        <v>591</v>
      </c>
      <c r="BD8" s="287" t="s">
        <v>91</v>
      </c>
    </row>
    <row r="9" s="2" customFormat="1" ht="16.5" customHeight="1">
      <c r="A9" s="39"/>
      <c r="B9" s="45"/>
      <c r="C9" s="39"/>
      <c r="D9" s="39"/>
      <c r="E9" s="154" t="s">
        <v>592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287" t="s">
        <v>593</v>
      </c>
      <c r="BA9" s="287" t="s">
        <v>1</v>
      </c>
      <c r="BB9" s="287" t="s">
        <v>1</v>
      </c>
      <c r="BC9" s="287" t="s">
        <v>594</v>
      </c>
      <c r="BD9" s="287" t="s">
        <v>91</v>
      </c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287" t="s">
        <v>595</v>
      </c>
      <c r="BA10" s="287" t="s">
        <v>1</v>
      </c>
      <c r="BB10" s="287" t="s">
        <v>1</v>
      </c>
      <c r="BC10" s="287" t="s">
        <v>596</v>
      </c>
      <c r="BD10" s="287" t="s">
        <v>91</v>
      </c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Z11" s="287" t="s">
        <v>597</v>
      </c>
      <c r="BA11" s="287" t="s">
        <v>1</v>
      </c>
      <c r="BB11" s="287" t="s">
        <v>1</v>
      </c>
      <c r="BC11" s="287" t="s">
        <v>598</v>
      </c>
      <c r="BD11" s="287" t="s">
        <v>91</v>
      </c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8. 2. 2024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Z12" s="287" t="s">
        <v>599</v>
      </c>
      <c r="BA12" s="287" t="s">
        <v>1</v>
      </c>
      <c r="BB12" s="287" t="s">
        <v>1</v>
      </c>
      <c r="BC12" s="287" t="s">
        <v>600</v>
      </c>
      <c r="BD12" s="287" t="s">
        <v>91</v>
      </c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30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226.5" customHeight="1">
      <c r="A27" s="156"/>
      <c r="B27" s="157"/>
      <c r="C27" s="156"/>
      <c r="D27" s="156"/>
      <c r="E27" s="158" t="s">
        <v>292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ROUND(J141,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ROUND((SUM(BE141:BE1773)),  2)</f>
        <v>0</v>
      </c>
      <c r="G33" s="39"/>
      <c r="H33" s="39"/>
      <c r="I33" s="166">
        <v>0.20999999999999999</v>
      </c>
      <c r="J33" s="165">
        <f>ROUND(((SUM(BE141:BE1773))*I33),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ROUND((SUM(BF141:BF1773)),  2)</f>
        <v>0</v>
      </c>
      <c r="G34" s="39"/>
      <c r="H34" s="39"/>
      <c r="I34" s="166">
        <v>0.14999999999999999</v>
      </c>
      <c r="J34" s="165">
        <f>ROUND(((SUM(BF141:BF1773))*I34),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ROUND((SUM(BG141:BG1773)),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ROUND((SUM(BH141:BH1773)),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ROUND((SUM(BI141:BI1773)),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04 - NOVÁ BUDOVA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8. 2. 2024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294</v>
      </c>
      <c r="D94" s="187"/>
      <c r="E94" s="187"/>
      <c r="F94" s="187"/>
      <c r="G94" s="187"/>
      <c r="H94" s="187"/>
      <c r="I94" s="187"/>
      <c r="J94" s="188" t="s">
        <v>295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296</v>
      </c>
      <c r="D96" s="41"/>
      <c r="E96" s="41"/>
      <c r="F96" s="41"/>
      <c r="G96" s="41"/>
      <c r="H96" s="41"/>
      <c r="I96" s="41"/>
      <c r="J96" s="111">
        <f>J141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297</v>
      </c>
    </row>
    <row r="97" s="9" customFormat="1" ht="24.96" customHeight="1">
      <c r="A97" s="9"/>
      <c r="B97" s="190"/>
      <c r="C97" s="191"/>
      <c r="D97" s="192" t="s">
        <v>426</v>
      </c>
      <c r="E97" s="193"/>
      <c r="F97" s="193"/>
      <c r="G97" s="193"/>
      <c r="H97" s="193"/>
      <c r="I97" s="193"/>
      <c r="J97" s="194">
        <f>J142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427</v>
      </c>
      <c r="E98" s="198"/>
      <c r="F98" s="198"/>
      <c r="G98" s="198"/>
      <c r="H98" s="198"/>
      <c r="I98" s="198"/>
      <c r="J98" s="199">
        <f>J143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601</v>
      </c>
      <c r="E99" s="198"/>
      <c r="F99" s="198"/>
      <c r="G99" s="198"/>
      <c r="H99" s="198"/>
      <c r="I99" s="198"/>
      <c r="J99" s="199">
        <f>J226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602</v>
      </c>
      <c r="E100" s="198"/>
      <c r="F100" s="198"/>
      <c r="G100" s="198"/>
      <c r="H100" s="198"/>
      <c r="I100" s="198"/>
      <c r="J100" s="199">
        <f>J346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603</v>
      </c>
      <c r="E101" s="198"/>
      <c r="F101" s="198"/>
      <c r="G101" s="198"/>
      <c r="H101" s="198"/>
      <c r="I101" s="198"/>
      <c r="J101" s="199">
        <f>J472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604</v>
      </c>
      <c r="E102" s="198"/>
      <c r="F102" s="198"/>
      <c r="G102" s="198"/>
      <c r="H102" s="198"/>
      <c r="I102" s="198"/>
      <c r="J102" s="199">
        <f>J600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605</v>
      </c>
      <c r="E103" s="198"/>
      <c r="F103" s="198"/>
      <c r="G103" s="198"/>
      <c r="H103" s="198"/>
      <c r="I103" s="198"/>
      <c r="J103" s="199">
        <f>J878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606</v>
      </c>
      <c r="E104" s="198"/>
      <c r="F104" s="198"/>
      <c r="G104" s="198"/>
      <c r="H104" s="198"/>
      <c r="I104" s="198"/>
      <c r="J104" s="199">
        <f>J920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430</v>
      </c>
      <c r="E105" s="198"/>
      <c r="F105" s="198"/>
      <c r="G105" s="198"/>
      <c r="H105" s="198"/>
      <c r="I105" s="198"/>
      <c r="J105" s="199">
        <f>J927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431</v>
      </c>
      <c r="E106" s="198"/>
      <c r="F106" s="198"/>
      <c r="G106" s="198"/>
      <c r="H106" s="198"/>
      <c r="I106" s="198"/>
      <c r="J106" s="199">
        <f>J936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0"/>
      <c r="C107" s="191"/>
      <c r="D107" s="192" t="s">
        <v>607</v>
      </c>
      <c r="E107" s="193"/>
      <c r="F107" s="193"/>
      <c r="G107" s="193"/>
      <c r="H107" s="193"/>
      <c r="I107" s="193"/>
      <c r="J107" s="194">
        <f>J939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6"/>
      <c r="C108" s="134"/>
      <c r="D108" s="197" t="s">
        <v>608</v>
      </c>
      <c r="E108" s="198"/>
      <c r="F108" s="198"/>
      <c r="G108" s="198"/>
      <c r="H108" s="198"/>
      <c r="I108" s="198"/>
      <c r="J108" s="199">
        <f>J940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34"/>
      <c r="D109" s="197" t="s">
        <v>609</v>
      </c>
      <c r="E109" s="198"/>
      <c r="F109" s="198"/>
      <c r="G109" s="198"/>
      <c r="H109" s="198"/>
      <c r="I109" s="198"/>
      <c r="J109" s="199">
        <f>J1045</f>
        <v>0</v>
      </c>
      <c r="K109" s="134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34"/>
      <c r="D110" s="197" t="s">
        <v>610</v>
      </c>
      <c r="E110" s="198"/>
      <c r="F110" s="198"/>
      <c r="G110" s="198"/>
      <c r="H110" s="198"/>
      <c r="I110" s="198"/>
      <c r="J110" s="199">
        <f>J1129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34"/>
      <c r="D111" s="197" t="s">
        <v>611</v>
      </c>
      <c r="E111" s="198"/>
      <c r="F111" s="198"/>
      <c r="G111" s="198"/>
      <c r="H111" s="198"/>
      <c r="I111" s="198"/>
      <c r="J111" s="199">
        <f>J1322</f>
        <v>0</v>
      </c>
      <c r="K111" s="134"/>
      <c r="L111" s="20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34"/>
      <c r="D112" s="197" t="s">
        <v>612</v>
      </c>
      <c r="E112" s="198"/>
      <c r="F112" s="198"/>
      <c r="G112" s="198"/>
      <c r="H112" s="198"/>
      <c r="I112" s="198"/>
      <c r="J112" s="199">
        <f>J1435</f>
        <v>0</v>
      </c>
      <c r="K112" s="134"/>
      <c r="L112" s="20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34"/>
      <c r="D113" s="197" t="s">
        <v>613</v>
      </c>
      <c r="E113" s="198"/>
      <c r="F113" s="198"/>
      <c r="G113" s="198"/>
      <c r="H113" s="198"/>
      <c r="I113" s="198"/>
      <c r="J113" s="199">
        <f>J1490</f>
        <v>0</v>
      </c>
      <c r="K113" s="134"/>
      <c r="L113" s="20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6"/>
      <c r="C114" s="134"/>
      <c r="D114" s="197" t="s">
        <v>614</v>
      </c>
      <c r="E114" s="198"/>
      <c r="F114" s="198"/>
      <c r="G114" s="198"/>
      <c r="H114" s="198"/>
      <c r="I114" s="198"/>
      <c r="J114" s="199">
        <f>J1522</f>
        <v>0</v>
      </c>
      <c r="K114" s="134"/>
      <c r="L114" s="20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6"/>
      <c r="C115" s="134"/>
      <c r="D115" s="197" t="s">
        <v>615</v>
      </c>
      <c r="E115" s="198"/>
      <c r="F115" s="198"/>
      <c r="G115" s="198"/>
      <c r="H115" s="198"/>
      <c r="I115" s="198"/>
      <c r="J115" s="199">
        <f>J1557</f>
        <v>0</v>
      </c>
      <c r="K115" s="134"/>
      <c r="L115" s="20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6"/>
      <c r="C116" s="134"/>
      <c r="D116" s="197" t="s">
        <v>616</v>
      </c>
      <c r="E116" s="198"/>
      <c r="F116" s="198"/>
      <c r="G116" s="198"/>
      <c r="H116" s="198"/>
      <c r="I116" s="198"/>
      <c r="J116" s="199">
        <f>J1612</f>
        <v>0</v>
      </c>
      <c r="K116" s="134"/>
      <c r="L116" s="20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6"/>
      <c r="C117" s="134"/>
      <c r="D117" s="197" t="s">
        <v>617</v>
      </c>
      <c r="E117" s="198"/>
      <c r="F117" s="198"/>
      <c r="G117" s="198"/>
      <c r="H117" s="198"/>
      <c r="I117" s="198"/>
      <c r="J117" s="199">
        <f>J1635</f>
        <v>0</v>
      </c>
      <c r="K117" s="134"/>
      <c r="L117" s="20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6"/>
      <c r="C118" s="134"/>
      <c r="D118" s="197" t="s">
        <v>618</v>
      </c>
      <c r="E118" s="198"/>
      <c r="F118" s="198"/>
      <c r="G118" s="198"/>
      <c r="H118" s="198"/>
      <c r="I118" s="198"/>
      <c r="J118" s="199">
        <f>J1642</f>
        <v>0</v>
      </c>
      <c r="K118" s="134"/>
      <c r="L118" s="20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6"/>
      <c r="C119" s="134"/>
      <c r="D119" s="197" t="s">
        <v>619</v>
      </c>
      <c r="E119" s="198"/>
      <c r="F119" s="198"/>
      <c r="G119" s="198"/>
      <c r="H119" s="198"/>
      <c r="I119" s="198"/>
      <c r="J119" s="199">
        <f>J1666</f>
        <v>0</v>
      </c>
      <c r="K119" s="134"/>
      <c r="L119" s="20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6"/>
      <c r="C120" s="134"/>
      <c r="D120" s="197" t="s">
        <v>620</v>
      </c>
      <c r="E120" s="198"/>
      <c r="F120" s="198"/>
      <c r="G120" s="198"/>
      <c r="H120" s="198"/>
      <c r="I120" s="198"/>
      <c r="J120" s="199">
        <f>J1687</f>
        <v>0</v>
      </c>
      <c r="K120" s="134"/>
      <c r="L120" s="20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6"/>
      <c r="C121" s="134"/>
      <c r="D121" s="197" t="s">
        <v>621</v>
      </c>
      <c r="E121" s="198"/>
      <c r="F121" s="198"/>
      <c r="G121" s="198"/>
      <c r="H121" s="198"/>
      <c r="I121" s="198"/>
      <c r="J121" s="199">
        <f>J1736</f>
        <v>0</v>
      </c>
      <c r="K121" s="134"/>
      <c r="L121" s="20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2" customFormat="1" ht="21.84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67"/>
      <c r="C123" s="68"/>
      <c r="D123" s="68"/>
      <c r="E123" s="68"/>
      <c r="F123" s="68"/>
      <c r="G123" s="68"/>
      <c r="H123" s="68"/>
      <c r="I123" s="68"/>
      <c r="J123" s="68"/>
      <c r="K123" s="68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7" s="2" customFormat="1" ht="6.96" customHeight="1">
      <c r="A127" s="39"/>
      <c r="B127" s="69"/>
      <c r="C127" s="70"/>
      <c r="D127" s="70"/>
      <c r="E127" s="70"/>
      <c r="F127" s="70"/>
      <c r="G127" s="70"/>
      <c r="H127" s="70"/>
      <c r="I127" s="70"/>
      <c r="J127" s="70"/>
      <c r="K127" s="70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4.96" customHeight="1">
      <c r="A128" s="39"/>
      <c r="B128" s="40"/>
      <c r="C128" s="24" t="s">
        <v>304</v>
      </c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2" customHeight="1">
      <c r="A130" s="39"/>
      <c r="B130" s="40"/>
      <c r="C130" s="33" t="s">
        <v>16</v>
      </c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6.5" customHeight="1">
      <c r="A131" s="39"/>
      <c r="B131" s="40"/>
      <c r="C131" s="41"/>
      <c r="D131" s="41"/>
      <c r="E131" s="185" t="str">
        <f>E7</f>
        <v>Rekonstrukce a dostavba staré budovy ZŠ Třebotov</v>
      </c>
      <c r="F131" s="33"/>
      <c r="G131" s="33"/>
      <c r="H131" s="33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290</v>
      </c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6.5" customHeight="1">
      <c r="A133" s="39"/>
      <c r="B133" s="40"/>
      <c r="C133" s="41"/>
      <c r="D133" s="41"/>
      <c r="E133" s="77" t="str">
        <f>E9</f>
        <v>SO 04 - NOVÁ BUDOVA</v>
      </c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6.96" customHeight="1">
      <c r="A134" s="39"/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2" customHeight="1">
      <c r="A135" s="39"/>
      <c r="B135" s="40"/>
      <c r="C135" s="33" t="s">
        <v>22</v>
      </c>
      <c r="D135" s="41"/>
      <c r="E135" s="41"/>
      <c r="F135" s="28" t="str">
        <f>F12</f>
        <v>Třebotov, Hlavní 190, 252 26 areál školy</v>
      </c>
      <c r="G135" s="41"/>
      <c r="H135" s="41"/>
      <c r="I135" s="33" t="s">
        <v>24</v>
      </c>
      <c r="J135" s="80" t="str">
        <f>IF(J12="","",J12)</f>
        <v>8. 2. 2024</v>
      </c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6.96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15.15" customHeight="1">
      <c r="A137" s="39"/>
      <c r="B137" s="40"/>
      <c r="C137" s="33" t="s">
        <v>26</v>
      </c>
      <c r="D137" s="41"/>
      <c r="E137" s="41"/>
      <c r="F137" s="28" t="str">
        <f>E15</f>
        <v>Obec Třebotov</v>
      </c>
      <c r="G137" s="41"/>
      <c r="H137" s="41"/>
      <c r="I137" s="33" t="s">
        <v>33</v>
      </c>
      <c r="J137" s="37" t="str">
        <f>E21</f>
        <v>archlin s.r.o.</v>
      </c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5.15" customHeight="1">
      <c r="A138" s="39"/>
      <c r="B138" s="40"/>
      <c r="C138" s="33" t="s">
        <v>31</v>
      </c>
      <c r="D138" s="41"/>
      <c r="E138" s="41"/>
      <c r="F138" s="28" t="str">
        <f>IF(E18="","",E18)</f>
        <v>Vyplň údaj</v>
      </c>
      <c r="G138" s="41"/>
      <c r="H138" s="41"/>
      <c r="I138" s="33" t="s">
        <v>37</v>
      </c>
      <c r="J138" s="37" t="str">
        <f>E24</f>
        <v xml:space="preserve"> </v>
      </c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2" customFormat="1" ht="10.32" customHeight="1">
      <c r="A139" s="39"/>
      <c r="B139" s="40"/>
      <c r="C139" s="41"/>
      <c r="D139" s="41"/>
      <c r="E139" s="41"/>
      <c r="F139" s="41"/>
      <c r="G139" s="41"/>
      <c r="H139" s="41"/>
      <c r="I139" s="41"/>
      <c r="J139" s="41"/>
      <c r="K139" s="41"/>
      <c r="L139" s="64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11" customFormat="1" ht="29.28" customHeight="1">
      <c r="A140" s="201"/>
      <c r="B140" s="202"/>
      <c r="C140" s="203" t="s">
        <v>305</v>
      </c>
      <c r="D140" s="204" t="s">
        <v>66</v>
      </c>
      <c r="E140" s="204" t="s">
        <v>62</v>
      </c>
      <c r="F140" s="204" t="s">
        <v>63</v>
      </c>
      <c r="G140" s="204" t="s">
        <v>306</v>
      </c>
      <c r="H140" s="204" t="s">
        <v>307</v>
      </c>
      <c r="I140" s="204" t="s">
        <v>308</v>
      </c>
      <c r="J140" s="204" t="s">
        <v>295</v>
      </c>
      <c r="K140" s="205" t="s">
        <v>309</v>
      </c>
      <c r="L140" s="206"/>
      <c r="M140" s="101" t="s">
        <v>1</v>
      </c>
      <c r="N140" s="102" t="s">
        <v>45</v>
      </c>
      <c r="O140" s="102" t="s">
        <v>310</v>
      </c>
      <c r="P140" s="102" t="s">
        <v>311</v>
      </c>
      <c r="Q140" s="102" t="s">
        <v>312</v>
      </c>
      <c r="R140" s="102" t="s">
        <v>313</v>
      </c>
      <c r="S140" s="102" t="s">
        <v>314</v>
      </c>
      <c r="T140" s="103" t="s">
        <v>315</v>
      </c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</row>
    <row r="141" s="2" customFormat="1" ht="22.8" customHeight="1">
      <c r="A141" s="39"/>
      <c r="B141" s="40"/>
      <c r="C141" s="108" t="s">
        <v>316</v>
      </c>
      <c r="D141" s="41"/>
      <c r="E141" s="41"/>
      <c r="F141" s="41"/>
      <c r="G141" s="41"/>
      <c r="H141" s="41"/>
      <c r="I141" s="41"/>
      <c r="J141" s="207">
        <f>BK141</f>
        <v>0</v>
      </c>
      <c r="K141" s="41"/>
      <c r="L141" s="45"/>
      <c r="M141" s="104"/>
      <c r="N141" s="208"/>
      <c r="O141" s="105"/>
      <c r="P141" s="209">
        <f>P142+P939</f>
        <v>0</v>
      </c>
      <c r="Q141" s="105"/>
      <c r="R141" s="209">
        <f>R142+R939</f>
        <v>2838.4494176300004</v>
      </c>
      <c r="S141" s="105"/>
      <c r="T141" s="210">
        <f>T142+T939</f>
        <v>1213.0094999999999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80</v>
      </c>
      <c r="AU141" s="18" t="s">
        <v>297</v>
      </c>
      <c r="BK141" s="211">
        <f>BK142+BK939</f>
        <v>0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432</v>
      </c>
      <c r="F142" s="215" t="s">
        <v>433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P143+P226+P346+P472+P600+P878+P920+P927+P936</f>
        <v>0</v>
      </c>
      <c r="Q142" s="220"/>
      <c r="R142" s="221">
        <f>R143+R226+R346+R472+R600+R878+R920+R927+R936</f>
        <v>2726.6944010200004</v>
      </c>
      <c r="S142" s="220"/>
      <c r="T142" s="222">
        <f>T143+T226+T346+T472+T600+T878+T920+T927+T936</f>
        <v>1213.0094999999999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320</v>
      </c>
      <c r="BK142" s="225">
        <f>BK143+BK226+BK346+BK472+BK600+BK878+BK920+BK927+BK936</f>
        <v>0</v>
      </c>
    </row>
    <row r="143" s="12" customFormat="1" ht="22.8" customHeight="1">
      <c r="A143" s="12"/>
      <c r="B143" s="212"/>
      <c r="C143" s="213"/>
      <c r="D143" s="214" t="s">
        <v>80</v>
      </c>
      <c r="E143" s="226" t="s">
        <v>89</v>
      </c>
      <c r="F143" s="226" t="s">
        <v>434</v>
      </c>
      <c r="G143" s="213"/>
      <c r="H143" s="213"/>
      <c r="I143" s="216"/>
      <c r="J143" s="227">
        <f>BK143</f>
        <v>0</v>
      </c>
      <c r="K143" s="213"/>
      <c r="L143" s="218"/>
      <c r="M143" s="219"/>
      <c r="N143" s="220"/>
      <c r="O143" s="220"/>
      <c r="P143" s="221">
        <f>SUM(P144:P225)</f>
        <v>0</v>
      </c>
      <c r="Q143" s="220"/>
      <c r="R143" s="221">
        <f>SUM(R144:R225)</f>
        <v>0</v>
      </c>
      <c r="S143" s="220"/>
      <c r="T143" s="222">
        <f>SUM(T144:T225)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89</v>
      </c>
      <c r="AY143" s="223" t="s">
        <v>320</v>
      </c>
      <c r="BK143" s="225">
        <f>SUM(BK144:BK225)</f>
        <v>0</v>
      </c>
    </row>
    <row r="144" s="2" customFormat="1" ht="33" customHeight="1">
      <c r="A144" s="39"/>
      <c r="B144" s="40"/>
      <c r="C144" s="228" t="s">
        <v>89</v>
      </c>
      <c r="D144" s="228" t="s">
        <v>323</v>
      </c>
      <c r="E144" s="229" t="s">
        <v>622</v>
      </c>
      <c r="F144" s="230" t="s">
        <v>623</v>
      </c>
      <c r="G144" s="231" t="s">
        <v>455</v>
      </c>
      <c r="H144" s="232">
        <v>306.904</v>
      </c>
      <c r="I144" s="233"/>
      <c r="J144" s="234">
        <f>ROUND(I144*H144,2)</f>
        <v>0</v>
      </c>
      <c r="K144" s="230" t="s">
        <v>326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91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624</v>
      </c>
    </row>
    <row r="145" s="2" customFormat="1">
      <c r="A145" s="39"/>
      <c r="B145" s="40"/>
      <c r="C145" s="41"/>
      <c r="D145" s="241" t="s">
        <v>329</v>
      </c>
      <c r="E145" s="41"/>
      <c r="F145" s="242" t="s">
        <v>625</v>
      </c>
      <c r="G145" s="41"/>
      <c r="H145" s="41"/>
      <c r="I145" s="243"/>
      <c r="J145" s="41"/>
      <c r="K145" s="41"/>
      <c r="L145" s="45"/>
      <c r="M145" s="244"/>
      <c r="N145" s="245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329</v>
      </c>
      <c r="AU145" s="18" t="s">
        <v>91</v>
      </c>
    </row>
    <row r="146" s="13" customFormat="1">
      <c r="A146" s="13"/>
      <c r="B146" s="251"/>
      <c r="C146" s="252"/>
      <c r="D146" s="253" t="s">
        <v>440</v>
      </c>
      <c r="E146" s="254" t="s">
        <v>1</v>
      </c>
      <c r="F146" s="255" t="s">
        <v>626</v>
      </c>
      <c r="G146" s="252"/>
      <c r="H146" s="256">
        <v>306.904</v>
      </c>
      <c r="I146" s="257"/>
      <c r="J146" s="252"/>
      <c r="K146" s="252"/>
      <c r="L146" s="258"/>
      <c r="M146" s="259"/>
      <c r="N146" s="260"/>
      <c r="O146" s="260"/>
      <c r="P146" s="260"/>
      <c r="Q146" s="260"/>
      <c r="R146" s="260"/>
      <c r="S146" s="260"/>
      <c r="T146" s="261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2" t="s">
        <v>440</v>
      </c>
      <c r="AU146" s="262" t="s">
        <v>91</v>
      </c>
      <c r="AV146" s="13" t="s">
        <v>91</v>
      </c>
      <c r="AW146" s="13" t="s">
        <v>36</v>
      </c>
      <c r="AX146" s="13" t="s">
        <v>89</v>
      </c>
      <c r="AY146" s="262" t="s">
        <v>320</v>
      </c>
    </row>
    <row r="147" s="2" customFormat="1" ht="33" customHeight="1">
      <c r="A147" s="39"/>
      <c r="B147" s="40"/>
      <c r="C147" s="228" t="s">
        <v>91</v>
      </c>
      <c r="D147" s="228" t="s">
        <v>323</v>
      </c>
      <c r="E147" s="229" t="s">
        <v>627</v>
      </c>
      <c r="F147" s="230" t="s">
        <v>628</v>
      </c>
      <c r="G147" s="231" t="s">
        <v>455</v>
      </c>
      <c r="H147" s="232">
        <v>603.875</v>
      </c>
      <c r="I147" s="233"/>
      <c r="J147" s="234">
        <f>ROUND(I147*H147,2)</f>
        <v>0</v>
      </c>
      <c r="K147" s="230" t="s">
        <v>326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91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629</v>
      </c>
    </row>
    <row r="148" s="2" customFormat="1">
      <c r="A148" s="39"/>
      <c r="B148" s="40"/>
      <c r="C148" s="41"/>
      <c r="D148" s="241" t="s">
        <v>329</v>
      </c>
      <c r="E148" s="41"/>
      <c r="F148" s="242" t="s">
        <v>630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329</v>
      </c>
      <c r="AU148" s="18" t="s">
        <v>91</v>
      </c>
    </row>
    <row r="149" s="13" customFormat="1">
      <c r="A149" s="13"/>
      <c r="B149" s="251"/>
      <c r="C149" s="252"/>
      <c r="D149" s="253" t="s">
        <v>440</v>
      </c>
      <c r="E149" s="254" t="s">
        <v>1</v>
      </c>
      <c r="F149" s="255" t="s">
        <v>631</v>
      </c>
      <c r="G149" s="252"/>
      <c r="H149" s="256">
        <v>153</v>
      </c>
      <c r="I149" s="257"/>
      <c r="J149" s="252"/>
      <c r="K149" s="252"/>
      <c r="L149" s="258"/>
      <c r="M149" s="259"/>
      <c r="N149" s="260"/>
      <c r="O149" s="260"/>
      <c r="P149" s="260"/>
      <c r="Q149" s="260"/>
      <c r="R149" s="260"/>
      <c r="S149" s="260"/>
      <c r="T149" s="26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2" t="s">
        <v>440</v>
      </c>
      <c r="AU149" s="262" t="s">
        <v>91</v>
      </c>
      <c r="AV149" s="13" t="s">
        <v>91</v>
      </c>
      <c r="AW149" s="13" t="s">
        <v>36</v>
      </c>
      <c r="AX149" s="13" t="s">
        <v>81</v>
      </c>
      <c r="AY149" s="262" t="s">
        <v>320</v>
      </c>
    </row>
    <row r="150" s="13" customFormat="1">
      <c r="A150" s="13"/>
      <c r="B150" s="251"/>
      <c r="C150" s="252"/>
      <c r="D150" s="253" t="s">
        <v>440</v>
      </c>
      <c r="E150" s="254" t="s">
        <v>1</v>
      </c>
      <c r="F150" s="255" t="s">
        <v>632</v>
      </c>
      <c r="G150" s="252"/>
      <c r="H150" s="256">
        <v>242.25</v>
      </c>
      <c r="I150" s="257"/>
      <c r="J150" s="252"/>
      <c r="K150" s="252"/>
      <c r="L150" s="258"/>
      <c r="M150" s="259"/>
      <c r="N150" s="260"/>
      <c r="O150" s="260"/>
      <c r="P150" s="260"/>
      <c r="Q150" s="260"/>
      <c r="R150" s="260"/>
      <c r="S150" s="260"/>
      <c r="T150" s="261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2" t="s">
        <v>440</v>
      </c>
      <c r="AU150" s="262" t="s">
        <v>91</v>
      </c>
      <c r="AV150" s="13" t="s">
        <v>91</v>
      </c>
      <c r="AW150" s="13" t="s">
        <v>36</v>
      </c>
      <c r="AX150" s="13" t="s">
        <v>81</v>
      </c>
      <c r="AY150" s="262" t="s">
        <v>320</v>
      </c>
    </row>
    <row r="151" s="15" customFormat="1">
      <c r="A151" s="15"/>
      <c r="B151" s="288"/>
      <c r="C151" s="289"/>
      <c r="D151" s="253" t="s">
        <v>440</v>
      </c>
      <c r="E151" s="290" t="s">
        <v>1</v>
      </c>
      <c r="F151" s="291" t="s">
        <v>633</v>
      </c>
      <c r="G151" s="289"/>
      <c r="H151" s="292">
        <v>395.25</v>
      </c>
      <c r="I151" s="293"/>
      <c r="J151" s="289"/>
      <c r="K151" s="289"/>
      <c r="L151" s="294"/>
      <c r="M151" s="295"/>
      <c r="N151" s="296"/>
      <c r="O151" s="296"/>
      <c r="P151" s="296"/>
      <c r="Q151" s="296"/>
      <c r="R151" s="296"/>
      <c r="S151" s="296"/>
      <c r="T151" s="29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98" t="s">
        <v>440</v>
      </c>
      <c r="AU151" s="298" t="s">
        <v>91</v>
      </c>
      <c r="AV151" s="15" t="s">
        <v>111</v>
      </c>
      <c r="AW151" s="15" t="s">
        <v>36</v>
      </c>
      <c r="AX151" s="15" t="s">
        <v>81</v>
      </c>
      <c r="AY151" s="298" t="s">
        <v>320</v>
      </c>
    </row>
    <row r="152" s="13" customFormat="1">
      <c r="A152" s="13"/>
      <c r="B152" s="251"/>
      <c r="C152" s="252"/>
      <c r="D152" s="253" t="s">
        <v>440</v>
      </c>
      <c r="E152" s="254" t="s">
        <v>1</v>
      </c>
      <c r="F152" s="255" t="s">
        <v>634</v>
      </c>
      <c r="G152" s="252"/>
      <c r="H152" s="256">
        <v>104.125</v>
      </c>
      <c r="I152" s="257"/>
      <c r="J152" s="252"/>
      <c r="K152" s="252"/>
      <c r="L152" s="258"/>
      <c r="M152" s="259"/>
      <c r="N152" s="260"/>
      <c r="O152" s="260"/>
      <c r="P152" s="260"/>
      <c r="Q152" s="260"/>
      <c r="R152" s="260"/>
      <c r="S152" s="260"/>
      <c r="T152" s="26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2" t="s">
        <v>440</v>
      </c>
      <c r="AU152" s="262" t="s">
        <v>91</v>
      </c>
      <c r="AV152" s="13" t="s">
        <v>91</v>
      </c>
      <c r="AW152" s="13" t="s">
        <v>36</v>
      </c>
      <c r="AX152" s="13" t="s">
        <v>81</v>
      </c>
      <c r="AY152" s="262" t="s">
        <v>320</v>
      </c>
    </row>
    <row r="153" s="15" customFormat="1">
      <c r="A153" s="15"/>
      <c r="B153" s="288"/>
      <c r="C153" s="289"/>
      <c r="D153" s="253" t="s">
        <v>440</v>
      </c>
      <c r="E153" s="290" t="s">
        <v>1</v>
      </c>
      <c r="F153" s="291" t="s">
        <v>633</v>
      </c>
      <c r="G153" s="289"/>
      <c r="H153" s="292">
        <v>104.125</v>
      </c>
      <c r="I153" s="293"/>
      <c r="J153" s="289"/>
      <c r="K153" s="289"/>
      <c r="L153" s="294"/>
      <c r="M153" s="295"/>
      <c r="N153" s="296"/>
      <c r="O153" s="296"/>
      <c r="P153" s="296"/>
      <c r="Q153" s="296"/>
      <c r="R153" s="296"/>
      <c r="S153" s="296"/>
      <c r="T153" s="297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98" t="s">
        <v>440</v>
      </c>
      <c r="AU153" s="298" t="s">
        <v>91</v>
      </c>
      <c r="AV153" s="15" t="s">
        <v>111</v>
      </c>
      <c r="AW153" s="15" t="s">
        <v>36</v>
      </c>
      <c r="AX153" s="15" t="s">
        <v>81</v>
      </c>
      <c r="AY153" s="298" t="s">
        <v>320</v>
      </c>
    </row>
    <row r="154" s="16" customFormat="1">
      <c r="A154" s="16"/>
      <c r="B154" s="299"/>
      <c r="C154" s="300"/>
      <c r="D154" s="253" t="s">
        <v>440</v>
      </c>
      <c r="E154" s="301" t="s">
        <v>1</v>
      </c>
      <c r="F154" s="302" t="s">
        <v>635</v>
      </c>
      <c r="G154" s="300"/>
      <c r="H154" s="301" t="s">
        <v>1</v>
      </c>
      <c r="I154" s="303"/>
      <c r="J154" s="300"/>
      <c r="K154" s="300"/>
      <c r="L154" s="304"/>
      <c r="M154" s="305"/>
      <c r="N154" s="306"/>
      <c r="O154" s="306"/>
      <c r="P154" s="306"/>
      <c r="Q154" s="306"/>
      <c r="R154" s="306"/>
      <c r="S154" s="306"/>
      <c r="T154" s="307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308" t="s">
        <v>440</v>
      </c>
      <c r="AU154" s="308" t="s">
        <v>91</v>
      </c>
      <c r="AV154" s="16" t="s">
        <v>89</v>
      </c>
      <c r="AW154" s="16" t="s">
        <v>36</v>
      </c>
      <c r="AX154" s="16" t="s">
        <v>81</v>
      </c>
      <c r="AY154" s="308" t="s">
        <v>320</v>
      </c>
    </row>
    <row r="155" s="13" customFormat="1">
      <c r="A155" s="13"/>
      <c r="B155" s="251"/>
      <c r="C155" s="252"/>
      <c r="D155" s="253" t="s">
        <v>440</v>
      </c>
      <c r="E155" s="254" t="s">
        <v>1</v>
      </c>
      <c r="F155" s="255" t="s">
        <v>636</v>
      </c>
      <c r="G155" s="252"/>
      <c r="H155" s="256">
        <v>104.5</v>
      </c>
      <c r="I155" s="257"/>
      <c r="J155" s="252"/>
      <c r="K155" s="252"/>
      <c r="L155" s="258"/>
      <c r="M155" s="259"/>
      <c r="N155" s="260"/>
      <c r="O155" s="260"/>
      <c r="P155" s="260"/>
      <c r="Q155" s="260"/>
      <c r="R155" s="260"/>
      <c r="S155" s="260"/>
      <c r="T155" s="26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2" t="s">
        <v>440</v>
      </c>
      <c r="AU155" s="262" t="s">
        <v>91</v>
      </c>
      <c r="AV155" s="13" t="s">
        <v>91</v>
      </c>
      <c r="AW155" s="13" t="s">
        <v>36</v>
      </c>
      <c r="AX155" s="13" t="s">
        <v>81</v>
      </c>
      <c r="AY155" s="262" t="s">
        <v>320</v>
      </c>
    </row>
    <row r="156" s="15" customFormat="1">
      <c r="A156" s="15"/>
      <c r="B156" s="288"/>
      <c r="C156" s="289"/>
      <c r="D156" s="253" t="s">
        <v>440</v>
      </c>
      <c r="E156" s="290" t="s">
        <v>1</v>
      </c>
      <c r="F156" s="291" t="s">
        <v>633</v>
      </c>
      <c r="G156" s="289"/>
      <c r="H156" s="292">
        <v>104.5</v>
      </c>
      <c r="I156" s="293"/>
      <c r="J156" s="289"/>
      <c r="K156" s="289"/>
      <c r="L156" s="294"/>
      <c r="M156" s="295"/>
      <c r="N156" s="296"/>
      <c r="O156" s="296"/>
      <c r="P156" s="296"/>
      <c r="Q156" s="296"/>
      <c r="R156" s="296"/>
      <c r="S156" s="296"/>
      <c r="T156" s="29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98" t="s">
        <v>440</v>
      </c>
      <c r="AU156" s="298" t="s">
        <v>91</v>
      </c>
      <c r="AV156" s="15" t="s">
        <v>111</v>
      </c>
      <c r="AW156" s="15" t="s">
        <v>36</v>
      </c>
      <c r="AX156" s="15" t="s">
        <v>81</v>
      </c>
      <c r="AY156" s="298" t="s">
        <v>320</v>
      </c>
    </row>
    <row r="157" s="14" customFormat="1">
      <c r="A157" s="14"/>
      <c r="B157" s="263"/>
      <c r="C157" s="264"/>
      <c r="D157" s="253" t="s">
        <v>440</v>
      </c>
      <c r="E157" s="265" t="s">
        <v>1</v>
      </c>
      <c r="F157" s="266" t="s">
        <v>485</v>
      </c>
      <c r="G157" s="264"/>
      <c r="H157" s="267">
        <v>603.875</v>
      </c>
      <c r="I157" s="268"/>
      <c r="J157" s="264"/>
      <c r="K157" s="264"/>
      <c r="L157" s="269"/>
      <c r="M157" s="270"/>
      <c r="N157" s="271"/>
      <c r="O157" s="271"/>
      <c r="P157" s="271"/>
      <c r="Q157" s="271"/>
      <c r="R157" s="271"/>
      <c r="S157" s="271"/>
      <c r="T157" s="272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73" t="s">
        <v>440</v>
      </c>
      <c r="AU157" s="273" t="s">
        <v>91</v>
      </c>
      <c r="AV157" s="14" t="s">
        <v>341</v>
      </c>
      <c r="AW157" s="14" t="s">
        <v>36</v>
      </c>
      <c r="AX157" s="14" t="s">
        <v>89</v>
      </c>
      <c r="AY157" s="273" t="s">
        <v>320</v>
      </c>
    </row>
    <row r="158" s="2" customFormat="1" ht="33" customHeight="1">
      <c r="A158" s="39"/>
      <c r="B158" s="40"/>
      <c r="C158" s="228" t="s">
        <v>111</v>
      </c>
      <c r="D158" s="228" t="s">
        <v>323</v>
      </c>
      <c r="E158" s="229" t="s">
        <v>637</v>
      </c>
      <c r="F158" s="230" t="s">
        <v>638</v>
      </c>
      <c r="G158" s="231" t="s">
        <v>455</v>
      </c>
      <c r="H158" s="232">
        <v>7</v>
      </c>
      <c r="I158" s="233"/>
      <c r="J158" s="234">
        <f>ROUND(I158*H158,2)</f>
        <v>0</v>
      </c>
      <c r="K158" s="230" t="s">
        <v>326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91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639</v>
      </c>
    </row>
    <row r="159" s="2" customFormat="1">
      <c r="A159" s="39"/>
      <c r="B159" s="40"/>
      <c r="C159" s="41"/>
      <c r="D159" s="241" t="s">
        <v>329</v>
      </c>
      <c r="E159" s="41"/>
      <c r="F159" s="242" t="s">
        <v>640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329</v>
      </c>
      <c r="AU159" s="18" t="s">
        <v>91</v>
      </c>
    </row>
    <row r="160" s="13" customFormat="1">
      <c r="A160" s="13"/>
      <c r="B160" s="251"/>
      <c r="C160" s="252"/>
      <c r="D160" s="253" t="s">
        <v>440</v>
      </c>
      <c r="E160" s="254" t="s">
        <v>1</v>
      </c>
      <c r="F160" s="255" t="s">
        <v>641</v>
      </c>
      <c r="G160" s="252"/>
      <c r="H160" s="256">
        <v>7</v>
      </c>
      <c r="I160" s="257"/>
      <c r="J160" s="252"/>
      <c r="K160" s="252"/>
      <c r="L160" s="258"/>
      <c r="M160" s="259"/>
      <c r="N160" s="260"/>
      <c r="O160" s="260"/>
      <c r="P160" s="260"/>
      <c r="Q160" s="260"/>
      <c r="R160" s="260"/>
      <c r="S160" s="260"/>
      <c r="T160" s="26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2" t="s">
        <v>440</v>
      </c>
      <c r="AU160" s="262" t="s">
        <v>91</v>
      </c>
      <c r="AV160" s="13" t="s">
        <v>91</v>
      </c>
      <c r="AW160" s="13" t="s">
        <v>36</v>
      </c>
      <c r="AX160" s="13" t="s">
        <v>89</v>
      </c>
      <c r="AY160" s="262" t="s">
        <v>320</v>
      </c>
    </row>
    <row r="161" s="2" customFormat="1" ht="33" customHeight="1">
      <c r="A161" s="39"/>
      <c r="B161" s="40"/>
      <c r="C161" s="228" t="s">
        <v>341</v>
      </c>
      <c r="D161" s="228" t="s">
        <v>323</v>
      </c>
      <c r="E161" s="229" t="s">
        <v>642</v>
      </c>
      <c r="F161" s="230" t="s">
        <v>643</v>
      </c>
      <c r="G161" s="231" t="s">
        <v>455</v>
      </c>
      <c r="H161" s="232">
        <v>116.413</v>
      </c>
      <c r="I161" s="233"/>
      <c r="J161" s="234">
        <f>ROUND(I161*H161,2)</f>
        <v>0</v>
      </c>
      <c r="K161" s="230" t="s">
        <v>326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91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644</v>
      </c>
    </row>
    <row r="162" s="2" customFormat="1">
      <c r="A162" s="39"/>
      <c r="B162" s="40"/>
      <c r="C162" s="41"/>
      <c r="D162" s="241" t="s">
        <v>329</v>
      </c>
      <c r="E162" s="41"/>
      <c r="F162" s="242" t="s">
        <v>645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329</v>
      </c>
      <c r="AU162" s="18" t="s">
        <v>91</v>
      </c>
    </row>
    <row r="163" s="16" customFormat="1">
      <c r="A163" s="16"/>
      <c r="B163" s="299"/>
      <c r="C163" s="300"/>
      <c r="D163" s="253" t="s">
        <v>440</v>
      </c>
      <c r="E163" s="301" t="s">
        <v>1</v>
      </c>
      <c r="F163" s="302" t="s">
        <v>646</v>
      </c>
      <c r="G163" s="300"/>
      <c r="H163" s="301" t="s">
        <v>1</v>
      </c>
      <c r="I163" s="303"/>
      <c r="J163" s="300"/>
      <c r="K163" s="300"/>
      <c r="L163" s="304"/>
      <c r="M163" s="305"/>
      <c r="N163" s="306"/>
      <c r="O163" s="306"/>
      <c r="P163" s="306"/>
      <c r="Q163" s="306"/>
      <c r="R163" s="306"/>
      <c r="S163" s="306"/>
      <c r="T163" s="307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308" t="s">
        <v>440</v>
      </c>
      <c r="AU163" s="308" t="s">
        <v>91</v>
      </c>
      <c r="AV163" s="16" t="s">
        <v>89</v>
      </c>
      <c r="AW163" s="16" t="s">
        <v>36</v>
      </c>
      <c r="AX163" s="16" t="s">
        <v>81</v>
      </c>
      <c r="AY163" s="308" t="s">
        <v>320</v>
      </c>
    </row>
    <row r="164" s="13" customFormat="1">
      <c r="A164" s="13"/>
      <c r="B164" s="251"/>
      <c r="C164" s="252"/>
      <c r="D164" s="253" t="s">
        <v>440</v>
      </c>
      <c r="E164" s="254" t="s">
        <v>1</v>
      </c>
      <c r="F164" s="255" t="s">
        <v>647</v>
      </c>
      <c r="G164" s="252"/>
      <c r="H164" s="256">
        <v>9.1370000000000005</v>
      </c>
      <c r="I164" s="257"/>
      <c r="J164" s="252"/>
      <c r="K164" s="252"/>
      <c r="L164" s="258"/>
      <c r="M164" s="259"/>
      <c r="N164" s="260"/>
      <c r="O164" s="260"/>
      <c r="P164" s="260"/>
      <c r="Q164" s="260"/>
      <c r="R164" s="260"/>
      <c r="S164" s="260"/>
      <c r="T164" s="26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2" t="s">
        <v>440</v>
      </c>
      <c r="AU164" s="262" t="s">
        <v>91</v>
      </c>
      <c r="AV164" s="13" t="s">
        <v>91</v>
      </c>
      <c r="AW164" s="13" t="s">
        <v>36</v>
      </c>
      <c r="AX164" s="13" t="s">
        <v>81</v>
      </c>
      <c r="AY164" s="262" t="s">
        <v>320</v>
      </c>
    </row>
    <row r="165" s="13" customFormat="1">
      <c r="A165" s="13"/>
      <c r="B165" s="251"/>
      <c r="C165" s="252"/>
      <c r="D165" s="253" t="s">
        <v>440</v>
      </c>
      <c r="E165" s="254" t="s">
        <v>1</v>
      </c>
      <c r="F165" s="255" t="s">
        <v>648</v>
      </c>
      <c r="G165" s="252"/>
      <c r="H165" s="256">
        <v>5.2220000000000004</v>
      </c>
      <c r="I165" s="257"/>
      <c r="J165" s="252"/>
      <c r="K165" s="252"/>
      <c r="L165" s="258"/>
      <c r="M165" s="259"/>
      <c r="N165" s="260"/>
      <c r="O165" s="260"/>
      <c r="P165" s="260"/>
      <c r="Q165" s="260"/>
      <c r="R165" s="260"/>
      <c r="S165" s="260"/>
      <c r="T165" s="26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2" t="s">
        <v>440</v>
      </c>
      <c r="AU165" s="262" t="s">
        <v>91</v>
      </c>
      <c r="AV165" s="13" t="s">
        <v>91</v>
      </c>
      <c r="AW165" s="13" t="s">
        <v>36</v>
      </c>
      <c r="AX165" s="13" t="s">
        <v>81</v>
      </c>
      <c r="AY165" s="262" t="s">
        <v>320</v>
      </c>
    </row>
    <row r="166" s="13" customFormat="1">
      <c r="A166" s="13"/>
      <c r="B166" s="251"/>
      <c r="C166" s="252"/>
      <c r="D166" s="253" t="s">
        <v>440</v>
      </c>
      <c r="E166" s="254" t="s">
        <v>1</v>
      </c>
      <c r="F166" s="255" t="s">
        <v>649</v>
      </c>
      <c r="G166" s="252"/>
      <c r="H166" s="256">
        <v>4.1849999999999996</v>
      </c>
      <c r="I166" s="257"/>
      <c r="J166" s="252"/>
      <c r="K166" s="252"/>
      <c r="L166" s="258"/>
      <c r="M166" s="259"/>
      <c r="N166" s="260"/>
      <c r="O166" s="260"/>
      <c r="P166" s="260"/>
      <c r="Q166" s="260"/>
      <c r="R166" s="260"/>
      <c r="S166" s="260"/>
      <c r="T166" s="26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2" t="s">
        <v>440</v>
      </c>
      <c r="AU166" s="262" t="s">
        <v>91</v>
      </c>
      <c r="AV166" s="13" t="s">
        <v>91</v>
      </c>
      <c r="AW166" s="13" t="s">
        <v>36</v>
      </c>
      <c r="AX166" s="13" t="s">
        <v>81</v>
      </c>
      <c r="AY166" s="262" t="s">
        <v>320</v>
      </c>
    </row>
    <row r="167" s="13" customFormat="1">
      <c r="A167" s="13"/>
      <c r="B167" s="251"/>
      <c r="C167" s="252"/>
      <c r="D167" s="253" t="s">
        <v>440</v>
      </c>
      <c r="E167" s="254" t="s">
        <v>1</v>
      </c>
      <c r="F167" s="255" t="s">
        <v>650</v>
      </c>
      <c r="G167" s="252"/>
      <c r="H167" s="256">
        <v>34.128</v>
      </c>
      <c r="I167" s="257"/>
      <c r="J167" s="252"/>
      <c r="K167" s="252"/>
      <c r="L167" s="258"/>
      <c r="M167" s="259"/>
      <c r="N167" s="260"/>
      <c r="O167" s="260"/>
      <c r="P167" s="260"/>
      <c r="Q167" s="260"/>
      <c r="R167" s="260"/>
      <c r="S167" s="260"/>
      <c r="T167" s="26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2" t="s">
        <v>440</v>
      </c>
      <c r="AU167" s="262" t="s">
        <v>91</v>
      </c>
      <c r="AV167" s="13" t="s">
        <v>91</v>
      </c>
      <c r="AW167" s="13" t="s">
        <v>36</v>
      </c>
      <c r="AX167" s="13" t="s">
        <v>81</v>
      </c>
      <c r="AY167" s="262" t="s">
        <v>320</v>
      </c>
    </row>
    <row r="168" s="13" customFormat="1">
      <c r="A168" s="13"/>
      <c r="B168" s="251"/>
      <c r="C168" s="252"/>
      <c r="D168" s="253" t="s">
        <v>440</v>
      </c>
      <c r="E168" s="254" t="s">
        <v>1</v>
      </c>
      <c r="F168" s="255" t="s">
        <v>651</v>
      </c>
      <c r="G168" s="252"/>
      <c r="H168" s="256">
        <v>6.5629999999999997</v>
      </c>
      <c r="I168" s="257"/>
      <c r="J168" s="252"/>
      <c r="K168" s="252"/>
      <c r="L168" s="258"/>
      <c r="M168" s="259"/>
      <c r="N168" s="260"/>
      <c r="O168" s="260"/>
      <c r="P168" s="260"/>
      <c r="Q168" s="260"/>
      <c r="R168" s="260"/>
      <c r="S168" s="260"/>
      <c r="T168" s="26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2" t="s">
        <v>440</v>
      </c>
      <c r="AU168" s="262" t="s">
        <v>91</v>
      </c>
      <c r="AV168" s="13" t="s">
        <v>91</v>
      </c>
      <c r="AW168" s="13" t="s">
        <v>36</v>
      </c>
      <c r="AX168" s="13" t="s">
        <v>81</v>
      </c>
      <c r="AY168" s="262" t="s">
        <v>320</v>
      </c>
    </row>
    <row r="169" s="13" customFormat="1">
      <c r="A169" s="13"/>
      <c r="B169" s="251"/>
      <c r="C169" s="252"/>
      <c r="D169" s="253" t="s">
        <v>440</v>
      </c>
      <c r="E169" s="254" t="s">
        <v>1</v>
      </c>
      <c r="F169" s="255" t="s">
        <v>652</v>
      </c>
      <c r="G169" s="252"/>
      <c r="H169" s="256">
        <v>2.7000000000000002</v>
      </c>
      <c r="I169" s="257"/>
      <c r="J169" s="252"/>
      <c r="K169" s="252"/>
      <c r="L169" s="258"/>
      <c r="M169" s="259"/>
      <c r="N169" s="260"/>
      <c r="O169" s="260"/>
      <c r="P169" s="260"/>
      <c r="Q169" s="260"/>
      <c r="R169" s="260"/>
      <c r="S169" s="260"/>
      <c r="T169" s="26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2" t="s">
        <v>440</v>
      </c>
      <c r="AU169" s="262" t="s">
        <v>91</v>
      </c>
      <c r="AV169" s="13" t="s">
        <v>91</v>
      </c>
      <c r="AW169" s="13" t="s">
        <v>36</v>
      </c>
      <c r="AX169" s="13" t="s">
        <v>81</v>
      </c>
      <c r="AY169" s="262" t="s">
        <v>320</v>
      </c>
    </row>
    <row r="170" s="13" customFormat="1">
      <c r="A170" s="13"/>
      <c r="B170" s="251"/>
      <c r="C170" s="252"/>
      <c r="D170" s="253" t="s">
        <v>440</v>
      </c>
      <c r="E170" s="254" t="s">
        <v>1</v>
      </c>
      <c r="F170" s="255" t="s">
        <v>653</v>
      </c>
      <c r="G170" s="252"/>
      <c r="H170" s="256">
        <v>7.5599999999999996</v>
      </c>
      <c r="I170" s="257"/>
      <c r="J170" s="252"/>
      <c r="K170" s="252"/>
      <c r="L170" s="258"/>
      <c r="M170" s="259"/>
      <c r="N170" s="260"/>
      <c r="O170" s="260"/>
      <c r="P170" s="260"/>
      <c r="Q170" s="260"/>
      <c r="R170" s="260"/>
      <c r="S170" s="260"/>
      <c r="T170" s="26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2" t="s">
        <v>440</v>
      </c>
      <c r="AU170" s="262" t="s">
        <v>91</v>
      </c>
      <c r="AV170" s="13" t="s">
        <v>91</v>
      </c>
      <c r="AW170" s="13" t="s">
        <v>36</v>
      </c>
      <c r="AX170" s="13" t="s">
        <v>81</v>
      </c>
      <c r="AY170" s="262" t="s">
        <v>320</v>
      </c>
    </row>
    <row r="171" s="13" customFormat="1">
      <c r="A171" s="13"/>
      <c r="B171" s="251"/>
      <c r="C171" s="252"/>
      <c r="D171" s="253" t="s">
        <v>440</v>
      </c>
      <c r="E171" s="254" t="s">
        <v>1</v>
      </c>
      <c r="F171" s="255" t="s">
        <v>654</v>
      </c>
      <c r="G171" s="252"/>
      <c r="H171" s="256">
        <v>16.056000000000001</v>
      </c>
      <c r="I171" s="257"/>
      <c r="J171" s="252"/>
      <c r="K171" s="252"/>
      <c r="L171" s="258"/>
      <c r="M171" s="259"/>
      <c r="N171" s="260"/>
      <c r="O171" s="260"/>
      <c r="P171" s="260"/>
      <c r="Q171" s="260"/>
      <c r="R171" s="260"/>
      <c r="S171" s="260"/>
      <c r="T171" s="261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2" t="s">
        <v>440</v>
      </c>
      <c r="AU171" s="262" t="s">
        <v>91</v>
      </c>
      <c r="AV171" s="13" t="s">
        <v>91</v>
      </c>
      <c r="AW171" s="13" t="s">
        <v>36</v>
      </c>
      <c r="AX171" s="13" t="s">
        <v>81</v>
      </c>
      <c r="AY171" s="262" t="s">
        <v>320</v>
      </c>
    </row>
    <row r="172" s="13" customFormat="1">
      <c r="A172" s="13"/>
      <c r="B172" s="251"/>
      <c r="C172" s="252"/>
      <c r="D172" s="253" t="s">
        <v>440</v>
      </c>
      <c r="E172" s="254" t="s">
        <v>1</v>
      </c>
      <c r="F172" s="255" t="s">
        <v>655</v>
      </c>
      <c r="G172" s="252"/>
      <c r="H172" s="256">
        <v>8.2620000000000005</v>
      </c>
      <c r="I172" s="257"/>
      <c r="J172" s="252"/>
      <c r="K172" s="252"/>
      <c r="L172" s="258"/>
      <c r="M172" s="259"/>
      <c r="N172" s="260"/>
      <c r="O172" s="260"/>
      <c r="P172" s="260"/>
      <c r="Q172" s="260"/>
      <c r="R172" s="260"/>
      <c r="S172" s="260"/>
      <c r="T172" s="26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2" t="s">
        <v>440</v>
      </c>
      <c r="AU172" s="262" t="s">
        <v>91</v>
      </c>
      <c r="AV172" s="13" t="s">
        <v>91</v>
      </c>
      <c r="AW172" s="13" t="s">
        <v>36</v>
      </c>
      <c r="AX172" s="13" t="s">
        <v>81</v>
      </c>
      <c r="AY172" s="262" t="s">
        <v>320</v>
      </c>
    </row>
    <row r="173" s="15" customFormat="1">
      <c r="A173" s="15"/>
      <c r="B173" s="288"/>
      <c r="C173" s="289"/>
      <c r="D173" s="253" t="s">
        <v>440</v>
      </c>
      <c r="E173" s="290" t="s">
        <v>1</v>
      </c>
      <c r="F173" s="291" t="s">
        <v>633</v>
      </c>
      <c r="G173" s="289"/>
      <c r="H173" s="292">
        <v>93.813000000000002</v>
      </c>
      <c r="I173" s="293"/>
      <c r="J173" s="289"/>
      <c r="K173" s="289"/>
      <c r="L173" s="294"/>
      <c r="M173" s="295"/>
      <c r="N173" s="296"/>
      <c r="O173" s="296"/>
      <c r="P173" s="296"/>
      <c r="Q173" s="296"/>
      <c r="R173" s="296"/>
      <c r="S173" s="296"/>
      <c r="T173" s="29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98" t="s">
        <v>440</v>
      </c>
      <c r="AU173" s="298" t="s">
        <v>91</v>
      </c>
      <c r="AV173" s="15" t="s">
        <v>111</v>
      </c>
      <c r="AW173" s="15" t="s">
        <v>36</v>
      </c>
      <c r="AX173" s="15" t="s">
        <v>81</v>
      </c>
      <c r="AY173" s="298" t="s">
        <v>320</v>
      </c>
    </row>
    <row r="174" s="16" customFormat="1">
      <c r="A174" s="16"/>
      <c r="B174" s="299"/>
      <c r="C174" s="300"/>
      <c r="D174" s="253" t="s">
        <v>440</v>
      </c>
      <c r="E174" s="301" t="s">
        <v>1</v>
      </c>
      <c r="F174" s="302" t="s">
        <v>656</v>
      </c>
      <c r="G174" s="300"/>
      <c r="H174" s="301" t="s">
        <v>1</v>
      </c>
      <c r="I174" s="303"/>
      <c r="J174" s="300"/>
      <c r="K174" s="300"/>
      <c r="L174" s="304"/>
      <c r="M174" s="305"/>
      <c r="N174" s="306"/>
      <c r="O174" s="306"/>
      <c r="P174" s="306"/>
      <c r="Q174" s="306"/>
      <c r="R174" s="306"/>
      <c r="S174" s="306"/>
      <c r="T174" s="307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308" t="s">
        <v>440</v>
      </c>
      <c r="AU174" s="308" t="s">
        <v>91</v>
      </c>
      <c r="AV174" s="16" t="s">
        <v>89</v>
      </c>
      <c r="AW174" s="16" t="s">
        <v>36</v>
      </c>
      <c r="AX174" s="16" t="s">
        <v>81</v>
      </c>
      <c r="AY174" s="308" t="s">
        <v>320</v>
      </c>
    </row>
    <row r="175" s="13" customFormat="1">
      <c r="A175" s="13"/>
      <c r="B175" s="251"/>
      <c r="C175" s="252"/>
      <c r="D175" s="253" t="s">
        <v>440</v>
      </c>
      <c r="E175" s="254" t="s">
        <v>1</v>
      </c>
      <c r="F175" s="255" t="s">
        <v>657</v>
      </c>
      <c r="G175" s="252"/>
      <c r="H175" s="256">
        <v>22.600000000000001</v>
      </c>
      <c r="I175" s="257"/>
      <c r="J175" s="252"/>
      <c r="K175" s="252"/>
      <c r="L175" s="258"/>
      <c r="M175" s="259"/>
      <c r="N175" s="260"/>
      <c r="O175" s="260"/>
      <c r="P175" s="260"/>
      <c r="Q175" s="260"/>
      <c r="R175" s="260"/>
      <c r="S175" s="260"/>
      <c r="T175" s="26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2" t="s">
        <v>440</v>
      </c>
      <c r="AU175" s="262" t="s">
        <v>91</v>
      </c>
      <c r="AV175" s="13" t="s">
        <v>91</v>
      </c>
      <c r="AW175" s="13" t="s">
        <v>36</v>
      </c>
      <c r="AX175" s="13" t="s">
        <v>81</v>
      </c>
      <c r="AY175" s="262" t="s">
        <v>320</v>
      </c>
    </row>
    <row r="176" s="15" customFormat="1">
      <c r="A176" s="15"/>
      <c r="B176" s="288"/>
      <c r="C176" s="289"/>
      <c r="D176" s="253" t="s">
        <v>440</v>
      </c>
      <c r="E176" s="290" t="s">
        <v>1</v>
      </c>
      <c r="F176" s="291" t="s">
        <v>633</v>
      </c>
      <c r="G176" s="289"/>
      <c r="H176" s="292">
        <v>22.600000000000001</v>
      </c>
      <c r="I176" s="293"/>
      <c r="J176" s="289"/>
      <c r="K176" s="289"/>
      <c r="L176" s="294"/>
      <c r="M176" s="295"/>
      <c r="N176" s="296"/>
      <c r="O176" s="296"/>
      <c r="P176" s="296"/>
      <c r="Q176" s="296"/>
      <c r="R176" s="296"/>
      <c r="S176" s="296"/>
      <c r="T176" s="297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98" t="s">
        <v>440</v>
      </c>
      <c r="AU176" s="298" t="s">
        <v>91</v>
      </c>
      <c r="AV176" s="15" t="s">
        <v>111</v>
      </c>
      <c r="AW176" s="15" t="s">
        <v>36</v>
      </c>
      <c r="AX176" s="15" t="s">
        <v>81</v>
      </c>
      <c r="AY176" s="298" t="s">
        <v>320</v>
      </c>
    </row>
    <row r="177" s="14" customFormat="1">
      <c r="A177" s="14"/>
      <c r="B177" s="263"/>
      <c r="C177" s="264"/>
      <c r="D177" s="253" t="s">
        <v>440</v>
      </c>
      <c r="E177" s="265" t="s">
        <v>1</v>
      </c>
      <c r="F177" s="266" t="s">
        <v>485</v>
      </c>
      <c r="G177" s="264"/>
      <c r="H177" s="267">
        <v>116.413</v>
      </c>
      <c r="I177" s="268"/>
      <c r="J177" s="264"/>
      <c r="K177" s="264"/>
      <c r="L177" s="269"/>
      <c r="M177" s="270"/>
      <c r="N177" s="271"/>
      <c r="O177" s="271"/>
      <c r="P177" s="271"/>
      <c r="Q177" s="271"/>
      <c r="R177" s="271"/>
      <c r="S177" s="271"/>
      <c r="T177" s="272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3" t="s">
        <v>440</v>
      </c>
      <c r="AU177" s="273" t="s">
        <v>91</v>
      </c>
      <c r="AV177" s="14" t="s">
        <v>341</v>
      </c>
      <c r="AW177" s="14" t="s">
        <v>36</v>
      </c>
      <c r="AX177" s="14" t="s">
        <v>89</v>
      </c>
      <c r="AY177" s="273" t="s">
        <v>320</v>
      </c>
    </row>
    <row r="178" s="2" customFormat="1" ht="33" customHeight="1">
      <c r="A178" s="39"/>
      <c r="B178" s="40"/>
      <c r="C178" s="228" t="s">
        <v>319</v>
      </c>
      <c r="D178" s="228" t="s">
        <v>323</v>
      </c>
      <c r="E178" s="229" t="s">
        <v>658</v>
      </c>
      <c r="F178" s="230" t="s">
        <v>659</v>
      </c>
      <c r="G178" s="231" t="s">
        <v>455</v>
      </c>
      <c r="H178" s="232">
        <v>120.705</v>
      </c>
      <c r="I178" s="233"/>
      <c r="J178" s="234">
        <f>ROUND(I178*H178,2)</f>
        <v>0</v>
      </c>
      <c r="K178" s="230" t="s">
        <v>326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91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660</v>
      </c>
    </row>
    <row r="179" s="2" customFormat="1">
      <c r="A179" s="39"/>
      <c r="B179" s="40"/>
      <c r="C179" s="41"/>
      <c r="D179" s="241" t="s">
        <v>329</v>
      </c>
      <c r="E179" s="41"/>
      <c r="F179" s="242" t="s">
        <v>661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329</v>
      </c>
      <c r="AU179" s="18" t="s">
        <v>91</v>
      </c>
    </row>
    <row r="180" s="16" customFormat="1">
      <c r="A180" s="16"/>
      <c r="B180" s="299"/>
      <c r="C180" s="300"/>
      <c r="D180" s="253" t="s">
        <v>440</v>
      </c>
      <c r="E180" s="301" t="s">
        <v>1</v>
      </c>
      <c r="F180" s="302" t="s">
        <v>646</v>
      </c>
      <c r="G180" s="300"/>
      <c r="H180" s="301" t="s">
        <v>1</v>
      </c>
      <c r="I180" s="303"/>
      <c r="J180" s="300"/>
      <c r="K180" s="300"/>
      <c r="L180" s="304"/>
      <c r="M180" s="305"/>
      <c r="N180" s="306"/>
      <c r="O180" s="306"/>
      <c r="P180" s="306"/>
      <c r="Q180" s="306"/>
      <c r="R180" s="306"/>
      <c r="S180" s="306"/>
      <c r="T180" s="307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308" t="s">
        <v>440</v>
      </c>
      <c r="AU180" s="308" t="s">
        <v>91</v>
      </c>
      <c r="AV180" s="16" t="s">
        <v>89</v>
      </c>
      <c r="AW180" s="16" t="s">
        <v>36</v>
      </c>
      <c r="AX180" s="16" t="s">
        <v>81</v>
      </c>
      <c r="AY180" s="308" t="s">
        <v>320</v>
      </c>
    </row>
    <row r="181" s="13" customFormat="1">
      <c r="A181" s="13"/>
      <c r="B181" s="251"/>
      <c r="C181" s="252"/>
      <c r="D181" s="253" t="s">
        <v>440</v>
      </c>
      <c r="E181" s="254" t="s">
        <v>1</v>
      </c>
      <c r="F181" s="255" t="s">
        <v>662</v>
      </c>
      <c r="G181" s="252"/>
      <c r="H181" s="256">
        <v>4.8600000000000003</v>
      </c>
      <c r="I181" s="257"/>
      <c r="J181" s="252"/>
      <c r="K181" s="252"/>
      <c r="L181" s="258"/>
      <c r="M181" s="259"/>
      <c r="N181" s="260"/>
      <c r="O181" s="260"/>
      <c r="P181" s="260"/>
      <c r="Q181" s="260"/>
      <c r="R181" s="260"/>
      <c r="S181" s="260"/>
      <c r="T181" s="26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2" t="s">
        <v>440</v>
      </c>
      <c r="AU181" s="262" t="s">
        <v>91</v>
      </c>
      <c r="AV181" s="13" t="s">
        <v>91</v>
      </c>
      <c r="AW181" s="13" t="s">
        <v>36</v>
      </c>
      <c r="AX181" s="13" t="s">
        <v>81</v>
      </c>
      <c r="AY181" s="262" t="s">
        <v>320</v>
      </c>
    </row>
    <row r="182" s="13" customFormat="1">
      <c r="A182" s="13"/>
      <c r="B182" s="251"/>
      <c r="C182" s="252"/>
      <c r="D182" s="253" t="s">
        <v>440</v>
      </c>
      <c r="E182" s="254" t="s">
        <v>1</v>
      </c>
      <c r="F182" s="255" t="s">
        <v>663</v>
      </c>
      <c r="G182" s="252"/>
      <c r="H182" s="256">
        <v>4.2750000000000004</v>
      </c>
      <c r="I182" s="257"/>
      <c r="J182" s="252"/>
      <c r="K182" s="252"/>
      <c r="L182" s="258"/>
      <c r="M182" s="259"/>
      <c r="N182" s="260"/>
      <c r="O182" s="260"/>
      <c r="P182" s="260"/>
      <c r="Q182" s="260"/>
      <c r="R182" s="260"/>
      <c r="S182" s="260"/>
      <c r="T182" s="26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2" t="s">
        <v>440</v>
      </c>
      <c r="AU182" s="262" t="s">
        <v>91</v>
      </c>
      <c r="AV182" s="13" t="s">
        <v>91</v>
      </c>
      <c r="AW182" s="13" t="s">
        <v>36</v>
      </c>
      <c r="AX182" s="13" t="s">
        <v>81</v>
      </c>
      <c r="AY182" s="262" t="s">
        <v>320</v>
      </c>
    </row>
    <row r="183" s="13" customFormat="1">
      <c r="A183" s="13"/>
      <c r="B183" s="251"/>
      <c r="C183" s="252"/>
      <c r="D183" s="253" t="s">
        <v>440</v>
      </c>
      <c r="E183" s="254" t="s">
        <v>1</v>
      </c>
      <c r="F183" s="255" t="s">
        <v>664</v>
      </c>
      <c r="G183" s="252"/>
      <c r="H183" s="256">
        <v>22.77</v>
      </c>
      <c r="I183" s="257"/>
      <c r="J183" s="252"/>
      <c r="K183" s="252"/>
      <c r="L183" s="258"/>
      <c r="M183" s="259"/>
      <c r="N183" s="260"/>
      <c r="O183" s="260"/>
      <c r="P183" s="260"/>
      <c r="Q183" s="260"/>
      <c r="R183" s="260"/>
      <c r="S183" s="260"/>
      <c r="T183" s="26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2" t="s">
        <v>440</v>
      </c>
      <c r="AU183" s="262" t="s">
        <v>91</v>
      </c>
      <c r="AV183" s="13" t="s">
        <v>91</v>
      </c>
      <c r="AW183" s="13" t="s">
        <v>36</v>
      </c>
      <c r="AX183" s="13" t="s">
        <v>81</v>
      </c>
      <c r="AY183" s="262" t="s">
        <v>320</v>
      </c>
    </row>
    <row r="184" s="15" customFormat="1">
      <c r="A184" s="15"/>
      <c r="B184" s="288"/>
      <c r="C184" s="289"/>
      <c r="D184" s="253" t="s">
        <v>440</v>
      </c>
      <c r="E184" s="290" t="s">
        <v>1</v>
      </c>
      <c r="F184" s="291" t="s">
        <v>633</v>
      </c>
      <c r="G184" s="289"/>
      <c r="H184" s="292">
        <v>31.905000000000001</v>
      </c>
      <c r="I184" s="293"/>
      <c r="J184" s="289"/>
      <c r="K184" s="289"/>
      <c r="L184" s="294"/>
      <c r="M184" s="295"/>
      <c r="N184" s="296"/>
      <c r="O184" s="296"/>
      <c r="P184" s="296"/>
      <c r="Q184" s="296"/>
      <c r="R184" s="296"/>
      <c r="S184" s="296"/>
      <c r="T184" s="297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98" t="s">
        <v>440</v>
      </c>
      <c r="AU184" s="298" t="s">
        <v>91</v>
      </c>
      <c r="AV184" s="15" t="s">
        <v>111</v>
      </c>
      <c r="AW184" s="15" t="s">
        <v>36</v>
      </c>
      <c r="AX184" s="15" t="s">
        <v>81</v>
      </c>
      <c r="AY184" s="298" t="s">
        <v>320</v>
      </c>
    </row>
    <row r="185" s="16" customFormat="1">
      <c r="A185" s="16"/>
      <c r="B185" s="299"/>
      <c r="C185" s="300"/>
      <c r="D185" s="253" t="s">
        <v>440</v>
      </c>
      <c r="E185" s="301" t="s">
        <v>1</v>
      </c>
      <c r="F185" s="302" t="s">
        <v>656</v>
      </c>
      <c r="G185" s="300"/>
      <c r="H185" s="301" t="s">
        <v>1</v>
      </c>
      <c r="I185" s="303"/>
      <c r="J185" s="300"/>
      <c r="K185" s="300"/>
      <c r="L185" s="304"/>
      <c r="M185" s="305"/>
      <c r="N185" s="306"/>
      <c r="O185" s="306"/>
      <c r="P185" s="306"/>
      <c r="Q185" s="306"/>
      <c r="R185" s="306"/>
      <c r="S185" s="306"/>
      <c r="T185" s="307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T185" s="308" t="s">
        <v>440</v>
      </c>
      <c r="AU185" s="308" t="s">
        <v>91</v>
      </c>
      <c r="AV185" s="16" t="s">
        <v>89</v>
      </c>
      <c r="AW185" s="16" t="s">
        <v>36</v>
      </c>
      <c r="AX185" s="16" t="s">
        <v>81</v>
      </c>
      <c r="AY185" s="308" t="s">
        <v>320</v>
      </c>
    </row>
    <row r="186" s="13" customFormat="1">
      <c r="A186" s="13"/>
      <c r="B186" s="251"/>
      <c r="C186" s="252"/>
      <c r="D186" s="253" t="s">
        <v>440</v>
      </c>
      <c r="E186" s="254" t="s">
        <v>1</v>
      </c>
      <c r="F186" s="255" t="s">
        <v>665</v>
      </c>
      <c r="G186" s="252"/>
      <c r="H186" s="256">
        <v>88.799999999999997</v>
      </c>
      <c r="I186" s="257"/>
      <c r="J186" s="252"/>
      <c r="K186" s="252"/>
      <c r="L186" s="258"/>
      <c r="M186" s="259"/>
      <c r="N186" s="260"/>
      <c r="O186" s="260"/>
      <c r="P186" s="260"/>
      <c r="Q186" s="260"/>
      <c r="R186" s="260"/>
      <c r="S186" s="260"/>
      <c r="T186" s="26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2" t="s">
        <v>440</v>
      </c>
      <c r="AU186" s="262" t="s">
        <v>91</v>
      </c>
      <c r="AV186" s="13" t="s">
        <v>91</v>
      </c>
      <c r="AW186" s="13" t="s">
        <v>36</v>
      </c>
      <c r="AX186" s="13" t="s">
        <v>81</v>
      </c>
      <c r="AY186" s="262" t="s">
        <v>320</v>
      </c>
    </row>
    <row r="187" s="15" customFormat="1">
      <c r="A187" s="15"/>
      <c r="B187" s="288"/>
      <c r="C187" s="289"/>
      <c r="D187" s="253" t="s">
        <v>440</v>
      </c>
      <c r="E187" s="290" t="s">
        <v>1</v>
      </c>
      <c r="F187" s="291" t="s">
        <v>633</v>
      </c>
      <c r="G187" s="289"/>
      <c r="H187" s="292">
        <v>88.799999999999997</v>
      </c>
      <c r="I187" s="293"/>
      <c r="J187" s="289"/>
      <c r="K187" s="289"/>
      <c r="L187" s="294"/>
      <c r="M187" s="295"/>
      <c r="N187" s="296"/>
      <c r="O187" s="296"/>
      <c r="P187" s="296"/>
      <c r="Q187" s="296"/>
      <c r="R187" s="296"/>
      <c r="S187" s="296"/>
      <c r="T187" s="297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98" t="s">
        <v>440</v>
      </c>
      <c r="AU187" s="298" t="s">
        <v>91</v>
      </c>
      <c r="AV187" s="15" t="s">
        <v>111</v>
      </c>
      <c r="AW187" s="15" t="s">
        <v>36</v>
      </c>
      <c r="AX187" s="15" t="s">
        <v>81</v>
      </c>
      <c r="AY187" s="298" t="s">
        <v>320</v>
      </c>
    </row>
    <row r="188" s="14" customFormat="1">
      <c r="A188" s="14"/>
      <c r="B188" s="263"/>
      <c r="C188" s="264"/>
      <c r="D188" s="253" t="s">
        <v>440</v>
      </c>
      <c r="E188" s="265" t="s">
        <v>1</v>
      </c>
      <c r="F188" s="266" t="s">
        <v>485</v>
      </c>
      <c r="G188" s="264"/>
      <c r="H188" s="267">
        <v>120.705</v>
      </c>
      <c r="I188" s="268"/>
      <c r="J188" s="264"/>
      <c r="K188" s="264"/>
      <c r="L188" s="269"/>
      <c r="M188" s="270"/>
      <c r="N188" s="271"/>
      <c r="O188" s="271"/>
      <c r="P188" s="271"/>
      <c r="Q188" s="271"/>
      <c r="R188" s="271"/>
      <c r="S188" s="271"/>
      <c r="T188" s="27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3" t="s">
        <v>440</v>
      </c>
      <c r="AU188" s="273" t="s">
        <v>91</v>
      </c>
      <c r="AV188" s="14" t="s">
        <v>341</v>
      </c>
      <c r="AW188" s="14" t="s">
        <v>36</v>
      </c>
      <c r="AX188" s="14" t="s">
        <v>89</v>
      </c>
      <c r="AY188" s="273" t="s">
        <v>320</v>
      </c>
    </row>
    <row r="189" s="2" customFormat="1" ht="37.8" customHeight="1">
      <c r="A189" s="39"/>
      <c r="B189" s="40"/>
      <c r="C189" s="228" t="s">
        <v>350</v>
      </c>
      <c r="D189" s="228" t="s">
        <v>323</v>
      </c>
      <c r="E189" s="229" t="s">
        <v>458</v>
      </c>
      <c r="F189" s="230" t="s">
        <v>459</v>
      </c>
      <c r="G189" s="231" t="s">
        <v>455</v>
      </c>
      <c r="H189" s="232">
        <v>4</v>
      </c>
      <c r="I189" s="233"/>
      <c r="J189" s="234">
        <f>ROUND(I189*H189,2)</f>
        <v>0</v>
      </c>
      <c r="K189" s="230" t="s">
        <v>326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341</v>
      </c>
      <c r="AT189" s="239" t="s">
        <v>323</v>
      </c>
      <c r="AU189" s="239" t="s">
        <v>91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341</v>
      </c>
      <c r="BM189" s="239" t="s">
        <v>666</v>
      </c>
    </row>
    <row r="190" s="2" customFormat="1">
      <c r="A190" s="39"/>
      <c r="B190" s="40"/>
      <c r="C190" s="41"/>
      <c r="D190" s="241" t="s">
        <v>329</v>
      </c>
      <c r="E190" s="41"/>
      <c r="F190" s="242" t="s">
        <v>461</v>
      </c>
      <c r="G190" s="41"/>
      <c r="H190" s="41"/>
      <c r="I190" s="243"/>
      <c r="J190" s="41"/>
      <c r="K190" s="41"/>
      <c r="L190" s="45"/>
      <c r="M190" s="244"/>
      <c r="N190" s="245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329</v>
      </c>
      <c r="AU190" s="18" t="s">
        <v>91</v>
      </c>
    </row>
    <row r="191" s="13" customFormat="1">
      <c r="A191" s="13"/>
      <c r="B191" s="251"/>
      <c r="C191" s="252"/>
      <c r="D191" s="253" t="s">
        <v>440</v>
      </c>
      <c r="E191" s="254" t="s">
        <v>1</v>
      </c>
      <c r="F191" s="255" t="s">
        <v>667</v>
      </c>
      <c r="G191" s="252"/>
      <c r="H191" s="256">
        <v>4</v>
      </c>
      <c r="I191" s="257"/>
      <c r="J191" s="252"/>
      <c r="K191" s="252"/>
      <c r="L191" s="258"/>
      <c r="M191" s="259"/>
      <c r="N191" s="260"/>
      <c r="O191" s="260"/>
      <c r="P191" s="260"/>
      <c r="Q191" s="260"/>
      <c r="R191" s="260"/>
      <c r="S191" s="260"/>
      <c r="T191" s="26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2" t="s">
        <v>440</v>
      </c>
      <c r="AU191" s="262" t="s">
        <v>91</v>
      </c>
      <c r="AV191" s="13" t="s">
        <v>91</v>
      </c>
      <c r="AW191" s="13" t="s">
        <v>36</v>
      </c>
      <c r="AX191" s="13" t="s">
        <v>89</v>
      </c>
      <c r="AY191" s="262" t="s">
        <v>320</v>
      </c>
    </row>
    <row r="192" s="2" customFormat="1" ht="37.8" customHeight="1">
      <c r="A192" s="39"/>
      <c r="B192" s="40"/>
      <c r="C192" s="228" t="s">
        <v>357</v>
      </c>
      <c r="D192" s="228" t="s">
        <v>323</v>
      </c>
      <c r="E192" s="229" t="s">
        <v>668</v>
      </c>
      <c r="F192" s="230" t="s">
        <v>669</v>
      </c>
      <c r="G192" s="231" t="s">
        <v>455</v>
      </c>
      <c r="H192" s="232">
        <v>295.01999999999998</v>
      </c>
      <c r="I192" s="233"/>
      <c r="J192" s="234">
        <f>ROUND(I192*H192,2)</f>
        <v>0</v>
      </c>
      <c r="K192" s="230" t="s">
        <v>326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341</v>
      </c>
      <c r="AT192" s="239" t="s">
        <v>323</v>
      </c>
      <c r="AU192" s="239" t="s">
        <v>91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341</v>
      </c>
      <c r="BM192" s="239" t="s">
        <v>670</v>
      </c>
    </row>
    <row r="193" s="2" customFormat="1">
      <c r="A193" s="39"/>
      <c r="B193" s="40"/>
      <c r="C193" s="41"/>
      <c r="D193" s="241" t="s">
        <v>329</v>
      </c>
      <c r="E193" s="41"/>
      <c r="F193" s="242" t="s">
        <v>671</v>
      </c>
      <c r="G193" s="41"/>
      <c r="H193" s="41"/>
      <c r="I193" s="243"/>
      <c r="J193" s="41"/>
      <c r="K193" s="41"/>
      <c r="L193" s="45"/>
      <c r="M193" s="244"/>
      <c r="N193" s="245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329</v>
      </c>
      <c r="AU193" s="18" t="s">
        <v>91</v>
      </c>
    </row>
    <row r="194" s="2" customFormat="1" ht="37.8" customHeight="1">
      <c r="A194" s="39"/>
      <c r="B194" s="40"/>
      <c r="C194" s="228" t="s">
        <v>363</v>
      </c>
      <c r="D194" s="228" t="s">
        <v>323</v>
      </c>
      <c r="E194" s="229" t="s">
        <v>462</v>
      </c>
      <c r="F194" s="230" t="s">
        <v>463</v>
      </c>
      <c r="G194" s="231" t="s">
        <v>455</v>
      </c>
      <c r="H194" s="232">
        <v>3</v>
      </c>
      <c r="I194" s="233"/>
      <c r="J194" s="234">
        <f>ROUND(I194*H194,2)</f>
        <v>0</v>
      </c>
      <c r="K194" s="230" t="s">
        <v>326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341</v>
      </c>
      <c r="AT194" s="239" t="s">
        <v>323</v>
      </c>
      <c r="AU194" s="239" t="s">
        <v>91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341</v>
      </c>
      <c r="BM194" s="239" t="s">
        <v>672</v>
      </c>
    </row>
    <row r="195" s="2" customFormat="1">
      <c r="A195" s="39"/>
      <c r="B195" s="40"/>
      <c r="C195" s="41"/>
      <c r="D195" s="241" t="s">
        <v>329</v>
      </c>
      <c r="E195" s="41"/>
      <c r="F195" s="242" t="s">
        <v>465</v>
      </c>
      <c r="G195" s="41"/>
      <c r="H195" s="41"/>
      <c r="I195" s="243"/>
      <c r="J195" s="41"/>
      <c r="K195" s="41"/>
      <c r="L195" s="45"/>
      <c r="M195" s="244"/>
      <c r="N195" s="245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329</v>
      </c>
      <c r="AU195" s="18" t="s">
        <v>91</v>
      </c>
    </row>
    <row r="196" s="13" customFormat="1">
      <c r="A196" s="13"/>
      <c r="B196" s="251"/>
      <c r="C196" s="252"/>
      <c r="D196" s="253" t="s">
        <v>440</v>
      </c>
      <c r="E196" s="254" t="s">
        <v>1</v>
      </c>
      <c r="F196" s="255" t="s">
        <v>673</v>
      </c>
      <c r="G196" s="252"/>
      <c r="H196" s="256">
        <v>3</v>
      </c>
      <c r="I196" s="257"/>
      <c r="J196" s="252"/>
      <c r="K196" s="252"/>
      <c r="L196" s="258"/>
      <c r="M196" s="259"/>
      <c r="N196" s="260"/>
      <c r="O196" s="260"/>
      <c r="P196" s="260"/>
      <c r="Q196" s="260"/>
      <c r="R196" s="260"/>
      <c r="S196" s="260"/>
      <c r="T196" s="26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2" t="s">
        <v>440</v>
      </c>
      <c r="AU196" s="262" t="s">
        <v>91</v>
      </c>
      <c r="AV196" s="13" t="s">
        <v>91</v>
      </c>
      <c r="AW196" s="13" t="s">
        <v>36</v>
      </c>
      <c r="AX196" s="13" t="s">
        <v>89</v>
      </c>
      <c r="AY196" s="262" t="s">
        <v>320</v>
      </c>
    </row>
    <row r="197" s="2" customFormat="1" ht="37.8" customHeight="1">
      <c r="A197" s="39"/>
      <c r="B197" s="40"/>
      <c r="C197" s="228" t="s">
        <v>368</v>
      </c>
      <c r="D197" s="228" t="s">
        <v>323</v>
      </c>
      <c r="E197" s="229" t="s">
        <v>674</v>
      </c>
      <c r="F197" s="230" t="s">
        <v>675</v>
      </c>
      <c r="G197" s="231" t="s">
        <v>455</v>
      </c>
      <c r="H197" s="232">
        <v>852.87699999999995</v>
      </c>
      <c r="I197" s="233"/>
      <c r="J197" s="234">
        <f>ROUND(I197*H197,2)</f>
        <v>0</v>
      </c>
      <c r="K197" s="230" t="s">
        <v>326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341</v>
      </c>
      <c r="AT197" s="239" t="s">
        <v>323</v>
      </c>
      <c r="AU197" s="239" t="s">
        <v>91</v>
      </c>
      <c r="AY197" s="18" t="s">
        <v>320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341</v>
      </c>
      <c r="BM197" s="239" t="s">
        <v>676</v>
      </c>
    </row>
    <row r="198" s="2" customFormat="1">
      <c r="A198" s="39"/>
      <c r="B198" s="40"/>
      <c r="C198" s="41"/>
      <c r="D198" s="241" t="s">
        <v>329</v>
      </c>
      <c r="E198" s="41"/>
      <c r="F198" s="242" t="s">
        <v>677</v>
      </c>
      <c r="G198" s="41"/>
      <c r="H198" s="41"/>
      <c r="I198" s="243"/>
      <c r="J198" s="41"/>
      <c r="K198" s="41"/>
      <c r="L198" s="45"/>
      <c r="M198" s="244"/>
      <c r="N198" s="245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329</v>
      </c>
      <c r="AU198" s="18" t="s">
        <v>91</v>
      </c>
    </row>
    <row r="199" s="13" customFormat="1">
      <c r="A199" s="13"/>
      <c r="B199" s="251"/>
      <c r="C199" s="252"/>
      <c r="D199" s="253" t="s">
        <v>440</v>
      </c>
      <c r="E199" s="254" t="s">
        <v>1</v>
      </c>
      <c r="F199" s="255" t="s">
        <v>678</v>
      </c>
      <c r="G199" s="252"/>
      <c r="H199" s="256">
        <v>1147.8969999999999</v>
      </c>
      <c r="I199" s="257"/>
      <c r="J199" s="252"/>
      <c r="K199" s="252"/>
      <c r="L199" s="258"/>
      <c r="M199" s="259"/>
      <c r="N199" s="260"/>
      <c r="O199" s="260"/>
      <c r="P199" s="260"/>
      <c r="Q199" s="260"/>
      <c r="R199" s="260"/>
      <c r="S199" s="260"/>
      <c r="T199" s="26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2" t="s">
        <v>440</v>
      </c>
      <c r="AU199" s="262" t="s">
        <v>91</v>
      </c>
      <c r="AV199" s="13" t="s">
        <v>91</v>
      </c>
      <c r="AW199" s="13" t="s">
        <v>36</v>
      </c>
      <c r="AX199" s="13" t="s">
        <v>81</v>
      </c>
      <c r="AY199" s="262" t="s">
        <v>320</v>
      </c>
    </row>
    <row r="200" s="13" customFormat="1">
      <c r="A200" s="13"/>
      <c r="B200" s="251"/>
      <c r="C200" s="252"/>
      <c r="D200" s="253" t="s">
        <v>440</v>
      </c>
      <c r="E200" s="254" t="s">
        <v>1</v>
      </c>
      <c r="F200" s="255" t="s">
        <v>679</v>
      </c>
      <c r="G200" s="252"/>
      <c r="H200" s="256">
        <v>-295.01999999999998</v>
      </c>
      <c r="I200" s="257"/>
      <c r="J200" s="252"/>
      <c r="K200" s="252"/>
      <c r="L200" s="258"/>
      <c r="M200" s="259"/>
      <c r="N200" s="260"/>
      <c r="O200" s="260"/>
      <c r="P200" s="260"/>
      <c r="Q200" s="260"/>
      <c r="R200" s="260"/>
      <c r="S200" s="260"/>
      <c r="T200" s="26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2" t="s">
        <v>440</v>
      </c>
      <c r="AU200" s="262" t="s">
        <v>91</v>
      </c>
      <c r="AV200" s="13" t="s">
        <v>91</v>
      </c>
      <c r="AW200" s="13" t="s">
        <v>36</v>
      </c>
      <c r="AX200" s="13" t="s">
        <v>81</v>
      </c>
      <c r="AY200" s="262" t="s">
        <v>320</v>
      </c>
    </row>
    <row r="201" s="14" customFormat="1">
      <c r="A201" s="14"/>
      <c r="B201" s="263"/>
      <c r="C201" s="264"/>
      <c r="D201" s="253" t="s">
        <v>440</v>
      </c>
      <c r="E201" s="265" t="s">
        <v>1</v>
      </c>
      <c r="F201" s="266" t="s">
        <v>485</v>
      </c>
      <c r="G201" s="264"/>
      <c r="H201" s="267">
        <v>852.87699999999995</v>
      </c>
      <c r="I201" s="268"/>
      <c r="J201" s="264"/>
      <c r="K201" s="264"/>
      <c r="L201" s="269"/>
      <c r="M201" s="270"/>
      <c r="N201" s="271"/>
      <c r="O201" s="271"/>
      <c r="P201" s="271"/>
      <c r="Q201" s="271"/>
      <c r="R201" s="271"/>
      <c r="S201" s="271"/>
      <c r="T201" s="27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3" t="s">
        <v>440</v>
      </c>
      <c r="AU201" s="273" t="s">
        <v>91</v>
      </c>
      <c r="AV201" s="14" t="s">
        <v>341</v>
      </c>
      <c r="AW201" s="14" t="s">
        <v>36</v>
      </c>
      <c r="AX201" s="14" t="s">
        <v>89</v>
      </c>
      <c r="AY201" s="273" t="s">
        <v>320</v>
      </c>
    </row>
    <row r="202" s="2" customFormat="1" ht="24.15" customHeight="1">
      <c r="A202" s="39"/>
      <c r="B202" s="40"/>
      <c r="C202" s="228" t="s">
        <v>373</v>
      </c>
      <c r="D202" s="228" t="s">
        <v>323</v>
      </c>
      <c r="E202" s="229" t="s">
        <v>680</v>
      </c>
      <c r="F202" s="230" t="s">
        <v>681</v>
      </c>
      <c r="G202" s="231" t="s">
        <v>455</v>
      </c>
      <c r="H202" s="232">
        <v>4</v>
      </c>
      <c r="I202" s="233"/>
      <c r="J202" s="234">
        <f>ROUND(I202*H202,2)</f>
        <v>0</v>
      </c>
      <c r="K202" s="230" t="s">
        <v>326</v>
      </c>
      <c r="L202" s="45"/>
      <c r="M202" s="235" t="s">
        <v>1</v>
      </c>
      <c r="N202" s="236" t="s">
        <v>46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341</v>
      </c>
      <c r="AT202" s="239" t="s">
        <v>323</v>
      </c>
      <c r="AU202" s="239" t="s">
        <v>91</v>
      </c>
      <c r="AY202" s="18" t="s">
        <v>320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89</v>
      </c>
      <c r="BK202" s="240">
        <f>ROUND(I202*H202,2)</f>
        <v>0</v>
      </c>
      <c r="BL202" s="18" t="s">
        <v>341</v>
      </c>
      <c r="BM202" s="239" t="s">
        <v>682</v>
      </c>
    </row>
    <row r="203" s="2" customFormat="1">
      <c r="A203" s="39"/>
      <c r="B203" s="40"/>
      <c r="C203" s="41"/>
      <c r="D203" s="241" t="s">
        <v>329</v>
      </c>
      <c r="E203" s="41"/>
      <c r="F203" s="242" t="s">
        <v>683</v>
      </c>
      <c r="G203" s="41"/>
      <c r="H203" s="41"/>
      <c r="I203" s="243"/>
      <c r="J203" s="41"/>
      <c r="K203" s="41"/>
      <c r="L203" s="45"/>
      <c r="M203" s="244"/>
      <c r="N203" s="245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329</v>
      </c>
      <c r="AU203" s="18" t="s">
        <v>91</v>
      </c>
    </row>
    <row r="204" s="13" customFormat="1">
      <c r="A204" s="13"/>
      <c r="B204" s="251"/>
      <c r="C204" s="252"/>
      <c r="D204" s="253" t="s">
        <v>440</v>
      </c>
      <c r="E204" s="254" t="s">
        <v>1</v>
      </c>
      <c r="F204" s="255" t="s">
        <v>667</v>
      </c>
      <c r="G204" s="252"/>
      <c r="H204" s="256">
        <v>4</v>
      </c>
      <c r="I204" s="257"/>
      <c r="J204" s="252"/>
      <c r="K204" s="252"/>
      <c r="L204" s="258"/>
      <c r="M204" s="259"/>
      <c r="N204" s="260"/>
      <c r="O204" s="260"/>
      <c r="P204" s="260"/>
      <c r="Q204" s="260"/>
      <c r="R204" s="260"/>
      <c r="S204" s="260"/>
      <c r="T204" s="26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2" t="s">
        <v>440</v>
      </c>
      <c r="AU204" s="262" t="s">
        <v>91</v>
      </c>
      <c r="AV204" s="13" t="s">
        <v>91</v>
      </c>
      <c r="AW204" s="13" t="s">
        <v>36</v>
      </c>
      <c r="AX204" s="13" t="s">
        <v>89</v>
      </c>
      <c r="AY204" s="262" t="s">
        <v>320</v>
      </c>
    </row>
    <row r="205" s="2" customFormat="1" ht="24.15" customHeight="1">
      <c r="A205" s="39"/>
      <c r="B205" s="40"/>
      <c r="C205" s="228" t="s">
        <v>378</v>
      </c>
      <c r="D205" s="228" t="s">
        <v>323</v>
      </c>
      <c r="E205" s="229" t="s">
        <v>684</v>
      </c>
      <c r="F205" s="230" t="s">
        <v>685</v>
      </c>
      <c r="G205" s="231" t="s">
        <v>455</v>
      </c>
      <c r="H205" s="232">
        <v>295.01999999999998</v>
      </c>
      <c r="I205" s="233"/>
      <c r="J205" s="234">
        <f>ROUND(I205*H205,2)</f>
        <v>0</v>
      </c>
      <c r="K205" s="230" t="s">
        <v>326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341</v>
      </c>
      <c r="AT205" s="239" t="s">
        <v>323</v>
      </c>
      <c r="AU205" s="239" t="s">
        <v>91</v>
      </c>
      <c r="AY205" s="18" t="s">
        <v>320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341</v>
      </c>
      <c r="BM205" s="239" t="s">
        <v>686</v>
      </c>
    </row>
    <row r="206" s="2" customFormat="1">
      <c r="A206" s="39"/>
      <c r="B206" s="40"/>
      <c r="C206" s="41"/>
      <c r="D206" s="241" t="s">
        <v>329</v>
      </c>
      <c r="E206" s="41"/>
      <c r="F206" s="242" t="s">
        <v>687</v>
      </c>
      <c r="G206" s="41"/>
      <c r="H206" s="41"/>
      <c r="I206" s="243"/>
      <c r="J206" s="41"/>
      <c r="K206" s="41"/>
      <c r="L206" s="45"/>
      <c r="M206" s="244"/>
      <c r="N206" s="245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329</v>
      </c>
      <c r="AU206" s="18" t="s">
        <v>91</v>
      </c>
    </row>
    <row r="207" s="2" customFormat="1" ht="33" customHeight="1">
      <c r="A207" s="39"/>
      <c r="B207" s="40"/>
      <c r="C207" s="228" t="s">
        <v>383</v>
      </c>
      <c r="D207" s="228" t="s">
        <v>323</v>
      </c>
      <c r="E207" s="229" t="s">
        <v>478</v>
      </c>
      <c r="F207" s="230" t="s">
        <v>479</v>
      </c>
      <c r="G207" s="231" t="s">
        <v>480</v>
      </c>
      <c r="H207" s="232">
        <v>1454.991</v>
      </c>
      <c r="I207" s="233"/>
      <c r="J207" s="234">
        <f>ROUND(I207*H207,2)</f>
        <v>0</v>
      </c>
      <c r="K207" s="230" t="s">
        <v>326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341</v>
      </c>
      <c r="AT207" s="239" t="s">
        <v>323</v>
      </c>
      <c r="AU207" s="239" t="s">
        <v>91</v>
      </c>
      <c r="AY207" s="18" t="s">
        <v>320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341</v>
      </c>
      <c r="BM207" s="239" t="s">
        <v>688</v>
      </c>
    </row>
    <row r="208" s="2" customFormat="1">
      <c r="A208" s="39"/>
      <c r="B208" s="40"/>
      <c r="C208" s="41"/>
      <c r="D208" s="241" t="s">
        <v>329</v>
      </c>
      <c r="E208" s="41"/>
      <c r="F208" s="242" t="s">
        <v>482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329</v>
      </c>
      <c r="AU208" s="18" t="s">
        <v>91</v>
      </c>
    </row>
    <row r="209" s="13" customFormat="1">
      <c r="A209" s="13"/>
      <c r="B209" s="251"/>
      <c r="C209" s="252"/>
      <c r="D209" s="253" t="s">
        <v>440</v>
      </c>
      <c r="E209" s="254" t="s">
        <v>1</v>
      </c>
      <c r="F209" s="255" t="s">
        <v>689</v>
      </c>
      <c r="G209" s="252"/>
      <c r="H209" s="256">
        <v>1454.991</v>
      </c>
      <c r="I209" s="257"/>
      <c r="J209" s="252"/>
      <c r="K209" s="252"/>
      <c r="L209" s="258"/>
      <c r="M209" s="259"/>
      <c r="N209" s="260"/>
      <c r="O209" s="260"/>
      <c r="P209" s="260"/>
      <c r="Q209" s="260"/>
      <c r="R209" s="260"/>
      <c r="S209" s="260"/>
      <c r="T209" s="26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2" t="s">
        <v>440</v>
      </c>
      <c r="AU209" s="262" t="s">
        <v>91</v>
      </c>
      <c r="AV209" s="13" t="s">
        <v>91</v>
      </c>
      <c r="AW209" s="13" t="s">
        <v>36</v>
      </c>
      <c r="AX209" s="13" t="s">
        <v>89</v>
      </c>
      <c r="AY209" s="262" t="s">
        <v>320</v>
      </c>
    </row>
    <row r="210" s="2" customFormat="1" ht="16.5" customHeight="1">
      <c r="A210" s="39"/>
      <c r="B210" s="40"/>
      <c r="C210" s="228" t="s">
        <v>388</v>
      </c>
      <c r="D210" s="228" t="s">
        <v>323</v>
      </c>
      <c r="E210" s="229" t="s">
        <v>474</v>
      </c>
      <c r="F210" s="230" t="s">
        <v>475</v>
      </c>
      <c r="G210" s="231" t="s">
        <v>455</v>
      </c>
      <c r="H210" s="232">
        <v>855.87699999999995</v>
      </c>
      <c r="I210" s="233"/>
      <c r="J210" s="234">
        <f>ROUND(I210*H210,2)</f>
        <v>0</v>
      </c>
      <c r="K210" s="230" t="s">
        <v>326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341</v>
      </c>
      <c r="AT210" s="239" t="s">
        <v>323</v>
      </c>
      <c r="AU210" s="239" t="s">
        <v>91</v>
      </c>
      <c r="AY210" s="18" t="s">
        <v>320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341</v>
      </c>
      <c r="BM210" s="239" t="s">
        <v>690</v>
      </c>
    </row>
    <row r="211" s="2" customFormat="1">
      <c r="A211" s="39"/>
      <c r="B211" s="40"/>
      <c r="C211" s="41"/>
      <c r="D211" s="241" t="s">
        <v>329</v>
      </c>
      <c r="E211" s="41"/>
      <c r="F211" s="242" t="s">
        <v>477</v>
      </c>
      <c r="G211" s="41"/>
      <c r="H211" s="41"/>
      <c r="I211" s="243"/>
      <c r="J211" s="41"/>
      <c r="K211" s="41"/>
      <c r="L211" s="45"/>
      <c r="M211" s="244"/>
      <c r="N211" s="245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329</v>
      </c>
      <c r="AU211" s="18" t="s">
        <v>91</v>
      </c>
    </row>
    <row r="212" s="13" customFormat="1">
      <c r="A212" s="13"/>
      <c r="B212" s="251"/>
      <c r="C212" s="252"/>
      <c r="D212" s="253" t="s">
        <v>440</v>
      </c>
      <c r="E212" s="254" t="s">
        <v>1</v>
      </c>
      <c r="F212" s="255" t="s">
        <v>691</v>
      </c>
      <c r="G212" s="252"/>
      <c r="H212" s="256">
        <v>852.87699999999995</v>
      </c>
      <c r="I212" s="257"/>
      <c r="J212" s="252"/>
      <c r="K212" s="252"/>
      <c r="L212" s="258"/>
      <c r="M212" s="259"/>
      <c r="N212" s="260"/>
      <c r="O212" s="260"/>
      <c r="P212" s="260"/>
      <c r="Q212" s="260"/>
      <c r="R212" s="260"/>
      <c r="S212" s="260"/>
      <c r="T212" s="26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2" t="s">
        <v>440</v>
      </c>
      <c r="AU212" s="262" t="s">
        <v>91</v>
      </c>
      <c r="AV212" s="13" t="s">
        <v>91</v>
      </c>
      <c r="AW212" s="13" t="s">
        <v>36</v>
      </c>
      <c r="AX212" s="13" t="s">
        <v>81</v>
      </c>
      <c r="AY212" s="262" t="s">
        <v>320</v>
      </c>
    </row>
    <row r="213" s="13" customFormat="1">
      <c r="A213" s="13"/>
      <c r="B213" s="251"/>
      <c r="C213" s="252"/>
      <c r="D213" s="253" t="s">
        <v>440</v>
      </c>
      <c r="E213" s="254" t="s">
        <v>1</v>
      </c>
      <c r="F213" s="255" t="s">
        <v>692</v>
      </c>
      <c r="G213" s="252"/>
      <c r="H213" s="256">
        <v>3</v>
      </c>
      <c r="I213" s="257"/>
      <c r="J213" s="252"/>
      <c r="K213" s="252"/>
      <c r="L213" s="258"/>
      <c r="M213" s="259"/>
      <c r="N213" s="260"/>
      <c r="O213" s="260"/>
      <c r="P213" s="260"/>
      <c r="Q213" s="260"/>
      <c r="R213" s="260"/>
      <c r="S213" s="260"/>
      <c r="T213" s="26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2" t="s">
        <v>440</v>
      </c>
      <c r="AU213" s="262" t="s">
        <v>91</v>
      </c>
      <c r="AV213" s="13" t="s">
        <v>91</v>
      </c>
      <c r="AW213" s="13" t="s">
        <v>36</v>
      </c>
      <c r="AX213" s="13" t="s">
        <v>81</v>
      </c>
      <c r="AY213" s="262" t="s">
        <v>320</v>
      </c>
    </row>
    <row r="214" s="14" customFormat="1">
      <c r="A214" s="14"/>
      <c r="B214" s="263"/>
      <c r="C214" s="264"/>
      <c r="D214" s="253" t="s">
        <v>440</v>
      </c>
      <c r="E214" s="265" t="s">
        <v>1</v>
      </c>
      <c r="F214" s="266" t="s">
        <v>485</v>
      </c>
      <c r="G214" s="264"/>
      <c r="H214" s="267">
        <v>855.87699999999995</v>
      </c>
      <c r="I214" s="268"/>
      <c r="J214" s="264"/>
      <c r="K214" s="264"/>
      <c r="L214" s="269"/>
      <c r="M214" s="270"/>
      <c r="N214" s="271"/>
      <c r="O214" s="271"/>
      <c r="P214" s="271"/>
      <c r="Q214" s="271"/>
      <c r="R214" s="271"/>
      <c r="S214" s="271"/>
      <c r="T214" s="272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73" t="s">
        <v>440</v>
      </c>
      <c r="AU214" s="273" t="s">
        <v>91</v>
      </c>
      <c r="AV214" s="14" t="s">
        <v>341</v>
      </c>
      <c r="AW214" s="14" t="s">
        <v>36</v>
      </c>
      <c r="AX214" s="14" t="s">
        <v>89</v>
      </c>
      <c r="AY214" s="273" t="s">
        <v>320</v>
      </c>
    </row>
    <row r="215" s="2" customFormat="1" ht="24.15" customHeight="1">
      <c r="A215" s="39"/>
      <c r="B215" s="40"/>
      <c r="C215" s="228" t="s">
        <v>393</v>
      </c>
      <c r="D215" s="228" t="s">
        <v>323</v>
      </c>
      <c r="E215" s="229" t="s">
        <v>693</v>
      </c>
      <c r="F215" s="230" t="s">
        <v>694</v>
      </c>
      <c r="G215" s="231" t="s">
        <v>455</v>
      </c>
      <c r="H215" s="232">
        <v>299.01999999999998</v>
      </c>
      <c r="I215" s="233"/>
      <c r="J215" s="234">
        <f>ROUND(I215*H215,2)</f>
        <v>0</v>
      </c>
      <c r="K215" s="230" t="s">
        <v>326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341</v>
      </c>
      <c r="AT215" s="239" t="s">
        <v>323</v>
      </c>
      <c r="AU215" s="239" t="s">
        <v>91</v>
      </c>
      <c r="AY215" s="18" t="s">
        <v>320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341</v>
      </c>
      <c r="BM215" s="239" t="s">
        <v>695</v>
      </c>
    </row>
    <row r="216" s="2" customFormat="1">
      <c r="A216" s="39"/>
      <c r="B216" s="40"/>
      <c r="C216" s="41"/>
      <c r="D216" s="241" t="s">
        <v>329</v>
      </c>
      <c r="E216" s="41"/>
      <c r="F216" s="242" t="s">
        <v>696</v>
      </c>
      <c r="G216" s="41"/>
      <c r="H216" s="41"/>
      <c r="I216" s="243"/>
      <c r="J216" s="41"/>
      <c r="K216" s="41"/>
      <c r="L216" s="45"/>
      <c r="M216" s="244"/>
      <c r="N216" s="245"/>
      <c r="O216" s="92"/>
      <c r="P216" s="92"/>
      <c r="Q216" s="92"/>
      <c r="R216" s="92"/>
      <c r="S216" s="92"/>
      <c r="T216" s="93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329</v>
      </c>
      <c r="AU216" s="18" t="s">
        <v>91</v>
      </c>
    </row>
    <row r="217" s="13" customFormat="1">
      <c r="A217" s="13"/>
      <c r="B217" s="251"/>
      <c r="C217" s="252"/>
      <c r="D217" s="253" t="s">
        <v>440</v>
      </c>
      <c r="E217" s="254" t="s">
        <v>1</v>
      </c>
      <c r="F217" s="255" t="s">
        <v>697</v>
      </c>
      <c r="G217" s="252"/>
      <c r="H217" s="256">
        <v>23.800000000000001</v>
      </c>
      <c r="I217" s="257"/>
      <c r="J217" s="252"/>
      <c r="K217" s="252"/>
      <c r="L217" s="258"/>
      <c r="M217" s="259"/>
      <c r="N217" s="260"/>
      <c r="O217" s="260"/>
      <c r="P217" s="260"/>
      <c r="Q217" s="260"/>
      <c r="R217" s="260"/>
      <c r="S217" s="260"/>
      <c r="T217" s="261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2" t="s">
        <v>440</v>
      </c>
      <c r="AU217" s="262" t="s">
        <v>91</v>
      </c>
      <c r="AV217" s="13" t="s">
        <v>91</v>
      </c>
      <c r="AW217" s="13" t="s">
        <v>36</v>
      </c>
      <c r="AX217" s="13" t="s">
        <v>81</v>
      </c>
      <c r="AY217" s="262" t="s">
        <v>320</v>
      </c>
    </row>
    <row r="218" s="16" customFormat="1">
      <c r="A218" s="16"/>
      <c r="B218" s="299"/>
      <c r="C218" s="300"/>
      <c r="D218" s="253" t="s">
        <v>440</v>
      </c>
      <c r="E218" s="301" t="s">
        <v>1</v>
      </c>
      <c r="F218" s="302" t="s">
        <v>635</v>
      </c>
      <c r="G218" s="300"/>
      <c r="H218" s="301" t="s">
        <v>1</v>
      </c>
      <c r="I218" s="303"/>
      <c r="J218" s="300"/>
      <c r="K218" s="300"/>
      <c r="L218" s="304"/>
      <c r="M218" s="305"/>
      <c r="N218" s="306"/>
      <c r="O218" s="306"/>
      <c r="P218" s="306"/>
      <c r="Q218" s="306"/>
      <c r="R218" s="306"/>
      <c r="S218" s="306"/>
      <c r="T218" s="307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308" t="s">
        <v>440</v>
      </c>
      <c r="AU218" s="308" t="s">
        <v>91</v>
      </c>
      <c r="AV218" s="16" t="s">
        <v>89</v>
      </c>
      <c r="AW218" s="16" t="s">
        <v>36</v>
      </c>
      <c r="AX218" s="16" t="s">
        <v>81</v>
      </c>
      <c r="AY218" s="308" t="s">
        <v>320</v>
      </c>
    </row>
    <row r="219" s="13" customFormat="1">
      <c r="A219" s="13"/>
      <c r="B219" s="251"/>
      <c r="C219" s="252"/>
      <c r="D219" s="253" t="s">
        <v>440</v>
      </c>
      <c r="E219" s="254" t="s">
        <v>1</v>
      </c>
      <c r="F219" s="255" t="s">
        <v>698</v>
      </c>
      <c r="G219" s="252"/>
      <c r="H219" s="256">
        <v>83.599999999999994</v>
      </c>
      <c r="I219" s="257"/>
      <c r="J219" s="252"/>
      <c r="K219" s="252"/>
      <c r="L219" s="258"/>
      <c r="M219" s="259"/>
      <c r="N219" s="260"/>
      <c r="O219" s="260"/>
      <c r="P219" s="260"/>
      <c r="Q219" s="260"/>
      <c r="R219" s="260"/>
      <c r="S219" s="260"/>
      <c r="T219" s="26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2" t="s">
        <v>440</v>
      </c>
      <c r="AU219" s="262" t="s">
        <v>91</v>
      </c>
      <c r="AV219" s="13" t="s">
        <v>91</v>
      </c>
      <c r="AW219" s="13" t="s">
        <v>36</v>
      </c>
      <c r="AX219" s="13" t="s">
        <v>81</v>
      </c>
      <c r="AY219" s="262" t="s">
        <v>320</v>
      </c>
    </row>
    <row r="220" s="13" customFormat="1">
      <c r="A220" s="13"/>
      <c r="B220" s="251"/>
      <c r="C220" s="252"/>
      <c r="D220" s="253" t="s">
        <v>440</v>
      </c>
      <c r="E220" s="254" t="s">
        <v>1</v>
      </c>
      <c r="F220" s="255" t="s">
        <v>699</v>
      </c>
      <c r="G220" s="252"/>
      <c r="H220" s="256">
        <v>11.300000000000001</v>
      </c>
      <c r="I220" s="257"/>
      <c r="J220" s="252"/>
      <c r="K220" s="252"/>
      <c r="L220" s="258"/>
      <c r="M220" s="259"/>
      <c r="N220" s="260"/>
      <c r="O220" s="260"/>
      <c r="P220" s="260"/>
      <c r="Q220" s="260"/>
      <c r="R220" s="260"/>
      <c r="S220" s="260"/>
      <c r="T220" s="26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2" t="s">
        <v>440</v>
      </c>
      <c r="AU220" s="262" t="s">
        <v>91</v>
      </c>
      <c r="AV220" s="13" t="s">
        <v>91</v>
      </c>
      <c r="AW220" s="13" t="s">
        <v>36</v>
      </c>
      <c r="AX220" s="13" t="s">
        <v>81</v>
      </c>
      <c r="AY220" s="262" t="s">
        <v>320</v>
      </c>
    </row>
    <row r="221" s="13" customFormat="1">
      <c r="A221" s="13"/>
      <c r="B221" s="251"/>
      <c r="C221" s="252"/>
      <c r="D221" s="253" t="s">
        <v>440</v>
      </c>
      <c r="E221" s="254" t="s">
        <v>1</v>
      </c>
      <c r="F221" s="255" t="s">
        <v>700</v>
      </c>
      <c r="G221" s="252"/>
      <c r="H221" s="256">
        <v>59.200000000000003</v>
      </c>
      <c r="I221" s="257"/>
      <c r="J221" s="252"/>
      <c r="K221" s="252"/>
      <c r="L221" s="258"/>
      <c r="M221" s="259"/>
      <c r="N221" s="260"/>
      <c r="O221" s="260"/>
      <c r="P221" s="260"/>
      <c r="Q221" s="260"/>
      <c r="R221" s="260"/>
      <c r="S221" s="260"/>
      <c r="T221" s="26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2" t="s">
        <v>440</v>
      </c>
      <c r="AU221" s="262" t="s">
        <v>91</v>
      </c>
      <c r="AV221" s="13" t="s">
        <v>91</v>
      </c>
      <c r="AW221" s="13" t="s">
        <v>36</v>
      </c>
      <c r="AX221" s="13" t="s">
        <v>81</v>
      </c>
      <c r="AY221" s="262" t="s">
        <v>320</v>
      </c>
    </row>
    <row r="222" s="16" customFormat="1">
      <c r="A222" s="16"/>
      <c r="B222" s="299"/>
      <c r="C222" s="300"/>
      <c r="D222" s="253" t="s">
        <v>440</v>
      </c>
      <c r="E222" s="301" t="s">
        <v>1</v>
      </c>
      <c r="F222" s="302" t="s">
        <v>701</v>
      </c>
      <c r="G222" s="300"/>
      <c r="H222" s="301" t="s">
        <v>1</v>
      </c>
      <c r="I222" s="303"/>
      <c r="J222" s="300"/>
      <c r="K222" s="300"/>
      <c r="L222" s="304"/>
      <c r="M222" s="305"/>
      <c r="N222" s="306"/>
      <c r="O222" s="306"/>
      <c r="P222" s="306"/>
      <c r="Q222" s="306"/>
      <c r="R222" s="306"/>
      <c r="S222" s="306"/>
      <c r="T222" s="307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308" t="s">
        <v>440</v>
      </c>
      <c r="AU222" s="308" t="s">
        <v>91</v>
      </c>
      <c r="AV222" s="16" t="s">
        <v>89</v>
      </c>
      <c r="AW222" s="16" t="s">
        <v>36</v>
      </c>
      <c r="AX222" s="16" t="s">
        <v>81</v>
      </c>
      <c r="AY222" s="308" t="s">
        <v>320</v>
      </c>
    </row>
    <row r="223" s="13" customFormat="1">
      <c r="A223" s="13"/>
      <c r="B223" s="251"/>
      <c r="C223" s="252"/>
      <c r="D223" s="253" t="s">
        <v>440</v>
      </c>
      <c r="E223" s="254" t="s">
        <v>1</v>
      </c>
      <c r="F223" s="255" t="s">
        <v>702</v>
      </c>
      <c r="G223" s="252"/>
      <c r="H223" s="256">
        <v>117.12000000000001</v>
      </c>
      <c r="I223" s="257"/>
      <c r="J223" s="252"/>
      <c r="K223" s="252"/>
      <c r="L223" s="258"/>
      <c r="M223" s="259"/>
      <c r="N223" s="260"/>
      <c r="O223" s="260"/>
      <c r="P223" s="260"/>
      <c r="Q223" s="260"/>
      <c r="R223" s="260"/>
      <c r="S223" s="260"/>
      <c r="T223" s="26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2" t="s">
        <v>440</v>
      </c>
      <c r="AU223" s="262" t="s">
        <v>91</v>
      </c>
      <c r="AV223" s="13" t="s">
        <v>91</v>
      </c>
      <c r="AW223" s="13" t="s">
        <v>36</v>
      </c>
      <c r="AX223" s="13" t="s">
        <v>81</v>
      </c>
      <c r="AY223" s="262" t="s">
        <v>320</v>
      </c>
    </row>
    <row r="224" s="13" customFormat="1">
      <c r="A224" s="13"/>
      <c r="B224" s="251"/>
      <c r="C224" s="252"/>
      <c r="D224" s="253" t="s">
        <v>440</v>
      </c>
      <c r="E224" s="254" t="s">
        <v>1</v>
      </c>
      <c r="F224" s="255" t="s">
        <v>667</v>
      </c>
      <c r="G224" s="252"/>
      <c r="H224" s="256">
        <v>4</v>
      </c>
      <c r="I224" s="257"/>
      <c r="J224" s="252"/>
      <c r="K224" s="252"/>
      <c r="L224" s="258"/>
      <c r="M224" s="259"/>
      <c r="N224" s="260"/>
      <c r="O224" s="260"/>
      <c r="P224" s="260"/>
      <c r="Q224" s="260"/>
      <c r="R224" s="260"/>
      <c r="S224" s="260"/>
      <c r="T224" s="26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2" t="s">
        <v>440</v>
      </c>
      <c r="AU224" s="262" t="s">
        <v>91</v>
      </c>
      <c r="AV224" s="13" t="s">
        <v>91</v>
      </c>
      <c r="AW224" s="13" t="s">
        <v>36</v>
      </c>
      <c r="AX224" s="13" t="s">
        <v>81</v>
      </c>
      <c r="AY224" s="262" t="s">
        <v>320</v>
      </c>
    </row>
    <row r="225" s="14" customFormat="1">
      <c r="A225" s="14"/>
      <c r="B225" s="263"/>
      <c r="C225" s="264"/>
      <c r="D225" s="253" t="s">
        <v>440</v>
      </c>
      <c r="E225" s="265" t="s">
        <v>1</v>
      </c>
      <c r="F225" s="266" t="s">
        <v>485</v>
      </c>
      <c r="G225" s="264"/>
      <c r="H225" s="267">
        <v>299.01999999999998</v>
      </c>
      <c r="I225" s="268"/>
      <c r="J225" s="264"/>
      <c r="K225" s="264"/>
      <c r="L225" s="269"/>
      <c r="M225" s="270"/>
      <c r="N225" s="271"/>
      <c r="O225" s="271"/>
      <c r="P225" s="271"/>
      <c r="Q225" s="271"/>
      <c r="R225" s="271"/>
      <c r="S225" s="271"/>
      <c r="T225" s="272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73" t="s">
        <v>440</v>
      </c>
      <c r="AU225" s="273" t="s">
        <v>91</v>
      </c>
      <c r="AV225" s="14" t="s">
        <v>341</v>
      </c>
      <c r="AW225" s="14" t="s">
        <v>36</v>
      </c>
      <c r="AX225" s="14" t="s">
        <v>89</v>
      </c>
      <c r="AY225" s="273" t="s">
        <v>320</v>
      </c>
    </row>
    <row r="226" s="12" customFormat="1" ht="22.8" customHeight="1">
      <c r="A226" s="12"/>
      <c r="B226" s="212"/>
      <c r="C226" s="213"/>
      <c r="D226" s="214" t="s">
        <v>80</v>
      </c>
      <c r="E226" s="226" t="s">
        <v>91</v>
      </c>
      <c r="F226" s="226" t="s">
        <v>703</v>
      </c>
      <c r="G226" s="213"/>
      <c r="H226" s="213"/>
      <c r="I226" s="216"/>
      <c r="J226" s="227">
        <f>BK226</f>
        <v>0</v>
      </c>
      <c r="K226" s="213"/>
      <c r="L226" s="218"/>
      <c r="M226" s="219"/>
      <c r="N226" s="220"/>
      <c r="O226" s="220"/>
      <c r="P226" s="221">
        <f>SUM(P227:P345)</f>
        <v>0</v>
      </c>
      <c r="Q226" s="220"/>
      <c r="R226" s="221">
        <f>SUM(R227:R345)</f>
        <v>1107.0987423300001</v>
      </c>
      <c r="S226" s="220"/>
      <c r="T226" s="222">
        <f>SUM(T227:T345)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3" t="s">
        <v>89</v>
      </c>
      <c r="AT226" s="224" t="s">
        <v>80</v>
      </c>
      <c r="AU226" s="224" t="s">
        <v>89</v>
      </c>
      <c r="AY226" s="223" t="s">
        <v>320</v>
      </c>
      <c r="BK226" s="225">
        <f>SUM(BK227:BK345)</f>
        <v>0</v>
      </c>
    </row>
    <row r="227" s="2" customFormat="1" ht="24.15" customHeight="1">
      <c r="A227" s="39"/>
      <c r="B227" s="40"/>
      <c r="C227" s="228" t="s">
        <v>8</v>
      </c>
      <c r="D227" s="228" t="s">
        <v>323</v>
      </c>
      <c r="E227" s="229" t="s">
        <v>704</v>
      </c>
      <c r="F227" s="230" t="s">
        <v>705</v>
      </c>
      <c r="G227" s="231" t="s">
        <v>455</v>
      </c>
      <c r="H227" s="232">
        <v>69.445999999999998</v>
      </c>
      <c r="I227" s="233"/>
      <c r="J227" s="234">
        <f>ROUND(I227*H227,2)</f>
        <v>0</v>
      </c>
      <c r="K227" s="230" t="s">
        <v>326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2.1600000000000001</v>
      </c>
      <c r="R227" s="237">
        <f>Q227*H227</f>
        <v>150.00336000000002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341</v>
      </c>
      <c r="AT227" s="239" t="s">
        <v>323</v>
      </c>
      <c r="AU227" s="239" t="s">
        <v>91</v>
      </c>
      <c r="AY227" s="18" t="s">
        <v>320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341</v>
      </c>
      <c r="BM227" s="239" t="s">
        <v>706</v>
      </c>
    </row>
    <row r="228" s="2" customFormat="1">
      <c r="A228" s="39"/>
      <c r="B228" s="40"/>
      <c r="C228" s="41"/>
      <c r="D228" s="241" t="s">
        <v>329</v>
      </c>
      <c r="E228" s="41"/>
      <c r="F228" s="242" t="s">
        <v>707</v>
      </c>
      <c r="G228" s="41"/>
      <c r="H228" s="41"/>
      <c r="I228" s="243"/>
      <c r="J228" s="41"/>
      <c r="K228" s="41"/>
      <c r="L228" s="45"/>
      <c r="M228" s="244"/>
      <c r="N228" s="245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329</v>
      </c>
      <c r="AU228" s="18" t="s">
        <v>91</v>
      </c>
    </row>
    <row r="229" s="13" customFormat="1">
      <c r="A229" s="13"/>
      <c r="B229" s="251"/>
      <c r="C229" s="252"/>
      <c r="D229" s="253" t="s">
        <v>440</v>
      </c>
      <c r="E229" s="254" t="s">
        <v>1</v>
      </c>
      <c r="F229" s="255" t="s">
        <v>708</v>
      </c>
      <c r="G229" s="252"/>
      <c r="H229" s="256">
        <v>78.790999999999997</v>
      </c>
      <c r="I229" s="257"/>
      <c r="J229" s="252"/>
      <c r="K229" s="252"/>
      <c r="L229" s="258"/>
      <c r="M229" s="259"/>
      <c r="N229" s="260"/>
      <c r="O229" s="260"/>
      <c r="P229" s="260"/>
      <c r="Q229" s="260"/>
      <c r="R229" s="260"/>
      <c r="S229" s="260"/>
      <c r="T229" s="26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2" t="s">
        <v>440</v>
      </c>
      <c r="AU229" s="262" t="s">
        <v>91</v>
      </c>
      <c r="AV229" s="13" t="s">
        <v>91</v>
      </c>
      <c r="AW229" s="13" t="s">
        <v>36</v>
      </c>
      <c r="AX229" s="13" t="s">
        <v>81</v>
      </c>
      <c r="AY229" s="262" t="s">
        <v>320</v>
      </c>
    </row>
    <row r="230" s="13" customFormat="1">
      <c r="A230" s="13"/>
      <c r="B230" s="251"/>
      <c r="C230" s="252"/>
      <c r="D230" s="253" t="s">
        <v>440</v>
      </c>
      <c r="E230" s="254" t="s">
        <v>1</v>
      </c>
      <c r="F230" s="255" t="s">
        <v>709</v>
      </c>
      <c r="G230" s="252"/>
      <c r="H230" s="256">
        <v>-9.3450000000000006</v>
      </c>
      <c r="I230" s="257"/>
      <c r="J230" s="252"/>
      <c r="K230" s="252"/>
      <c r="L230" s="258"/>
      <c r="M230" s="259"/>
      <c r="N230" s="260"/>
      <c r="O230" s="260"/>
      <c r="P230" s="260"/>
      <c r="Q230" s="260"/>
      <c r="R230" s="260"/>
      <c r="S230" s="260"/>
      <c r="T230" s="261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2" t="s">
        <v>440</v>
      </c>
      <c r="AU230" s="262" t="s">
        <v>91</v>
      </c>
      <c r="AV230" s="13" t="s">
        <v>91</v>
      </c>
      <c r="AW230" s="13" t="s">
        <v>36</v>
      </c>
      <c r="AX230" s="13" t="s">
        <v>81</v>
      </c>
      <c r="AY230" s="262" t="s">
        <v>320</v>
      </c>
    </row>
    <row r="231" s="14" customFormat="1">
      <c r="A231" s="14"/>
      <c r="B231" s="263"/>
      <c r="C231" s="264"/>
      <c r="D231" s="253" t="s">
        <v>440</v>
      </c>
      <c r="E231" s="265" t="s">
        <v>1</v>
      </c>
      <c r="F231" s="266" t="s">
        <v>485</v>
      </c>
      <c r="G231" s="264"/>
      <c r="H231" s="267">
        <v>69.445999999999998</v>
      </c>
      <c r="I231" s="268"/>
      <c r="J231" s="264"/>
      <c r="K231" s="264"/>
      <c r="L231" s="269"/>
      <c r="M231" s="270"/>
      <c r="N231" s="271"/>
      <c r="O231" s="271"/>
      <c r="P231" s="271"/>
      <c r="Q231" s="271"/>
      <c r="R231" s="271"/>
      <c r="S231" s="271"/>
      <c r="T231" s="272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3" t="s">
        <v>440</v>
      </c>
      <c r="AU231" s="273" t="s">
        <v>91</v>
      </c>
      <c r="AV231" s="14" t="s">
        <v>341</v>
      </c>
      <c r="AW231" s="14" t="s">
        <v>36</v>
      </c>
      <c r="AX231" s="14" t="s">
        <v>89</v>
      </c>
      <c r="AY231" s="273" t="s">
        <v>320</v>
      </c>
    </row>
    <row r="232" s="2" customFormat="1" ht="24.15" customHeight="1">
      <c r="A232" s="39"/>
      <c r="B232" s="40"/>
      <c r="C232" s="228" t="s">
        <v>404</v>
      </c>
      <c r="D232" s="228" t="s">
        <v>323</v>
      </c>
      <c r="E232" s="229" t="s">
        <v>710</v>
      </c>
      <c r="F232" s="230" t="s">
        <v>711</v>
      </c>
      <c r="G232" s="231" t="s">
        <v>455</v>
      </c>
      <c r="H232" s="232">
        <v>34.722999999999999</v>
      </c>
      <c r="I232" s="233"/>
      <c r="J232" s="234">
        <f>ROUND(I232*H232,2)</f>
        <v>0</v>
      </c>
      <c r="K232" s="230" t="s">
        <v>326</v>
      </c>
      <c r="L232" s="45"/>
      <c r="M232" s="235" t="s">
        <v>1</v>
      </c>
      <c r="N232" s="236" t="s">
        <v>46</v>
      </c>
      <c r="O232" s="92"/>
      <c r="P232" s="237">
        <f>O232*H232</f>
        <v>0</v>
      </c>
      <c r="Q232" s="237">
        <v>2.1600000000000001</v>
      </c>
      <c r="R232" s="237">
        <f>Q232*H232</f>
        <v>75.001680000000007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341</v>
      </c>
      <c r="AT232" s="239" t="s">
        <v>323</v>
      </c>
      <c r="AU232" s="239" t="s">
        <v>91</v>
      </c>
      <c r="AY232" s="18" t="s">
        <v>320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89</v>
      </c>
      <c r="BK232" s="240">
        <f>ROUND(I232*H232,2)</f>
        <v>0</v>
      </c>
      <c r="BL232" s="18" t="s">
        <v>341</v>
      </c>
      <c r="BM232" s="239" t="s">
        <v>712</v>
      </c>
    </row>
    <row r="233" s="2" customFormat="1">
      <c r="A233" s="39"/>
      <c r="B233" s="40"/>
      <c r="C233" s="41"/>
      <c r="D233" s="241" t="s">
        <v>329</v>
      </c>
      <c r="E233" s="41"/>
      <c r="F233" s="242" t="s">
        <v>713</v>
      </c>
      <c r="G233" s="41"/>
      <c r="H233" s="41"/>
      <c r="I233" s="243"/>
      <c r="J233" s="41"/>
      <c r="K233" s="41"/>
      <c r="L233" s="45"/>
      <c r="M233" s="244"/>
      <c r="N233" s="245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329</v>
      </c>
      <c r="AU233" s="18" t="s">
        <v>91</v>
      </c>
    </row>
    <row r="234" s="13" customFormat="1">
      <c r="A234" s="13"/>
      <c r="B234" s="251"/>
      <c r="C234" s="252"/>
      <c r="D234" s="253" t="s">
        <v>440</v>
      </c>
      <c r="E234" s="254" t="s">
        <v>1</v>
      </c>
      <c r="F234" s="255" t="s">
        <v>714</v>
      </c>
      <c r="G234" s="252"/>
      <c r="H234" s="256">
        <v>39.396000000000001</v>
      </c>
      <c r="I234" s="257"/>
      <c r="J234" s="252"/>
      <c r="K234" s="252"/>
      <c r="L234" s="258"/>
      <c r="M234" s="259"/>
      <c r="N234" s="260"/>
      <c r="O234" s="260"/>
      <c r="P234" s="260"/>
      <c r="Q234" s="260"/>
      <c r="R234" s="260"/>
      <c r="S234" s="260"/>
      <c r="T234" s="26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2" t="s">
        <v>440</v>
      </c>
      <c r="AU234" s="262" t="s">
        <v>91</v>
      </c>
      <c r="AV234" s="13" t="s">
        <v>91</v>
      </c>
      <c r="AW234" s="13" t="s">
        <v>36</v>
      </c>
      <c r="AX234" s="13" t="s">
        <v>81</v>
      </c>
      <c r="AY234" s="262" t="s">
        <v>320</v>
      </c>
    </row>
    <row r="235" s="13" customFormat="1">
      <c r="A235" s="13"/>
      <c r="B235" s="251"/>
      <c r="C235" s="252"/>
      <c r="D235" s="253" t="s">
        <v>440</v>
      </c>
      <c r="E235" s="254" t="s">
        <v>1</v>
      </c>
      <c r="F235" s="255" t="s">
        <v>715</v>
      </c>
      <c r="G235" s="252"/>
      <c r="H235" s="256">
        <v>-4.673</v>
      </c>
      <c r="I235" s="257"/>
      <c r="J235" s="252"/>
      <c r="K235" s="252"/>
      <c r="L235" s="258"/>
      <c r="M235" s="259"/>
      <c r="N235" s="260"/>
      <c r="O235" s="260"/>
      <c r="P235" s="260"/>
      <c r="Q235" s="260"/>
      <c r="R235" s="260"/>
      <c r="S235" s="260"/>
      <c r="T235" s="261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2" t="s">
        <v>440</v>
      </c>
      <c r="AU235" s="262" t="s">
        <v>91</v>
      </c>
      <c r="AV235" s="13" t="s">
        <v>91</v>
      </c>
      <c r="AW235" s="13" t="s">
        <v>36</v>
      </c>
      <c r="AX235" s="13" t="s">
        <v>81</v>
      </c>
      <c r="AY235" s="262" t="s">
        <v>320</v>
      </c>
    </row>
    <row r="236" s="14" customFormat="1">
      <c r="A236" s="14"/>
      <c r="B236" s="263"/>
      <c r="C236" s="264"/>
      <c r="D236" s="253" t="s">
        <v>440</v>
      </c>
      <c r="E236" s="265" t="s">
        <v>1</v>
      </c>
      <c r="F236" s="266" t="s">
        <v>485</v>
      </c>
      <c r="G236" s="264"/>
      <c r="H236" s="267">
        <v>34.722999999999999</v>
      </c>
      <c r="I236" s="268"/>
      <c r="J236" s="264"/>
      <c r="K236" s="264"/>
      <c r="L236" s="269"/>
      <c r="M236" s="270"/>
      <c r="N236" s="271"/>
      <c r="O236" s="271"/>
      <c r="P236" s="271"/>
      <c r="Q236" s="271"/>
      <c r="R236" s="271"/>
      <c r="S236" s="271"/>
      <c r="T236" s="272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73" t="s">
        <v>440</v>
      </c>
      <c r="AU236" s="273" t="s">
        <v>91</v>
      </c>
      <c r="AV236" s="14" t="s">
        <v>341</v>
      </c>
      <c r="AW236" s="14" t="s">
        <v>36</v>
      </c>
      <c r="AX236" s="14" t="s">
        <v>89</v>
      </c>
      <c r="AY236" s="273" t="s">
        <v>320</v>
      </c>
    </row>
    <row r="237" s="2" customFormat="1" ht="16.5" customHeight="1">
      <c r="A237" s="39"/>
      <c r="B237" s="40"/>
      <c r="C237" s="228" t="s">
        <v>409</v>
      </c>
      <c r="D237" s="228" t="s">
        <v>323</v>
      </c>
      <c r="E237" s="229" t="s">
        <v>716</v>
      </c>
      <c r="F237" s="230" t="s">
        <v>717</v>
      </c>
      <c r="G237" s="231" t="s">
        <v>455</v>
      </c>
      <c r="H237" s="232">
        <v>0.71999999999999997</v>
      </c>
      <c r="I237" s="233"/>
      <c r="J237" s="234">
        <f>ROUND(I237*H237,2)</f>
        <v>0</v>
      </c>
      <c r="K237" s="230" t="s">
        <v>326</v>
      </c>
      <c r="L237" s="45"/>
      <c r="M237" s="235" t="s">
        <v>1</v>
      </c>
      <c r="N237" s="236" t="s">
        <v>46</v>
      </c>
      <c r="O237" s="92"/>
      <c r="P237" s="237">
        <f>O237*H237</f>
        <v>0</v>
      </c>
      <c r="Q237" s="237">
        <v>2.5018699999999998</v>
      </c>
      <c r="R237" s="237">
        <f>Q237*H237</f>
        <v>1.8013463999999999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341</v>
      </c>
      <c r="AT237" s="239" t="s">
        <v>323</v>
      </c>
      <c r="AU237" s="239" t="s">
        <v>91</v>
      </c>
      <c r="AY237" s="18" t="s">
        <v>320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89</v>
      </c>
      <c r="BK237" s="240">
        <f>ROUND(I237*H237,2)</f>
        <v>0</v>
      </c>
      <c r="BL237" s="18" t="s">
        <v>341</v>
      </c>
      <c r="BM237" s="239" t="s">
        <v>718</v>
      </c>
    </row>
    <row r="238" s="2" customFormat="1">
      <c r="A238" s="39"/>
      <c r="B238" s="40"/>
      <c r="C238" s="41"/>
      <c r="D238" s="241" t="s">
        <v>329</v>
      </c>
      <c r="E238" s="41"/>
      <c r="F238" s="242" t="s">
        <v>719</v>
      </c>
      <c r="G238" s="41"/>
      <c r="H238" s="41"/>
      <c r="I238" s="243"/>
      <c r="J238" s="41"/>
      <c r="K238" s="41"/>
      <c r="L238" s="45"/>
      <c r="M238" s="244"/>
      <c r="N238" s="245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329</v>
      </c>
      <c r="AU238" s="18" t="s">
        <v>91</v>
      </c>
    </row>
    <row r="239" s="13" customFormat="1">
      <c r="A239" s="13"/>
      <c r="B239" s="251"/>
      <c r="C239" s="252"/>
      <c r="D239" s="253" t="s">
        <v>440</v>
      </c>
      <c r="E239" s="254" t="s">
        <v>1</v>
      </c>
      <c r="F239" s="255" t="s">
        <v>720</v>
      </c>
      <c r="G239" s="252"/>
      <c r="H239" s="256">
        <v>0.71999999999999997</v>
      </c>
      <c r="I239" s="257"/>
      <c r="J239" s="252"/>
      <c r="K239" s="252"/>
      <c r="L239" s="258"/>
      <c r="M239" s="259"/>
      <c r="N239" s="260"/>
      <c r="O239" s="260"/>
      <c r="P239" s="260"/>
      <c r="Q239" s="260"/>
      <c r="R239" s="260"/>
      <c r="S239" s="260"/>
      <c r="T239" s="261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2" t="s">
        <v>440</v>
      </c>
      <c r="AU239" s="262" t="s">
        <v>91</v>
      </c>
      <c r="AV239" s="13" t="s">
        <v>91</v>
      </c>
      <c r="AW239" s="13" t="s">
        <v>36</v>
      </c>
      <c r="AX239" s="13" t="s">
        <v>89</v>
      </c>
      <c r="AY239" s="262" t="s">
        <v>320</v>
      </c>
    </row>
    <row r="240" s="2" customFormat="1" ht="24.15" customHeight="1">
      <c r="A240" s="39"/>
      <c r="B240" s="40"/>
      <c r="C240" s="228" t="s">
        <v>414</v>
      </c>
      <c r="D240" s="228" t="s">
        <v>323</v>
      </c>
      <c r="E240" s="229" t="s">
        <v>721</v>
      </c>
      <c r="F240" s="230" t="s">
        <v>722</v>
      </c>
      <c r="G240" s="231" t="s">
        <v>455</v>
      </c>
      <c r="H240" s="232">
        <v>104.319</v>
      </c>
      <c r="I240" s="233"/>
      <c r="J240" s="234">
        <f>ROUND(I240*H240,2)</f>
        <v>0</v>
      </c>
      <c r="K240" s="230" t="s">
        <v>326</v>
      </c>
      <c r="L240" s="45"/>
      <c r="M240" s="235" t="s">
        <v>1</v>
      </c>
      <c r="N240" s="236" t="s">
        <v>46</v>
      </c>
      <c r="O240" s="92"/>
      <c r="P240" s="237">
        <f>O240*H240</f>
        <v>0</v>
      </c>
      <c r="Q240" s="237">
        <v>2.5018699999999998</v>
      </c>
      <c r="R240" s="237">
        <f>Q240*H240</f>
        <v>260.99257653000001</v>
      </c>
      <c r="S240" s="237">
        <v>0</v>
      </c>
      <c r="T240" s="238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9" t="s">
        <v>341</v>
      </c>
      <c r="AT240" s="239" t="s">
        <v>323</v>
      </c>
      <c r="AU240" s="239" t="s">
        <v>91</v>
      </c>
      <c r="AY240" s="18" t="s">
        <v>320</v>
      </c>
      <c r="BE240" s="240">
        <f>IF(N240="základní",J240,0)</f>
        <v>0</v>
      </c>
      <c r="BF240" s="240">
        <f>IF(N240="snížená",J240,0)</f>
        <v>0</v>
      </c>
      <c r="BG240" s="240">
        <f>IF(N240="zákl. přenesená",J240,0)</f>
        <v>0</v>
      </c>
      <c r="BH240" s="240">
        <f>IF(N240="sníž. přenesená",J240,0)</f>
        <v>0</v>
      </c>
      <c r="BI240" s="240">
        <f>IF(N240="nulová",J240,0)</f>
        <v>0</v>
      </c>
      <c r="BJ240" s="18" t="s">
        <v>89</v>
      </c>
      <c r="BK240" s="240">
        <f>ROUND(I240*H240,2)</f>
        <v>0</v>
      </c>
      <c r="BL240" s="18" t="s">
        <v>341</v>
      </c>
      <c r="BM240" s="239" t="s">
        <v>723</v>
      </c>
    </row>
    <row r="241" s="2" customFormat="1">
      <c r="A241" s="39"/>
      <c r="B241" s="40"/>
      <c r="C241" s="41"/>
      <c r="D241" s="241" t="s">
        <v>329</v>
      </c>
      <c r="E241" s="41"/>
      <c r="F241" s="242" t="s">
        <v>724</v>
      </c>
      <c r="G241" s="41"/>
      <c r="H241" s="41"/>
      <c r="I241" s="243"/>
      <c r="J241" s="41"/>
      <c r="K241" s="41"/>
      <c r="L241" s="45"/>
      <c r="M241" s="244"/>
      <c r="N241" s="245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329</v>
      </c>
      <c r="AU241" s="18" t="s">
        <v>91</v>
      </c>
    </row>
    <row r="242" s="13" customFormat="1">
      <c r="A242" s="13"/>
      <c r="B242" s="251"/>
      <c r="C242" s="252"/>
      <c r="D242" s="253" t="s">
        <v>440</v>
      </c>
      <c r="E242" s="254" t="s">
        <v>1</v>
      </c>
      <c r="F242" s="255" t="s">
        <v>725</v>
      </c>
      <c r="G242" s="252"/>
      <c r="H242" s="256">
        <v>111.50700000000001</v>
      </c>
      <c r="I242" s="257"/>
      <c r="J242" s="252"/>
      <c r="K242" s="252"/>
      <c r="L242" s="258"/>
      <c r="M242" s="259"/>
      <c r="N242" s="260"/>
      <c r="O242" s="260"/>
      <c r="P242" s="260"/>
      <c r="Q242" s="260"/>
      <c r="R242" s="260"/>
      <c r="S242" s="260"/>
      <c r="T242" s="26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2" t="s">
        <v>440</v>
      </c>
      <c r="AU242" s="262" t="s">
        <v>91</v>
      </c>
      <c r="AV242" s="13" t="s">
        <v>91</v>
      </c>
      <c r="AW242" s="13" t="s">
        <v>36</v>
      </c>
      <c r="AX242" s="13" t="s">
        <v>81</v>
      </c>
      <c r="AY242" s="262" t="s">
        <v>320</v>
      </c>
    </row>
    <row r="243" s="13" customFormat="1">
      <c r="A243" s="13"/>
      <c r="B243" s="251"/>
      <c r="C243" s="252"/>
      <c r="D243" s="253" t="s">
        <v>440</v>
      </c>
      <c r="E243" s="254" t="s">
        <v>1</v>
      </c>
      <c r="F243" s="255" t="s">
        <v>726</v>
      </c>
      <c r="G243" s="252"/>
      <c r="H243" s="256">
        <v>1.665</v>
      </c>
      <c r="I243" s="257"/>
      <c r="J243" s="252"/>
      <c r="K243" s="252"/>
      <c r="L243" s="258"/>
      <c r="M243" s="259"/>
      <c r="N243" s="260"/>
      <c r="O243" s="260"/>
      <c r="P243" s="260"/>
      <c r="Q243" s="260"/>
      <c r="R243" s="260"/>
      <c r="S243" s="260"/>
      <c r="T243" s="26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2" t="s">
        <v>440</v>
      </c>
      <c r="AU243" s="262" t="s">
        <v>91</v>
      </c>
      <c r="AV243" s="13" t="s">
        <v>91</v>
      </c>
      <c r="AW243" s="13" t="s">
        <v>36</v>
      </c>
      <c r="AX243" s="13" t="s">
        <v>81</v>
      </c>
      <c r="AY243" s="262" t="s">
        <v>320</v>
      </c>
    </row>
    <row r="244" s="13" customFormat="1">
      <c r="A244" s="13"/>
      <c r="B244" s="251"/>
      <c r="C244" s="252"/>
      <c r="D244" s="253" t="s">
        <v>440</v>
      </c>
      <c r="E244" s="254" t="s">
        <v>1</v>
      </c>
      <c r="F244" s="255" t="s">
        <v>727</v>
      </c>
      <c r="G244" s="252"/>
      <c r="H244" s="256">
        <v>0.47599999999999998</v>
      </c>
      <c r="I244" s="257"/>
      <c r="J244" s="252"/>
      <c r="K244" s="252"/>
      <c r="L244" s="258"/>
      <c r="M244" s="259"/>
      <c r="N244" s="260"/>
      <c r="O244" s="260"/>
      <c r="P244" s="260"/>
      <c r="Q244" s="260"/>
      <c r="R244" s="260"/>
      <c r="S244" s="260"/>
      <c r="T244" s="26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2" t="s">
        <v>440</v>
      </c>
      <c r="AU244" s="262" t="s">
        <v>91</v>
      </c>
      <c r="AV244" s="13" t="s">
        <v>91</v>
      </c>
      <c r="AW244" s="13" t="s">
        <v>36</v>
      </c>
      <c r="AX244" s="13" t="s">
        <v>81</v>
      </c>
      <c r="AY244" s="262" t="s">
        <v>320</v>
      </c>
    </row>
    <row r="245" s="13" customFormat="1">
      <c r="A245" s="13"/>
      <c r="B245" s="251"/>
      <c r="C245" s="252"/>
      <c r="D245" s="253" t="s">
        <v>440</v>
      </c>
      <c r="E245" s="254" t="s">
        <v>1</v>
      </c>
      <c r="F245" s="255" t="s">
        <v>728</v>
      </c>
      <c r="G245" s="252"/>
      <c r="H245" s="256">
        <v>-9.3290000000000006</v>
      </c>
      <c r="I245" s="257"/>
      <c r="J245" s="252"/>
      <c r="K245" s="252"/>
      <c r="L245" s="258"/>
      <c r="M245" s="259"/>
      <c r="N245" s="260"/>
      <c r="O245" s="260"/>
      <c r="P245" s="260"/>
      <c r="Q245" s="260"/>
      <c r="R245" s="260"/>
      <c r="S245" s="260"/>
      <c r="T245" s="26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2" t="s">
        <v>440</v>
      </c>
      <c r="AU245" s="262" t="s">
        <v>91</v>
      </c>
      <c r="AV245" s="13" t="s">
        <v>91</v>
      </c>
      <c r="AW245" s="13" t="s">
        <v>36</v>
      </c>
      <c r="AX245" s="13" t="s">
        <v>81</v>
      </c>
      <c r="AY245" s="262" t="s">
        <v>320</v>
      </c>
    </row>
    <row r="246" s="14" customFormat="1">
      <c r="A246" s="14"/>
      <c r="B246" s="263"/>
      <c r="C246" s="264"/>
      <c r="D246" s="253" t="s">
        <v>440</v>
      </c>
      <c r="E246" s="265" t="s">
        <v>1</v>
      </c>
      <c r="F246" s="266" t="s">
        <v>485</v>
      </c>
      <c r="G246" s="264"/>
      <c r="H246" s="267">
        <v>104.319</v>
      </c>
      <c r="I246" s="268"/>
      <c r="J246" s="264"/>
      <c r="K246" s="264"/>
      <c r="L246" s="269"/>
      <c r="M246" s="270"/>
      <c r="N246" s="271"/>
      <c r="O246" s="271"/>
      <c r="P246" s="271"/>
      <c r="Q246" s="271"/>
      <c r="R246" s="271"/>
      <c r="S246" s="271"/>
      <c r="T246" s="272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3" t="s">
        <v>440</v>
      </c>
      <c r="AU246" s="273" t="s">
        <v>91</v>
      </c>
      <c r="AV246" s="14" t="s">
        <v>341</v>
      </c>
      <c r="AW246" s="14" t="s">
        <v>36</v>
      </c>
      <c r="AX246" s="14" t="s">
        <v>89</v>
      </c>
      <c r="AY246" s="273" t="s">
        <v>320</v>
      </c>
    </row>
    <row r="247" s="2" customFormat="1" ht="16.5" customHeight="1">
      <c r="A247" s="39"/>
      <c r="B247" s="40"/>
      <c r="C247" s="228" t="s">
        <v>421</v>
      </c>
      <c r="D247" s="228" t="s">
        <v>323</v>
      </c>
      <c r="E247" s="229" t="s">
        <v>729</v>
      </c>
      <c r="F247" s="230" t="s">
        <v>730</v>
      </c>
      <c r="G247" s="231" t="s">
        <v>437</v>
      </c>
      <c r="H247" s="232">
        <v>17.303000000000001</v>
      </c>
      <c r="I247" s="233"/>
      <c r="J247" s="234">
        <f>ROUND(I247*H247,2)</f>
        <v>0</v>
      </c>
      <c r="K247" s="230" t="s">
        <v>326</v>
      </c>
      <c r="L247" s="45"/>
      <c r="M247" s="235" t="s">
        <v>1</v>
      </c>
      <c r="N247" s="236" t="s">
        <v>46</v>
      </c>
      <c r="O247" s="92"/>
      <c r="P247" s="237">
        <f>O247*H247</f>
        <v>0</v>
      </c>
      <c r="Q247" s="237">
        <v>0.00247</v>
      </c>
      <c r="R247" s="237">
        <f>Q247*H247</f>
        <v>0.042738410000000004</v>
      </c>
      <c r="S247" s="237">
        <v>0</v>
      </c>
      <c r="T247" s="23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9" t="s">
        <v>341</v>
      </c>
      <c r="AT247" s="239" t="s">
        <v>323</v>
      </c>
      <c r="AU247" s="239" t="s">
        <v>91</v>
      </c>
      <c r="AY247" s="18" t="s">
        <v>320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8" t="s">
        <v>89</v>
      </c>
      <c r="BK247" s="240">
        <f>ROUND(I247*H247,2)</f>
        <v>0</v>
      </c>
      <c r="BL247" s="18" t="s">
        <v>341</v>
      </c>
      <c r="BM247" s="239" t="s">
        <v>731</v>
      </c>
    </row>
    <row r="248" s="2" customFormat="1">
      <c r="A248" s="39"/>
      <c r="B248" s="40"/>
      <c r="C248" s="41"/>
      <c r="D248" s="241" t="s">
        <v>329</v>
      </c>
      <c r="E248" s="41"/>
      <c r="F248" s="242" t="s">
        <v>732</v>
      </c>
      <c r="G248" s="41"/>
      <c r="H248" s="41"/>
      <c r="I248" s="243"/>
      <c r="J248" s="41"/>
      <c r="K248" s="41"/>
      <c r="L248" s="45"/>
      <c r="M248" s="244"/>
      <c r="N248" s="245"/>
      <c r="O248" s="92"/>
      <c r="P248" s="92"/>
      <c r="Q248" s="92"/>
      <c r="R248" s="92"/>
      <c r="S248" s="92"/>
      <c r="T248" s="93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329</v>
      </c>
      <c r="AU248" s="18" t="s">
        <v>91</v>
      </c>
    </row>
    <row r="249" s="13" customFormat="1">
      <c r="A249" s="13"/>
      <c r="B249" s="251"/>
      <c r="C249" s="252"/>
      <c r="D249" s="253" t="s">
        <v>440</v>
      </c>
      <c r="E249" s="254" t="s">
        <v>1</v>
      </c>
      <c r="F249" s="255" t="s">
        <v>733</v>
      </c>
      <c r="G249" s="252"/>
      <c r="H249" s="256">
        <v>17.303000000000001</v>
      </c>
      <c r="I249" s="257"/>
      <c r="J249" s="252"/>
      <c r="K249" s="252"/>
      <c r="L249" s="258"/>
      <c r="M249" s="259"/>
      <c r="N249" s="260"/>
      <c r="O249" s="260"/>
      <c r="P249" s="260"/>
      <c r="Q249" s="260"/>
      <c r="R249" s="260"/>
      <c r="S249" s="260"/>
      <c r="T249" s="26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2" t="s">
        <v>440</v>
      </c>
      <c r="AU249" s="262" t="s">
        <v>91</v>
      </c>
      <c r="AV249" s="13" t="s">
        <v>91</v>
      </c>
      <c r="AW249" s="13" t="s">
        <v>36</v>
      </c>
      <c r="AX249" s="13" t="s">
        <v>89</v>
      </c>
      <c r="AY249" s="262" t="s">
        <v>320</v>
      </c>
    </row>
    <row r="250" s="2" customFormat="1" ht="16.5" customHeight="1">
      <c r="A250" s="39"/>
      <c r="B250" s="40"/>
      <c r="C250" s="228" t="s">
        <v>522</v>
      </c>
      <c r="D250" s="228" t="s">
        <v>323</v>
      </c>
      <c r="E250" s="229" t="s">
        <v>734</v>
      </c>
      <c r="F250" s="230" t="s">
        <v>735</v>
      </c>
      <c r="G250" s="231" t="s">
        <v>437</v>
      </c>
      <c r="H250" s="232">
        <v>17.303000000000001</v>
      </c>
      <c r="I250" s="233"/>
      <c r="J250" s="234">
        <f>ROUND(I250*H250,2)</f>
        <v>0</v>
      </c>
      <c r="K250" s="230" t="s">
        <v>326</v>
      </c>
      <c r="L250" s="45"/>
      <c r="M250" s="235" t="s">
        <v>1</v>
      </c>
      <c r="N250" s="236" t="s">
        <v>46</v>
      </c>
      <c r="O250" s="92"/>
      <c r="P250" s="237">
        <f>O250*H250</f>
        <v>0</v>
      </c>
      <c r="Q250" s="237">
        <v>0</v>
      </c>
      <c r="R250" s="237">
        <f>Q250*H250</f>
        <v>0</v>
      </c>
      <c r="S250" s="237">
        <v>0</v>
      </c>
      <c r="T250" s="238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9" t="s">
        <v>341</v>
      </c>
      <c r="AT250" s="239" t="s">
        <v>323</v>
      </c>
      <c r="AU250" s="239" t="s">
        <v>91</v>
      </c>
      <c r="AY250" s="18" t="s">
        <v>320</v>
      </c>
      <c r="BE250" s="240">
        <f>IF(N250="základní",J250,0)</f>
        <v>0</v>
      </c>
      <c r="BF250" s="240">
        <f>IF(N250="snížená",J250,0)</f>
        <v>0</v>
      </c>
      <c r="BG250" s="240">
        <f>IF(N250="zákl. přenesená",J250,0)</f>
        <v>0</v>
      </c>
      <c r="BH250" s="240">
        <f>IF(N250="sníž. přenesená",J250,0)</f>
        <v>0</v>
      </c>
      <c r="BI250" s="240">
        <f>IF(N250="nulová",J250,0)</f>
        <v>0</v>
      </c>
      <c r="BJ250" s="18" t="s">
        <v>89</v>
      </c>
      <c r="BK250" s="240">
        <f>ROUND(I250*H250,2)</f>
        <v>0</v>
      </c>
      <c r="BL250" s="18" t="s">
        <v>341</v>
      </c>
      <c r="BM250" s="239" t="s">
        <v>736</v>
      </c>
    </row>
    <row r="251" s="2" customFormat="1">
      <c r="A251" s="39"/>
      <c r="B251" s="40"/>
      <c r="C251" s="41"/>
      <c r="D251" s="241" t="s">
        <v>329</v>
      </c>
      <c r="E251" s="41"/>
      <c r="F251" s="242" t="s">
        <v>737</v>
      </c>
      <c r="G251" s="41"/>
      <c r="H251" s="41"/>
      <c r="I251" s="243"/>
      <c r="J251" s="41"/>
      <c r="K251" s="41"/>
      <c r="L251" s="45"/>
      <c r="M251" s="244"/>
      <c r="N251" s="245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329</v>
      </c>
      <c r="AU251" s="18" t="s">
        <v>91</v>
      </c>
    </row>
    <row r="252" s="2" customFormat="1" ht="21.75" customHeight="1">
      <c r="A252" s="39"/>
      <c r="B252" s="40"/>
      <c r="C252" s="228" t="s">
        <v>7</v>
      </c>
      <c r="D252" s="228" t="s">
        <v>323</v>
      </c>
      <c r="E252" s="229" t="s">
        <v>738</v>
      </c>
      <c r="F252" s="230" t="s">
        <v>739</v>
      </c>
      <c r="G252" s="231" t="s">
        <v>480</v>
      </c>
      <c r="H252" s="232">
        <v>6.7999999999999998</v>
      </c>
      <c r="I252" s="233"/>
      <c r="J252" s="234">
        <f>ROUND(I252*H252,2)</f>
        <v>0</v>
      </c>
      <c r="K252" s="230" t="s">
        <v>326</v>
      </c>
      <c r="L252" s="45"/>
      <c r="M252" s="235" t="s">
        <v>1</v>
      </c>
      <c r="N252" s="236" t="s">
        <v>46</v>
      </c>
      <c r="O252" s="92"/>
      <c r="P252" s="237">
        <f>O252*H252</f>
        <v>0</v>
      </c>
      <c r="Q252" s="237">
        <v>1.0606199999999999</v>
      </c>
      <c r="R252" s="237">
        <f>Q252*H252</f>
        <v>7.2122159999999988</v>
      </c>
      <c r="S252" s="237">
        <v>0</v>
      </c>
      <c r="T252" s="238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9" t="s">
        <v>341</v>
      </c>
      <c r="AT252" s="239" t="s">
        <v>323</v>
      </c>
      <c r="AU252" s="239" t="s">
        <v>91</v>
      </c>
      <c r="AY252" s="18" t="s">
        <v>320</v>
      </c>
      <c r="BE252" s="240">
        <f>IF(N252="základní",J252,0)</f>
        <v>0</v>
      </c>
      <c r="BF252" s="240">
        <f>IF(N252="snížená",J252,0)</f>
        <v>0</v>
      </c>
      <c r="BG252" s="240">
        <f>IF(N252="zákl. přenesená",J252,0)</f>
        <v>0</v>
      </c>
      <c r="BH252" s="240">
        <f>IF(N252="sníž. přenesená",J252,0)</f>
        <v>0</v>
      </c>
      <c r="BI252" s="240">
        <f>IF(N252="nulová",J252,0)</f>
        <v>0</v>
      </c>
      <c r="BJ252" s="18" t="s">
        <v>89</v>
      </c>
      <c r="BK252" s="240">
        <f>ROUND(I252*H252,2)</f>
        <v>0</v>
      </c>
      <c r="BL252" s="18" t="s">
        <v>341</v>
      </c>
      <c r="BM252" s="239" t="s">
        <v>740</v>
      </c>
    </row>
    <row r="253" s="2" customFormat="1">
      <c r="A253" s="39"/>
      <c r="B253" s="40"/>
      <c r="C253" s="41"/>
      <c r="D253" s="241" t="s">
        <v>329</v>
      </c>
      <c r="E253" s="41"/>
      <c r="F253" s="242" t="s">
        <v>741</v>
      </c>
      <c r="G253" s="41"/>
      <c r="H253" s="41"/>
      <c r="I253" s="243"/>
      <c r="J253" s="41"/>
      <c r="K253" s="41"/>
      <c r="L253" s="45"/>
      <c r="M253" s="244"/>
      <c r="N253" s="245"/>
      <c r="O253" s="92"/>
      <c r="P253" s="92"/>
      <c r="Q253" s="92"/>
      <c r="R253" s="92"/>
      <c r="S253" s="92"/>
      <c r="T253" s="93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329</v>
      </c>
      <c r="AU253" s="18" t="s">
        <v>91</v>
      </c>
    </row>
    <row r="254" s="2" customFormat="1" ht="16.5" customHeight="1">
      <c r="A254" s="39"/>
      <c r="B254" s="40"/>
      <c r="C254" s="228" t="s">
        <v>531</v>
      </c>
      <c r="D254" s="228" t="s">
        <v>323</v>
      </c>
      <c r="E254" s="229" t="s">
        <v>742</v>
      </c>
      <c r="F254" s="230" t="s">
        <v>743</v>
      </c>
      <c r="G254" s="231" t="s">
        <v>455</v>
      </c>
      <c r="H254" s="232">
        <v>9.2400000000000002</v>
      </c>
      <c r="I254" s="233"/>
      <c r="J254" s="234">
        <f>ROUND(I254*H254,2)</f>
        <v>0</v>
      </c>
      <c r="K254" s="230" t="s">
        <v>326</v>
      </c>
      <c r="L254" s="45"/>
      <c r="M254" s="235" t="s">
        <v>1</v>
      </c>
      <c r="N254" s="236" t="s">
        <v>46</v>
      </c>
      <c r="O254" s="92"/>
      <c r="P254" s="237">
        <f>O254*H254</f>
        <v>0</v>
      </c>
      <c r="Q254" s="237">
        <v>2.5018699999999998</v>
      </c>
      <c r="R254" s="237">
        <f>Q254*H254</f>
        <v>23.117278799999998</v>
      </c>
      <c r="S254" s="237">
        <v>0</v>
      </c>
      <c r="T254" s="238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9" t="s">
        <v>341</v>
      </c>
      <c r="AT254" s="239" t="s">
        <v>323</v>
      </c>
      <c r="AU254" s="239" t="s">
        <v>91</v>
      </c>
      <c r="AY254" s="18" t="s">
        <v>320</v>
      </c>
      <c r="BE254" s="240">
        <f>IF(N254="základní",J254,0)</f>
        <v>0</v>
      </c>
      <c r="BF254" s="240">
        <f>IF(N254="snížená",J254,0)</f>
        <v>0</v>
      </c>
      <c r="BG254" s="240">
        <f>IF(N254="zákl. přenesená",J254,0)</f>
        <v>0</v>
      </c>
      <c r="BH254" s="240">
        <f>IF(N254="sníž. přenesená",J254,0)</f>
        <v>0</v>
      </c>
      <c r="BI254" s="240">
        <f>IF(N254="nulová",J254,0)</f>
        <v>0</v>
      </c>
      <c r="BJ254" s="18" t="s">
        <v>89</v>
      </c>
      <c r="BK254" s="240">
        <f>ROUND(I254*H254,2)</f>
        <v>0</v>
      </c>
      <c r="BL254" s="18" t="s">
        <v>341</v>
      </c>
      <c r="BM254" s="239" t="s">
        <v>744</v>
      </c>
    </row>
    <row r="255" s="2" customFormat="1">
      <c r="A255" s="39"/>
      <c r="B255" s="40"/>
      <c r="C255" s="41"/>
      <c r="D255" s="241" t="s">
        <v>329</v>
      </c>
      <c r="E255" s="41"/>
      <c r="F255" s="242" t="s">
        <v>745</v>
      </c>
      <c r="G255" s="41"/>
      <c r="H255" s="41"/>
      <c r="I255" s="243"/>
      <c r="J255" s="41"/>
      <c r="K255" s="41"/>
      <c r="L255" s="45"/>
      <c r="M255" s="244"/>
      <c r="N255" s="245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329</v>
      </c>
      <c r="AU255" s="18" t="s">
        <v>91</v>
      </c>
    </row>
    <row r="256" s="16" customFormat="1">
      <c r="A256" s="16"/>
      <c r="B256" s="299"/>
      <c r="C256" s="300"/>
      <c r="D256" s="253" t="s">
        <v>440</v>
      </c>
      <c r="E256" s="301" t="s">
        <v>1</v>
      </c>
      <c r="F256" s="302" t="s">
        <v>746</v>
      </c>
      <c r="G256" s="300"/>
      <c r="H256" s="301" t="s">
        <v>1</v>
      </c>
      <c r="I256" s="303"/>
      <c r="J256" s="300"/>
      <c r="K256" s="300"/>
      <c r="L256" s="304"/>
      <c r="M256" s="305"/>
      <c r="N256" s="306"/>
      <c r="O256" s="306"/>
      <c r="P256" s="306"/>
      <c r="Q256" s="306"/>
      <c r="R256" s="306"/>
      <c r="S256" s="306"/>
      <c r="T256" s="307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308" t="s">
        <v>440</v>
      </c>
      <c r="AU256" s="308" t="s">
        <v>91</v>
      </c>
      <c r="AV256" s="16" t="s">
        <v>89</v>
      </c>
      <c r="AW256" s="16" t="s">
        <v>36</v>
      </c>
      <c r="AX256" s="16" t="s">
        <v>81</v>
      </c>
      <c r="AY256" s="308" t="s">
        <v>320</v>
      </c>
    </row>
    <row r="257" s="13" customFormat="1">
      <c r="A257" s="13"/>
      <c r="B257" s="251"/>
      <c r="C257" s="252"/>
      <c r="D257" s="253" t="s">
        <v>440</v>
      </c>
      <c r="E257" s="254" t="s">
        <v>1</v>
      </c>
      <c r="F257" s="255" t="s">
        <v>747</v>
      </c>
      <c r="G257" s="252"/>
      <c r="H257" s="256">
        <v>2.8999999999999999</v>
      </c>
      <c r="I257" s="257"/>
      <c r="J257" s="252"/>
      <c r="K257" s="252"/>
      <c r="L257" s="258"/>
      <c r="M257" s="259"/>
      <c r="N257" s="260"/>
      <c r="O257" s="260"/>
      <c r="P257" s="260"/>
      <c r="Q257" s="260"/>
      <c r="R257" s="260"/>
      <c r="S257" s="260"/>
      <c r="T257" s="26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2" t="s">
        <v>440</v>
      </c>
      <c r="AU257" s="262" t="s">
        <v>91</v>
      </c>
      <c r="AV257" s="13" t="s">
        <v>91</v>
      </c>
      <c r="AW257" s="13" t="s">
        <v>36</v>
      </c>
      <c r="AX257" s="13" t="s">
        <v>81</v>
      </c>
      <c r="AY257" s="262" t="s">
        <v>320</v>
      </c>
    </row>
    <row r="258" s="13" customFormat="1">
      <c r="A258" s="13"/>
      <c r="B258" s="251"/>
      <c r="C258" s="252"/>
      <c r="D258" s="253" t="s">
        <v>440</v>
      </c>
      <c r="E258" s="254" t="s">
        <v>1</v>
      </c>
      <c r="F258" s="255" t="s">
        <v>748</v>
      </c>
      <c r="G258" s="252"/>
      <c r="H258" s="256">
        <v>2.9399999999999999</v>
      </c>
      <c r="I258" s="257"/>
      <c r="J258" s="252"/>
      <c r="K258" s="252"/>
      <c r="L258" s="258"/>
      <c r="M258" s="259"/>
      <c r="N258" s="260"/>
      <c r="O258" s="260"/>
      <c r="P258" s="260"/>
      <c r="Q258" s="260"/>
      <c r="R258" s="260"/>
      <c r="S258" s="260"/>
      <c r="T258" s="26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2" t="s">
        <v>440</v>
      </c>
      <c r="AU258" s="262" t="s">
        <v>91</v>
      </c>
      <c r="AV258" s="13" t="s">
        <v>91</v>
      </c>
      <c r="AW258" s="13" t="s">
        <v>36</v>
      </c>
      <c r="AX258" s="13" t="s">
        <v>81</v>
      </c>
      <c r="AY258" s="262" t="s">
        <v>320</v>
      </c>
    </row>
    <row r="259" s="13" customFormat="1">
      <c r="A259" s="13"/>
      <c r="B259" s="251"/>
      <c r="C259" s="252"/>
      <c r="D259" s="253" t="s">
        <v>440</v>
      </c>
      <c r="E259" s="254" t="s">
        <v>1</v>
      </c>
      <c r="F259" s="255" t="s">
        <v>749</v>
      </c>
      <c r="G259" s="252"/>
      <c r="H259" s="256">
        <v>2.7400000000000002</v>
      </c>
      <c r="I259" s="257"/>
      <c r="J259" s="252"/>
      <c r="K259" s="252"/>
      <c r="L259" s="258"/>
      <c r="M259" s="259"/>
      <c r="N259" s="260"/>
      <c r="O259" s="260"/>
      <c r="P259" s="260"/>
      <c r="Q259" s="260"/>
      <c r="R259" s="260"/>
      <c r="S259" s="260"/>
      <c r="T259" s="261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2" t="s">
        <v>440</v>
      </c>
      <c r="AU259" s="262" t="s">
        <v>91</v>
      </c>
      <c r="AV259" s="13" t="s">
        <v>91</v>
      </c>
      <c r="AW259" s="13" t="s">
        <v>36</v>
      </c>
      <c r="AX259" s="13" t="s">
        <v>81</v>
      </c>
      <c r="AY259" s="262" t="s">
        <v>320</v>
      </c>
    </row>
    <row r="260" s="13" customFormat="1">
      <c r="A260" s="13"/>
      <c r="B260" s="251"/>
      <c r="C260" s="252"/>
      <c r="D260" s="253" t="s">
        <v>440</v>
      </c>
      <c r="E260" s="254" t="s">
        <v>1</v>
      </c>
      <c r="F260" s="255" t="s">
        <v>750</v>
      </c>
      <c r="G260" s="252"/>
      <c r="H260" s="256">
        <v>0.66000000000000003</v>
      </c>
      <c r="I260" s="257"/>
      <c r="J260" s="252"/>
      <c r="K260" s="252"/>
      <c r="L260" s="258"/>
      <c r="M260" s="259"/>
      <c r="N260" s="260"/>
      <c r="O260" s="260"/>
      <c r="P260" s="260"/>
      <c r="Q260" s="260"/>
      <c r="R260" s="260"/>
      <c r="S260" s="260"/>
      <c r="T260" s="26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2" t="s">
        <v>440</v>
      </c>
      <c r="AU260" s="262" t="s">
        <v>91</v>
      </c>
      <c r="AV260" s="13" t="s">
        <v>91</v>
      </c>
      <c r="AW260" s="13" t="s">
        <v>36</v>
      </c>
      <c r="AX260" s="13" t="s">
        <v>81</v>
      </c>
      <c r="AY260" s="262" t="s">
        <v>320</v>
      </c>
    </row>
    <row r="261" s="14" customFormat="1">
      <c r="A261" s="14"/>
      <c r="B261" s="263"/>
      <c r="C261" s="264"/>
      <c r="D261" s="253" t="s">
        <v>440</v>
      </c>
      <c r="E261" s="265" t="s">
        <v>1</v>
      </c>
      <c r="F261" s="266" t="s">
        <v>485</v>
      </c>
      <c r="G261" s="264"/>
      <c r="H261" s="267">
        <v>9.2400000000000002</v>
      </c>
      <c r="I261" s="268"/>
      <c r="J261" s="264"/>
      <c r="K261" s="264"/>
      <c r="L261" s="269"/>
      <c r="M261" s="270"/>
      <c r="N261" s="271"/>
      <c r="O261" s="271"/>
      <c r="P261" s="271"/>
      <c r="Q261" s="271"/>
      <c r="R261" s="271"/>
      <c r="S261" s="271"/>
      <c r="T261" s="272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73" t="s">
        <v>440</v>
      </c>
      <c r="AU261" s="273" t="s">
        <v>91</v>
      </c>
      <c r="AV261" s="14" t="s">
        <v>341</v>
      </c>
      <c r="AW261" s="14" t="s">
        <v>36</v>
      </c>
      <c r="AX261" s="14" t="s">
        <v>89</v>
      </c>
      <c r="AY261" s="273" t="s">
        <v>320</v>
      </c>
    </row>
    <row r="262" s="2" customFormat="1" ht="16.5" customHeight="1">
      <c r="A262" s="39"/>
      <c r="B262" s="40"/>
      <c r="C262" s="228" t="s">
        <v>536</v>
      </c>
      <c r="D262" s="228" t="s">
        <v>323</v>
      </c>
      <c r="E262" s="229" t="s">
        <v>751</v>
      </c>
      <c r="F262" s="230" t="s">
        <v>752</v>
      </c>
      <c r="G262" s="231" t="s">
        <v>455</v>
      </c>
      <c r="H262" s="232">
        <v>15.186</v>
      </c>
      <c r="I262" s="233"/>
      <c r="J262" s="234">
        <f>ROUND(I262*H262,2)</f>
        <v>0</v>
      </c>
      <c r="K262" s="230" t="s">
        <v>326</v>
      </c>
      <c r="L262" s="45"/>
      <c r="M262" s="235" t="s">
        <v>1</v>
      </c>
      <c r="N262" s="236" t="s">
        <v>46</v>
      </c>
      <c r="O262" s="92"/>
      <c r="P262" s="237">
        <f>O262*H262</f>
        <v>0</v>
      </c>
      <c r="Q262" s="237">
        <v>2.5018699999999998</v>
      </c>
      <c r="R262" s="237">
        <f>Q262*H262</f>
        <v>37.993397819999998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341</v>
      </c>
      <c r="AT262" s="239" t="s">
        <v>323</v>
      </c>
      <c r="AU262" s="239" t="s">
        <v>91</v>
      </c>
      <c r="AY262" s="18" t="s">
        <v>320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89</v>
      </c>
      <c r="BK262" s="240">
        <f>ROUND(I262*H262,2)</f>
        <v>0</v>
      </c>
      <c r="BL262" s="18" t="s">
        <v>341</v>
      </c>
      <c r="BM262" s="239" t="s">
        <v>753</v>
      </c>
    </row>
    <row r="263" s="2" customFormat="1">
      <c r="A263" s="39"/>
      <c r="B263" s="40"/>
      <c r="C263" s="41"/>
      <c r="D263" s="241" t="s">
        <v>329</v>
      </c>
      <c r="E263" s="41"/>
      <c r="F263" s="242" t="s">
        <v>754</v>
      </c>
      <c r="G263" s="41"/>
      <c r="H263" s="41"/>
      <c r="I263" s="243"/>
      <c r="J263" s="41"/>
      <c r="K263" s="41"/>
      <c r="L263" s="45"/>
      <c r="M263" s="244"/>
      <c r="N263" s="245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329</v>
      </c>
      <c r="AU263" s="18" t="s">
        <v>91</v>
      </c>
    </row>
    <row r="264" s="13" customFormat="1">
      <c r="A264" s="13"/>
      <c r="B264" s="251"/>
      <c r="C264" s="252"/>
      <c r="D264" s="253" t="s">
        <v>440</v>
      </c>
      <c r="E264" s="254" t="s">
        <v>1</v>
      </c>
      <c r="F264" s="255" t="s">
        <v>755</v>
      </c>
      <c r="G264" s="252"/>
      <c r="H264" s="256">
        <v>6.4619999999999997</v>
      </c>
      <c r="I264" s="257"/>
      <c r="J264" s="252"/>
      <c r="K264" s="252"/>
      <c r="L264" s="258"/>
      <c r="M264" s="259"/>
      <c r="N264" s="260"/>
      <c r="O264" s="260"/>
      <c r="P264" s="260"/>
      <c r="Q264" s="260"/>
      <c r="R264" s="260"/>
      <c r="S264" s="260"/>
      <c r="T264" s="26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2" t="s">
        <v>440</v>
      </c>
      <c r="AU264" s="262" t="s">
        <v>91</v>
      </c>
      <c r="AV264" s="13" t="s">
        <v>91</v>
      </c>
      <c r="AW264" s="13" t="s">
        <v>36</v>
      </c>
      <c r="AX264" s="13" t="s">
        <v>81</v>
      </c>
      <c r="AY264" s="262" t="s">
        <v>320</v>
      </c>
    </row>
    <row r="265" s="13" customFormat="1">
      <c r="A265" s="13"/>
      <c r="B265" s="251"/>
      <c r="C265" s="252"/>
      <c r="D265" s="253" t="s">
        <v>440</v>
      </c>
      <c r="E265" s="254" t="s">
        <v>1</v>
      </c>
      <c r="F265" s="255" t="s">
        <v>756</v>
      </c>
      <c r="G265" s="252"/>
      <c r="H265" s="256">
        <v>3.2519999999999998</v>
      </c>
      <c r="I265" s="257"/>
      <c r="J265" s="252"/>
      <c r="K265" s="252"/>
      <c r="L265" s="258"/>
      <c r="M265" s="259"/>
      <c r="N265" s="260"/>
      <c r="O265" s="260"/>
      <c r="P265" s="260"/>
      <c r="Q265" s="260"/>
      <c r="R265" s="260"/>
      <c r="S265" s="260"/>
      <c r="T265" s="26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2" t="s">
        <v>440</v>
      </c>
      <c r="AU265" s="262" t="s">
        <v>91</v>
      </c>
      <c r="AV265" s="13" t="s">
        <v>91</v>
      </c>
      <c r="AW265" s="13" t="s">
        <v>36</v>
      </c>
      <c r="AX265" s="13" t="s">
        <v>81</v>
      </c>
      <c r="AY265" s="262" t="s">
        <v>320</v>
      </c>
    </row>
    <row r="266" s="13" customFormat="1">
      <c r="A266" s="13"/>
      <c r="B266" s="251"/>
      <c r="C266" s="252"/>
      <c r="D266" s="253" t="s">
        <v>440</v>
      </c>
      <c r="E266" s="254" t="s">
        <v>1</v>
      </c>
      <c r="F266" s="255" t="s">
        <v>757</v>
      </c>
      <c r="G266" s="252"/>
      <c r="H266" s="256">
        <v>5.0890000000000004</v>
      </c>
      <c r="I266" s="257"/>
      <c r="J266" s="252"/>
      <c r="K266" s="252"/>
      <c r="L266" s="258"/>
      <c r="M266" s="259"/>
      <c r="N266" s="260"/>
      <c r="O266" s="260"/>
      <c r="P266" s="260"/>
      <c r="Q266" s="260"/>
      <c r="R266" s="260"/>
      <c r="S266" s="260"/>
      <c r="T266" s="26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2" t="s">
        <v>440</v>
      </c>
      <c r="AU266" s="262" t="s">
        <v>91</v>
      </c>
      <c r="AV266" s="13" t="s">
        <v>91</v>
      </c>
      <c r="AW266" s="13" t="s">
        <v>36</v>
      </c>
      <c r="AX266" s="13" t="s">
        <v>81</v>
      </c>
      <c r="AY266" s="262" t="s">
        <v>320</v>
      </c>
    </row>
    <row r="267" s="13" customFormat="1">
      <c r="A267" s="13"/>
      <c r="B267" s="251"/>
      <c r="C267" s="252"/>
      <c r="D267" s="253" t="s">
        <v>440</v>
      </c>
      <c r="E267" s="254" t="s">
        <v>1</v>
      </c>
      <c r="F267" s="255" t="s">
        <v>758</v>
      </c>
      <c r="G267" s="252"/>
      <c r="H267" s="256">
        <v>0.38300000000000001</v>
      </c>
      <c r="I267" s="257"/>
      <c r="J267" s="252"/>
      <c r="K267" s="252"/>
      <c r="L267" s="258"/>
      <c r="M267" s="259"/>
      <c r="N267" s="260"/>
      <c r="O267" s="260"/>
      <c r="P267" s="260"/>
      <c r="Q267" s="260"/>
      <c r="R267" s="260"/>
      <c r="S267" s="260"/>
      <c r="T267" s="261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2" t="s">
        <v>440</v>
      </c>
      <c r="AU267" s="262" t="s">
        <v>91</v>
      </c>
      <c r="AV267" s="13" t="s">
        <v>91</v>
      </c>
      <c r="AW267" s="13" t="s">
        <v>36</v>
      </c>
      <c r="AX267" s="13" t="s">
        <v>81</v>
      </c>
      <c r="AY267" s="262" t="s">
        <v>320</v>
      </c>
    </row>
    <row r="268" s="14" customFormat="1">
      <c r="A268" s="14"/>
      <c r="B268" s="263"/>
      <c r="C268" s="264"/>
      <c r="D268" s="253" t="s">
        <v>440</v>
      </c>
      <c r="E268" s="265" t="s">
        <v>1</v>
      </c>
      <c r="F268" s="266" t="s">
        <v>485</v>
      </c>
      <c r="G268" s="264"/>
      <c r="H268" s="267">
        <v>15.186</v>
      </c>
      <c r="I268" s="268"/>
      <c r="J268" s="264"/>
      <c r="K268" s="264"/>
      <c r="L268" s="269"/>
      <c r="M268" s="270"/>
      <c r="N268" s="271"/>
      <c r="O268" s="271"/>
      <c r="P268" s="271"/>
      <c r="Q268" s="271"/>
      <c r="R268" s="271"/>
      <c r="S268" s="271"/>
      <c r="T268" s="272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73" t="s">
        <v>440</v>
      </c>
      <c r="AU268" s="273" t="s">
        <v>91</v>
      </c>
      <c r="AV268" s="14" t="s">
        <v>341</v>
      </c>
      <c r="AW268" s="14" t="s">
        <v>36</v>
      </c>
      <c r="AX268" s="14" t="s">
        <v>89</v>
      </c>
      <c r="AY268" s="273" t="s">
        <v>320</v>
      </c>
    </row>
    <row r="269" s="2" customFormat="1" ht="24.15" customHeight="1">
      <c r="A269" s="39"/>
      <c r="B269" s="40"/>
      <c r="C269" s="228" t="s">
        <v>541</v>
      </c>
      <c r="D269" s="228" t="s">
        <v>323</v>
      </c>
      <c r="E269" s="229" t="s">
        <v>759</v>
      </c>
      <c r="F269" s="230" t="s">
        <v>760</v>
      </c>
      <c r="G269" s="231" t="s">
        <v>455</v>
      </c>
      <c r="H269" s="232">
        <v>96.305999999999997</v>
      </c>
      <c r="I269" s="233"/>
      <c r="J269" s="234">
        <f>ROUND(I269*H269,2)</f>
        <v>0</v>
      </c>
      <c r="K269" s="230" t="s">
        <v>326</v>
      </c>
      <c r="L269" s="45"/>
      <c r="M269" s="235" t="s">
        <v>1</v>
      </c>
      <c r="N269" s="236" t="s">
        <v>46</v>
      </c>
      <c r="O269" s="92"/>
      <c r="P269" s="237">
        <f>O269*H269</f>
        <v>0</v>
      </c>
      <c r="Q269" s="237">
        <v>2.5018699999999998</v>
      </c>
      <c r="R269" s="237">
        <f>Q269*H269</f>
        <v>240.94509221999996</v>
      </c>
      <c r="S269" s="237">
        <v>0</v>
      </c>
      <c r="T269" s="238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9" t="s">
        <v>341</v>
      </c>
      <c r="AT269" s="239" t="s">
        <v>323</v>
      </c>
      <c r="AU269" s="239" t="s">
        <v>91</v>
      </c>
      <c r="AY269" s="18" t="s">
        <v>320</v>
      </c>
      <c r="BE269" s="240">
        <f>IF(N269="základní",J269,0)</f>
        <v>0</v>
      </c>
      <c r="BF269" s="240">
        <f>IF(N269="snížená",J269,0)</f>
        <v>0</v>
      </c>
      <c r="BG269" s="240">
        <f>IF(N269="zákl. přenesená",J269,0)</f>
        <v>0</v>
      </c>
      <c r="BH269" s="240">
        <f>IF(N269="sníž. přenesená",J269,0)</f>
        <v>0</v>
      </c>
      <c r="BI269" s="240">
        <f>IF(N269="nulová",J269,0)</f>
        <v>0</v>
      </c>
      <c r="BJ269" s="18" t="s">
        <v>89</v>
      </c>
      <c r="BK269" s="240">
        <f>ROUND(I269*H269,2)</f>
        <v>0</v>
      </c>
      <c r="BL269" s="18" t="s">
        <v>341</v>
      </c>
      <c r="BM269" s="239" t="s">
        <v>761</v>
      </c>
    </row>
    <row r="270" s="2" customFormat="1">
      <c r="A270" s="39"/>
      <c r="B270" s="40"/>
      <c r="C270" s="41"/>
      <c r="D270" s="241" t="s">
        <v>329</v>
      </c>
      <c r="E270" s="41"/>
      <c r="F270" s="242" t="s">
        <v>762</v>
      </c>
      <c r="G270" s="41"/>
      <c r="H270" s="41"/>
      <c r="I270" s="243"/>
      <c r="J270" s="41"/>
      <c r="K270" s="41"/>
      <c r="L270" s="45"/>
      <c r="M270" s="244"/>
      <c r="N270" s="245"/>
      <c r="O270" s="92"/>
      <c r="P270" s="92"/>
      <c r="Q270" s="92"/>
      <c r="R270" s="92"/>
      <c r="S270" s="92"/>
      <c r="T270" s="93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329</v>
      </c>
      <c r="AU270" s="18" t="s">
        <v>91</v>
      </c>
    </row>
    <row r="271" s="13" customFormat="1">
      <c r="A271" s="13"/>
      <c r="B271" s="251"/>
      <c r="C271" s="252"/>
      <c r="D271" s="253" t="s">
        <v>440</v>
      </c>
      <c r="E271" s="254" t="s">
        <v>1</v>
      </c>
      <c r="F271" s="255" t="s">
        <v>763</v>
      </c>
      <c r="G271" s="252"/>
      <c r="H271" s="256">
        <v>3.645</v>
      </c>
      <c r="I271" s="257"/>
      <c r="J271" s="252"/>
      <c r="K271" s="252"/>
      <c r="L271" s="258"/>
      <c r="M271" s="259"/>
      <c r="N271" s="260"/>
      <c r="O271" s="260"/>
      <c r="P271" s="260"/>
      <c r="Q271" s="260"/>
      <c r="R271" s="260"/>
      <c r="S271" s="260"/>
      <c r="T271" s="261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2" t="s">
        <v>440</v>
      </c>
      <c r="AU271" s="262" t="s">
        <v>91</v>
      </c>
      <c r="AV271" s="13" t="s">
        <v>91</v>
      </c>
      <c r="AW271" s="13" t="s">
        <v>36</v>
      </c>
      <c r="AX271" s="13" t="s">
        <v>81</v>
      </c>
      <c r="AY271" s="262" t="s">
        <v>320</v>
      </c>
    </row>
    <row r="272" s="13" customFormat="1">
      <c r="A272" s="13"/>
      <c r="B272" s="251"/>
      <c r="C272" s="252"/>
      <c r="D272" s="253" t="s">
        <v>440</v>
      </c>
      <c r="E272" s="254" t="s">
        <v>1</v>
      </c>
      <c r="F272" s="255" t="s">
        <v>764</v>
      </c>
      <c r="G272" s="252"/>
      <c r="H272" s="256">
        <v>6.048</v>
      </c>
      <c r="I272" s="257"/>
      <c r="J272" s="252"/>
      <c r="K272" s="252"/>
      <c r="L272" s="258"/>
      <c r="M272" s="259"/>
      <c r="N272" s="260"/>
      <c r="O272" s="260"/>
      <c r="P272" s="260"/>
      <c r="Q272" s="260"/>
      <c r="R272" s="260"/>
      <c r="S272" s="260"/>
      <c r="T272" s="261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2" t="s">
        <v>440</v>
      </c>
      <c r="AU272" s="262" t="s">
        <v>91</v>
      </c>
      <c r="AV272" s="13" t="s">
        <v>91</v>
      </c>
      <c r="AW272" s="13" t="s">
        <v>36</v>
      </c>
      <c r="AX272" s="13" t="s">
        <v>81</v>
      </c>
      <c r="AY272" s="262" t="s">
        <v>320</v>
      </c>
    </row>
    <row r="273" s="13" customFormat="1">
      <c r="A273" s="13"/>
      <c r="B273" s="251"/>
      <c r="C273" s="252"/>
      <c r="D273" s="253" t="s">
        <v>440</v>
      </c>
      <c r="E273" s="254" t="s">
        <v>1</v>
      </c>
      <c r="F273" s="255" t="s">
        <v>765</v>
      </c>
      <c r="G273" s="252"/>
      <c r="H273" s="256">
        <v>17.504999999999999</v>
      </c>
      <c r="I273" s="257"/>
      <c r="J273" s="252"/>
      <c r="K273" s="252"/>
      <c r="L273" s="258"/>
      <c r="M273" s="259"/>
      <c r="N273" s="260"/>
      <c r="O273" s="260"/>
      <c r="P273" s="260"/>
      <c r="Q273" s="260"/>
      <c r="R273" s="260"/>
      <c r="S273" s="260"/>
      <c r="T273" s="261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2" t="s">
        <v>440</v>
      </c>
      <c r="AU273" s="262" t="s">
        <v>91</v>
      </c>
      <c r="AV273" s="13" t="s">
        <v>91</v>
      </c>
      <c r="AW273" s="13" t="s">
        <v>36</v>
      </c>
      <c r="AX273" s="13" t="s">
        <v>81</v>
      </c>
      <c r="AY273" s="262" t="s">
        <v>320</v>
      </c>
    </row>
    <row r="274" s="13" customFormat="1">
      <c r="A274" s="13"/>
      <c r="B274" s="251"/>
      <c r="C274" s="252"/>
      <c r="D274" s="253" t="s">
        <v>440</v>
      </c>
      <c r="E274" s="254" t="s">
        <v>1</v>
      </c>
      <c r="F274" s="255" t="s">
        <v>766</v>
      </c>
      <c r="G274" s="252"/>
      <c r="H274" s="256">
        <v>1.5900000000000001</v>
      </c>
      <c r="I274" s="257"/>
      <c r="J274" s="252"/>
      <c r="K274" s="252"/>
      <c r="L274" s="258"/>
      <c r="M274" s="259"/>
      <c r="N274" s="260"/>
      <c r="O274" s="260"/>
      <c r="P274" s="260"/>
      <c r="Q274" s="260"/>
      <c r="R274" s="260"/>
      <c r="S274" s="260"/>
      <c r="T274" s="26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2" t="s">
        <v>440</v>
      </c>
      <c r="AU274" s="262" t="s">
        <v>91</v>
      </c>
      <c r="AV274" s="13" t="s">
        <v>91</v>
      </c>
      <c r="AW274" s="13" t="s">
        <v>36</v>
      </c>
      <c r="AX274" s="13" t="s">
        <v>81</v>
      </c>
      <c r="AY274" s="262" t="s">
        <v>320</v>
      </c>
    </row>
    <row r="275" s="13" customFormat="1">
      <c r="A275" s="13"/>
      <c r="B275" s="251"/>
      <c r="C275" s="252"/>
      <c r="D275" s="253" t="s">
        <v>440</v>
      </c>
      <c r="E275" s="254" t="s">
        <v>1</v>
      </c>
      <c r="F275" s="255" t="s">
        <v>767</v>
      </c>
      <c r="G275" s="252"/>
      <c r="H275" s="256">
        <v>1.296</v>
      </c>
      <c r="I275" s="257"/>
      <c r="J275" s="252"/>
      <c r="K275" s="252"/>
      <c r="L275" s="258"/>
      <c r="M275" s="259"/>
      <c r="N275" s="260"/>
      <c r="O275" s="260"/>
      <c r="P275" s="260"/>
      <c r="Q275" s="260"/>
      <c r="R275" s="260"/>
      <c r="S275" s="260"/>
      <c r="T275" s="26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2" t="s">
        <v>440</v>
      </c>
      <c r="AU275" s="262" t="s">
        <v>91</v>
      </c>
      <c r="AV275" s="13" t="s">
        <v>91</v>
      </c>
      <c r="AW275" s="13" t="s">
        <v>36</v>
      </c>
      <c r="AX275" s="13" t="s">
        <v>81</v>
      </c>
      <c r="AY275" s="262" t="s">
        <v>320</v>
      </c>
    </row>
    <row r="276" s="13" customFormat="1">
      <c r="A276" s="13"/>
      <c r="B276" s="251"/>
      <c r="C276" s="252"/>
      <c r="D276" s="253" t="s">
        <v>440</v>
      </c>
      <c r="E276" s="254" t="s">
        <v>1</v>
      </c>
      <c r="F276" s="255" t="s">
        <v>768</v>
      </c>
      <c r="G276" s="252"/>
      <c r="H276" s="256">
        <v>0.38</v>
      </c>
      <c r="I276" s="257"/>
      <c r="J276" s="252"/>
      <c r="K276" s="252"/>
      <c r="L276" s="258"/>
      <c r="M276" s="259"/>
      <c r="N276" s="260"/>
      <c r="O276" s="260"/>
      <c r="P276" s="260"/>
      <c r="Q276" s="260"/>
      <c r="R276" s="260"/>
      <c r="S276" s="260"/>
      <c r="T276" s="26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2" t="s">
        <v>440</v>
      </c>
      <c r="AU276" s="262" t="s">
        <v>91</v>
      </c>
      <c r="AV276" s="13" t="s">
        <v>91</v>
      </c>
      <c r="AW276" s="13" t="s">
        <v>36</v>
      </c>
      <c r="AX276" s="13" t="s">
        <v>81</v>
      </c>
      <c r="AY276" s="262" t="s">
        <v>320</v>
      </c>
    </row>
    <row r="277" s="13" customFormat="1">
      <c r="A277" s="13"/>
      <c r="B277" s="251"/>
      <c r="C277" s="252"/>
      <c r="D277" s="253" t="s">
        <v>440</v>
      </c>
      <c r="E277" s="254" t="s">
        <v>1</v>
      </c>
      <c r="F277" s="255" t="s">
        <v>769</v>
      </c>
      <c r="G277" s="252"/>
      <c r="H277" s="256">
        <v>22.103999999999999</v>
      </c>
      <c r="I277" s="257"/>
      <c r="J277" s="252"/>
      <c r="K277" s="252"/>
      <c r="L277" s="258"/>
      <c r="M277" s="259"/>
      <c r="N277" s="260"/>
      <c r="O277" s="260"/>
      <c r="P277" s="260"/>
      <c r="Q277" s="260"/>
      <c r="R277" s="260"/>
      <c r="S277" s="260"/>
      <c r="T277" s="261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2" t="s">
        <v>440</v>
      </c>
      <c r="AU277" s="262" t="s">
        <v>91</v>
      </c>
      <c r="AV277" s="13" t="s">
        <v>91</v>
      </c>
      <c r="AW277" s="13" t="s">
        <v>36</v>
      </c>
      <c r="AX277" s="13" t="s">
        <v>81</v>
      </c>
      <c r="AY277" s="262" t="s">
        <v>320</v>
      </c>
    </row>
    <row r="278" s="13" customFormat="1">
      <c r="A278" s="13"/>
      <c r="B278" s="251"/>
      <c r="C278" s="252"/>
      <c r="D278" s="253" t="s">
        <v>440</v>
      </c>
      <c r="E278" s="254" t="s">
        <v>1</v>
      </c>
      <c r="F278" s="255" t="s">
        <v>770</v>
      </c>
      <c r="G278" s="252"/>
      <c r="H278" s="256">
        <v>2.3559999999999999</v>
      </c>
      <c r="I278" s="257"/>
      <c r="J278" s="252"/>
      <c r="K278" s="252"/>
      <c r="L278" s="258"/>
      <c r="M278" s="259"/>
      <c r="N278" s="260"/>
      <c r="O278" s="260"/>
      <c r="P278" s="260"/>
      <c r="Q278" s="260"/>
      <c r="R278" s="260"/>
      <c r="S278" s="260"/>
      <c r="T278" s="26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2" t="s">
        <v>440</v>
      </c>
      <c r="AU278" s="262" t="s">
        <v>91</v>
      </c>
      <c r="AV278" s="13" t="s">
        <v>91</v>
      </c>
      <c r="AW278" s="13" t="s">
        <v>36</v>
      </c>
      <c r="AX278" s="13" t="s">
        <v>81</v>
      </c>
      <c r="AY278" s="262" t="s">
        <v>320</v>
      </c>
    </row>
    <row r="279" s="13" customFormat="1">
      <c r="A279" s="13"/>
      <c r="B279" s="251"/>
      <c r="C279" s="252"/>
      <c r="D279" s="253" t="s">
        <v>440</v>
      </c>
      <c r="E279" s="254" t="s">
        <v>1</v>
      </c>
      <c r="F279" s="255" t="s">
        <v>771</v>
      </c>
      <c r="G279" s="252"/>
      <c r="H279" s="256">
        <v>8.4600000000000009</v>
      </c>
      <c r="I279" s="257"/>
      <c r="J279" s="252"/>
      <c r="K279" s="252"/>
      <c r="L279" s="258"/>
      <c r="M279" s="259"/>
      <c r="N279" s="260"/>
      <c r="O279" s="260"/>
      <c r="P279" s="260"/>
      <c r="Q279" s="260"/>
      <c r="R279" s="260"/>
      <c r="S279" s="260"/>
      <c r="T279" s="261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2" t="s">
        <v>440</v>
      </c>
      <c r="AU279" s="262" t="s">
        <v>91</v>
      </c>
      <c r="AV279" s="13" t="s">
        <v>91</v>
      </c>
      <c r="AW279" s="13" t="s">
        <v>36</v>
      </c>
      <c r="AX279" s="13" t="s">
        <v>81</v>
      </c>
      <c r="AY279" s="262" t="s">
        <v>320</v>
      </c>
    </row>
    <row r="280" s="13" customFormat="1">
      <c r="A280" s="13"/>
      <c r="B280" s="251"/>
      <c r="C280" s="252"/>
      <c r="D280" s="253" t="s">
        <v>440</v>
      </c>
      <c r="E280" s="254" t="s">
        <v>1</v>
      </c>
      <c r="F280" s="255" t="s">
        <v>772</v>
      </c>
      <c r="G280" s="252"/>
      <c r="H280" s="256">
        <v>2.7000000000000002</v>
      </c>
      <c r="I280" s="257"/>
      <c r="J280" s="252"/>
      <c r="K280" s="252"/>
      <c r="L280" s="258"/>
      <c r="M280" s="259"/>
      <c r="N280" s="260"/>
      <c r="O280" s="260"/>
      <c r="P280" s="260"/>
      <c r="Q280" s="260"/>
      <c r="R280" s="260"/>
      <c r="S280" s="260"/>
      <c r="T280" s="26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2" t="s">
        <v>440</v>
      </c>
      <c r="AU280" s="262" t="s">
        <v>91</v>
      </c>
      <c r="AV280" s="13" t="s">
        <v>91</v>
      </c>
      <c r="AW280" s="13" t="s">
        <v>36</v>
      </c>
      <c r="AX280" s="13" t="s">
        <v>81</v>
      </c>
      <c r="AY280" s="262" t="s">
        <v>320</v>
      </c>
    </row>
    <row r="281" s="13" customFormat="1">
      <c r="A281" s="13"/>
      <c r="B281" s="251"/>
      <c r="C281" s="252"/>
      <c r="D281" s="253" t="s">
        <v>440</v>
      </c>
      <c r="E281" s="254" t="s">
        <v>1</v>
      </c>
      <c r="F281" s="255" t="s">
        <v>773</v>
      </c>
      <c r="G281" s="252"/>
      <c r="H281" s="256">
        <v>0.56999999999999995</v>
      </c>
      <c r="I281" s="257"/>
      <c r="J281" s="252"/>
      <c r="K281" s="252"/>
      <c r="L281" s="258"/>
      <c r="M281" s="259"/>
      <c r="N281" s="260"/>
      <c r="O281" s="260"/>
      <c r="P281" s="260"/>
      <c r="Q281" s="260"/>
      <c r="R281" s="260"/>
      <c r="S281" s="260"/>
      <c r="T281" s="261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2" t="s">
        <v>440</v>
      </c>
      <c r="AU281" s="262" t="s">
        <v>91</v>
      </c>
      <c r="AV281" s="13" t="s">
        <v>91</v>
      </c>
      <c r="AW281" s="13" t="s">
        <v>36</v>
      </c>
      <c r="AX281" s="13" t="s">
        <v>81</v>
      </c>
      <c r="AY281" s="262" t="s">
        <v>320</v>
      </c>
    </row>
    <row r="282" s="13" customFormat="1">
      <c r="A282" s="13"/>
      <c r="B282" s="251"/>
      <c r="C282" s="252"/>
      <c r="D282" s="253" t="s">
        <v>440</v>
      </c>
      <c r="E282" s="254" t="s">
        <v>1</v>
      </c>
      <c r="F282" s="255" t="s">
        <v>774</v>
      </c>
      <c r="G282" s="252"/>
      <c r="H282" s="256">
        <v>4.915</v>
      </c>
      <c r="I282" s="257"/>
      <c r="J282" s="252"/>
      <c r="K282" s="252"/>
      <c r="L282" s="258"/>
      <c r="M282" s="259"/>
      <c r="N282" s="260"/>
      <c r="O282" s="260"/>
      <c r="P282" s="260"/>
      <c r="Q282" s="260"/>
      <c r="R282" s="260"/>
      <c r="S282" s="260"/>
      <c r="T282" s="26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2" t="s">
        <v>440</v>
      </c>
      <c r="AU282" s="262" t="s">
        <v>91</v>
      </c>
      <c r="AV282" s="13" t="s">
        <v>91</v>
      </c>
      <c r="AW282" s="13" t="s">
        <v>36</v>
      </c>
      <c r="AX282" s="13" t="s">
        <v>81</v>
      </c>
      <c r="AY282" s="262" t="s">
        <v>320</v>
      </c>
    </row>
    <row r="283" s="13" customFormat="1">
      <c r="A283" s="13"/>
      <c r="B283" s="251"/>
      <c r="C283" s="252"/>
      <c r="D283" s="253" t="s">
        <v>440</v>
      </c>
      <c r="E283" s="254" t="s">
        <v>1</v>
      </c>
      <c r="F283" s="255" t="s">
        <v>775</v>
      </c>
      <c r="G283" s="252"/>
      <c r="H283" s="256">
        <v>8.8719999999999999</v>
      </c>
      <c r="I283" s="257"/>
      <c r="J283" s="252"/>
      <c r="K283" s="252"/>
      <c r="L283" s="258"/>
      <c r="M283" s="259"/>
      <c r="N283" s="260"/>
      <c r="O283" s="260"/>
      <c r="P283" s="260"/>
      <c r="Q283" s="260"/>
      <c r="R283" s="260"/>
      <c r="S283" s="260"/>
      <c r="T283" s="261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2" t="s">
        <v>440</v>
      </c>
      <c r="AU283" s="262" t="s">
        <v>91</v>
      </c>
      <c r="AV283" s="13" t="s">
        <v>91</v>
      </c>
      <c r="AW283" s="13" t="s">
        <v>36</v>
      </c>
      <c r="AX283" s="13" t="s">
        <v>81</v>
      </c>
      <c r="AY283" s="262" t="s">
        <v>320</v>
      </c>
    </row>
    <row r="284" s="13" customFormat="1">
      <c r="A284" s="13"/>
      <c r="B284" s="251"/>
      <c r="C284" s="252"/>
      <c r="D284" s="253" t="s">
        <v>440</v>
      </c>
      <c r="E284" s="254" t="s">
        <v>1</v>
      </c>
      <c r="F284" s="255" t="s">
        <v>776</v>
      </c>
      <c r="G284" s="252"/>
      <c r="H284" s="256">
        <v>0.215</v>
      </c>
      <c r="I284" s="257"/>
      <c r="J284" s="252"/>
      <c r="K284" s="252"/>
      <c r="L284" s="258"/>
      <c r="M284" s="259"/>
      <c r="N284" s="260"/>
      <c r="O284" s="260"/>
      <c r="P284" s="260"/>
      <c r="Q284" s="260"/>
      <c r="R284" s="260"/>
      <c r="S284" s="260"/>
      <c r="T284" s="26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2" t="s">
        <v>440</v>
      </c>
      <c r="AU284" s="262" t="s">
        <v>91</v>
      </c>
      <c r="AV284" s="13" t="s">
        <v>91</v>
      </c>
      <c r="AW284" s="13" t="s">
        <v>36</v>
      </c>
      <c r="AX284" s="13" t="s">
        <v>81</v>
      </c>
      <c r="AY284" s="262" t="s">
        <v>320</v>
      </c>
    </row>
    <row r="285" s="13" customFormat="1">
      <c r="A285" s="13"/>
      <c r="B285" s="251"/>
      <c r="C285" s="252"/>
      <c r="D285" s="253" t="s">
        <v>440</v>
      </c>
      <c r="E285" s="254" t="s">
        <v>1</v>
      </c>
      <c r="F285" s="255" t="s">
        <v>777</v>
      </c>
      <c r="G285" s="252"/>
      <c r="H285" s="256">
        <v>0.45600000000000002</v>
      </c>
      <c r="I285" s="257"/>
      <c r="J285" s="252"/>
      <c r="K285" s="252"/>
      <c r="L285" s="258"/>
      <c r="M285" s="259"/>
      <c r="N285" s="260"/>
      <c r="O285" s="260"/>
      <c r="P285" s="260"/>
      <c r="Q285" s="260"/>
      <c r="R285" s="260"/>
      <c r="S285" s="260"/>
      <c r="T285" s="261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2" t="s">
        <v>440</v>
      </c>
      <c r="AU285" s="262" t="s">
        <v>91</v>
      </c>
      <c r="AV285" s="13" t="s">
        <v>91</v>
      </c>
      <c r="AW285" s="13" t="s">
        <v>36</v>
      </c>
      <c r="AX285" s="13" t="s">
        <v>81</v>
      </c>
      <c r="AY285" s="262" t="s">
        <v>320</v>
      </c>
    </row>
    <row r="286" s="13" customFormat="1">
      <c r="A286" s="13"/>
      <c r="B286" s="251"/>
      <c r="C286" s="252"/>
      <c r="D286" s="253" t="s">
        <v>440</v>
      </c>
      <c r="E286" s="254" t="s">
        <v>1</v>
      </c>
      <c r="F286" s="255" t="s">
        <v>778</v>
      </c>
      <c r="G286" s="252"/>
      <c r="H286" s="256">
        <v>0.59399999999999997</v>
      </c>
      <c r="I286" s="257"/>
      <c r="J286" s="252"/>
      <c r="K286" s="252"/>
      <c r="L286" s="258"/>
      <c r="M286" s="259"/>
      <c r="N286" s="260"/>
      <c r="O286" s="260"/>
      <c r="P286" s="260"/>
      <c r="Q286" s="260"/>
      <c r="R286" s="260"/>
      <c r="S286" s="260"/>
      <c r="T286" s="261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2" t="s">
        <v>440</v>
      </c>
      <c r="AU286" s="262" t="s">
        <v>91</v>
      </c>
      <c r="AV286" s="13" t="s">
        <v>91</v>
      </c>
      <c r="AW286" s="13" t="s">
        <v>36</v>
      </c>
      <c r="AX286" s="13" t="s">
        <v>81</v>
      </c>
      <c r="AY286" s="262" t="s">
        <v>320</v>
      </c>
    </row>
    <row r="287" s="13" customFormat="1">
      <c r="A287" s="13"/>
      <c r="B287" s="251"/>
      <c r="C287" s="252"/>
      <c r="D287" s="253" t="s">
        <v>440</v>
      </c>
      <c r="E287" s="254" t="s">
        <v>1</v>
      </c>
      <c r="F287" s="255" t="s">
        <v>779</v>
      </c>
      <c r="G287" s="252"/>
      <c r="H287" s="256">
        <v>5.0220000000000002</v>
      </c>
      <c r="I287" s="257"/>
      <c r="J287" s="252"/>
      <c r="K287" s="252"/>
      <c r="L287" s="258"/>
      <c r="M287" s="259"/>
      <c r="N287" s="260"/>
      <c r="O287" s="260"/>
      <c r="P287" s="260"/>
      <c r="Q287" s="260"/>
      <c r="R287" s="260"/>
      <c r="S287" s="260"/>
      <c r="T287" s="26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2" t="s">
        <v>440</v>
      </c>
      <c r="AU287" s="262" t="s">
        <v>91</v>
      </c>
      <c r="AV287" s="13" t="s">
        <v>91</v>
      </c>
      <c r="AW287" s="13" t="s">
        <v>36</v>
      </c>
      <c r="AX287" s="13" t="s">
        <v>81</v>
      </c>
      <c r="AY287" s="262" t="s">
        <v>320</v>
      </c>
    </row>
    <row r="288" s="13" customFormat="1">
      <c r="A288" s="13"/>
      <c r="B288" s="251"/>
      <c r="C288" s="252"/>
      <c r="D288" s="253" t="s">
        <v>440</v>
      </c>
      <c r="E288" s="254" t="s">
        <v>1</v>
      </c>
      <c r="F288" s="255" t="s">
        <v>780</v>
      </c>
      <c r="G288" s="252"/>
      <c r="H288" s="256">
        <v>1.042</v>
      </c>
      <c r="I288" s="257"/>
      <c r="J288" s="252"/>
      <c r="K288" s="252"/>
      <c r="L288" s="258"/>
      <c r="M288" s="259"/>
      <c r="N288" s="260"/>
      <c r="O288" s="260"/>
      <c r="P288" s="260"/>
      <c r="Q288" s="260"/>
      <c r="R288" s="260"/>
      <c r="S288" s="260"/>
      <c r="T288" s="261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2" t="s">
        <v>440</v>
      </c>
      <c r="AU288" s="262" t="s">
        <v>91</v>
      </c>
      <c r="AV288" s="13" t="s">
        <v>91</v>
      </c>
      <c r="AW288" s="13" t="s">
        <v>36</v>
      </c>
      <c r="AX288" s="13" t="s">
        <v>81</v>
      </c>
      <c r="AY288" s="262" t="s">
        <v>320</v>
      </c>
    </row>
    <row r="289" s="13" customFormat="1">
      <c r="A289" s="13"/>
      <c r="B289" s="251"/>
      <c r="C289" s="252"/>
      <c r="D289" s="253" t="s">
        <v>440</v>
      </c>
      <c r="E289" s="254" t="s">
        <v>1</v>
      </c>
      <c r="F289" s="255" t="s">
        <v>781</v>
      </c>
      <c r="G289" s="252"/>
      <c r="H289" s="256">
        <v>0.57199999999999995</v>
      </c>
      <c r="I289" s="257"/>
      <c r="J289" s="252"/>
      <c r="K289" s="252"/>
      <c r="L289" s="258"/>
      <c r="M289" s="259"/>
      <c r="N289" s="260"/>
      <c r="O289" s="260"/>
      <c r="P289" s="260"/>
      <c r="Q289" s="260"/>
      <c r="R289" s="260"/>
      <c r="S289" s="260"/>
      <c r="T289" s="261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2" t="s">
        <v>440</v>
      </c>
      <c r="AU289" s="262" t="s">
        <v>91</v>
      </c>
      <c r="AV289" s="13" t="s">
        <v>91</v>
      </c>
      <c r="AW289" s="13" t="s">
        <v>36</v>
      </c>
      <c r="AX289" s="13" t="s">
        <v>81</v>
      </c>
      <c r="AY289" s="262" t="s">
        <v>320</v>
      </c>
    </row>
    <row r="290" s="13" customFormat="1">
      <c r="A290" s="13"/>
      <c r="B290" s="251"/>
      <c r="C290" s="252"/>
      <c r="D290" s="253" t="s">
        <v>440</v>
      </c>
      <c r="E290" s="254" t="s">
        <v>1</v>
      </c>
      <c r="F290" s="255" t="s">
        <v>782</v>
      </c>
      <c r="G290" s="252"/>
      <c r="H290" s="256">
        <v>7.1280000000000001</v>
      </c>
      <c r="I290" s="257"/>
      <c r="J290" s="252"/>
      <c r="K290" s="252"/>
      <c r="L290" s="258"/>
      <c r="M290" s="259"/>
      <c r="N290" s="260"/>
      <c r="O290" s="260"/>
      <c r="P290" s="260"/>
      <c r="Q290" s="260"/>
      <c r="R290" s="260"/>
      <c r="S290" s="260"/>
      <c r="T290" s="261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2" t="s">
        <v>440</v>
      </c>
      <c r="AU290" s="262" t="s">
        <v>91</v>
      </c>
      <c r="AV290" s="13" t="s">
        <v>91</v>
      </c>
      <c r="AW290" s="13" t="s">
        <v>36</v>
      </c>
      <c r="AX290" s="13" t="s">
        <v>81</v>
      </c>
      <c r="AY290" s="262" t="s">
        <v>320</v>
      </c>
    </row>
    <row r="291" s="13" customFormat="1">
      <c r="A291" s="13"/>
      <c r="B291" s="251"/>
      <c r="C291" s="252"/>
      <c r="D291" s="253" t="s">
        <v>440</v>
      </c>
      <c r="E291" s="254" t="s">
        <v>1</v>
      </c>
      <c r="F291" s="255" t="s">
        <v>783</v>
      </c>
      <c r="G291" s="252"/>
      <c r="H291" s="256">
        <v>0.83599999999999997</v>
      </c>
      <c r="I291" s="257"/>
      <c r="J291" s="252"/>
      <c r="K291" s="252"/>
      <c r="L291" s="258"/>
      <c r="M291" s="259"/>
      <c r="N291" s="260"/>
      <c r="O291" s="260"/>
      <c r="P291" s="260"/>
      <c r="Q291" s="260"/>
      <c r="R291" s="260"/>
      <c r="S291" s="260"/>
      <c r="T291" s="261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2" t="s">
        <v>440</v>
      </c>
      <c r="AU291" s="262" t="s">
        <v>91</v>
      </c>
      <c r="AV291" s="13" t="s">
        <v>91</v>
      </c>
      <c r="AW291" s="13" t="s">
        <v>36</v>
      </c>
      <c r="AX291" s="13" t="s">
        <v>81</v>
      </c>
      <c r="AY291" s="262" t="s">
        <v>320</v>
      </c>
    </row>
    <row r="292" s="14" customFormat="1">
      <c r="A292" s="14"/>
      <c r="B292" s="263"/>
      <c r="C292" s="264"/>
      <c r="D292" s="253" t="s">
        <v>440</v>
      </c>
      <c r="E292" s="265" t="s">
        <v>1</v>
      </c>
      <c r="F292" s="266" t="s">
        <v>485</v>
      </c>
      <c r="G292" s="264"/>
      <c r="H292" s="267">
        <v>96.305999999999997</v>
      </c>
      <c r="I292" s="268"/>
      <c r="J292" s="264"/>
      <c r="K292" s="264"/>
      <c r="L292" s="269"/>
      <c r="M292" s="270"/>
      <c r="N292" s="271"/>
      <c r="O292" s="271"/>
      <c r="P292" s="271"/>
      <c r="Q292" s="271"/>
      <c r="R292" s="271"/>
      <c r="S292" s="271"/>
      <c r="T292" s="272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73" t="s">
        <v>440</v>
      </c>
      <c r="AU292" s="273" t="s">
        <v>91</v>
      </c>
      <c r="AV292" s="14" t="s">
        <v>341</v>
      </c>
      <c r="AW292" s="14" t="s">
        <v>36</v>
      </c>
      <c r="AX292" s="14" t="s">
        <v>89</v>
      </c>
      <c r="AY292" s="273" t="s">
        <v>320</v>
      </c>
    </row>
    <row r="293" s="2" customFormat="1" ht="24.15" customHeight="1">
      <c r="A293" s="39"/>
      <c r="B293" s="40"/>
      <c r="C293" s="228" t="s">
        <v>546</v>
      </c>
      <c r="D293" s="228" t="s">
        <v>323</v>
      </c>
      <c r="E293" s="229" t="s">
        <v>784</v>
      </c>
      <c r="F293" s="230" t="s">
        <v>785</v>
      </c>
      <c r="G293" s="231" t="s">
        <v>455</v>
      </c>
      <c r="H293" s="232">
        <v>5.2000000000000002</v>
      </c>
      <c r="I293" s="233"/>
      <c r="J293" s="234">
        <f>ROUND(I293*H293,2)</f>
        <v>0</v>
      </c>
      <c r="K293" s="230" t="s">
        <v>1</v>
      </c>
      <c r="L293" s="45"/>
      <c r="M293" s="235" t="s">
        <v>1</v>
      </c>
      <c r="N293" s="236" t="s">
        <v>46</v>
      </c>
      <c r="O293" s="92"/>
      <c r="P293" s="237">
        <f>O293*H293</f>
        <v>0</v>
      </c>
      <c r="Q293" s="237">
        <v>2.5018699999999998</v>
      </c>
      <c r="R293" s="237">
        <f>Q293*H293</f>
        <v>13.009724</v>
      </c>
      <c r="S293" s="237">
        <v>0</v>
      </c>
      <c r="T293" s="23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9" t="s">
        <v>341</v>
      </c>
      <c r="AT293" s="239" t="s">
        <v>323</v>
      </c>
      <c r="AU293" s="239" t="s">
        <v>91</v>
      </c>
      <c r="AY293" s="18" t="s">
        <v>320</v>
      </c>
      <c r="BE293" s="240">
        <f>IF(N293="základní",J293,0)</f>
        <v>0</v>
      </c>
      <c r="BF293" s="240">
        <f>IF(N293="snížená",J293,0)</f>
        <v>0</v>
      </c>
      <c r="BG293" s="240">
        <f>IF(N293="zákl. přenesená",J293,0)</f>
        <v>0</v>
      </c>
      <c r="BH293" s="240">
        <f>IF(N293="sníž. přenesená",J293,0)</f>
        <v>0</v>
      </c>
      <c r="BI293" s="240">
        <f>IF(N293="nulová",J293,0)</f>
        <v>0</v>
      </c>
      <c r="BJ293" s="18" t="s">
        <v>89</v>
      </c>
      <c r="BK293" s="240">
        <f>ROUND(I293*H293,2)</f>
        <v>0</v>
      </c>
      <c r="BL293" s="18" t="s">
        <v>341</v>
      </c>
      <c r="BM293" s="239" t="s">
        <v>786</v>
      </c>
    </row>
    <row r="294" s="13" customFormat="1">
      <c r="A294" s="13"/>
      <c r="B294" s="251"/>
      <c r="C294" s="252"/>
      <c r="D294" s="253" t="s">
        <v>440</v>
      </c>
      <c r="E294" s="254" t="s">
        <v>1</v>
      </c>
      <c r="F294" s="255" t="s">
        <v>787</v>
      </c>
      <c r="G294" s="252"/>
      <c r="H294" s="256">
        <v>5.2000000000000002</v>
      </c>
      <c r="I294" s="257"/>
      <c r="J294" s="252"/>
      <c r="K294" s="252"/>
      <c r="L294" s="258"/>
      <c r="M294" s="259"/>
      <c r="N294" s="260"/>
      <c r="O294" s="260"/>
      <c r="P294" s="260"/>
      <c r="Q294" s="260"/>
      <c r="R294" s="260"/>
      <c r="S294" s="260"/>
      <c r="T294" s="261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2" t="s">
        <v>440</v>
      </c>
      <c r="AU294" s="262" t="s">
        <v>91</v>
      </c>
      <c r="AV294" s="13" t="s">
        <v>91</v>
      </c>
      <c r="AW294" s="13" t="s">
        <v>36</v>
      </c>
      <c r="AX294" s="13" t="s">
        <v>89</v>
      </c>
      <c r="AY294" s="262" t="s">
        <v>320</v>
      </c>
    </row>
    <row r="295" s="2" customFormat="1" ht="16.5" customHeight="1">
      <c r="A295" s="39"/>
      <c r="B295" s="40"/>
      <c r="C295" s="228" t="s">
        <v>550</v>
      </c>
      <c r="D295" s="228" t="s">
        <v>323</v>
      </c>
      <c r="E295" s="229" t="s">
        <v>788</v>
      </c>
      <c r="F295" s="230" t="s">
        <v>789</v>
      </c>
      <c r="G295" s="231" t="s">
        <v>455</v>
      </c>
      <c r="H295" s="232">
        <v>15.246</v>
      </c>
      <c r="I295" s="233"/>
      <c r="J295" s="234">
        <f>ROUND(I295*H295,2)</f>
        <v>0</v>
      </c>
      <c r="K295" s="230" t="s">
        <v>1</v>
      </c>
      <c r="L295" s="45"/>
      <c r="M295" s="235" t="s">
        <v>1</v>
      </c>
      <c r="N295" s="236" t="s">
        <v>46</v>
      </c>
      <c r="O295" s="92"/>
      <c r="P295" s="237">
        <f>O295*H295</f>
        <v>0</v>
      </c>
      <c r="Q295" s="237">
        <v>2.5018699999999998</v>
      </c>
      <c r="R295" s="237">
        <f>Q295*H295</f>
        <v>38.143510020000001</v>
      </c>
      <c r="S295" s="237">
        <v>0</v>
      </c>
      <c r="T295" s="238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9" t="s">
        <v>341</v>
      </c>
      <c r="AT295" s="239" t="s">
        <v>323</v>
      </c>
      <c r="AU295" s="239" t="s">
        <v>91</v>
      </c>
      <c r="AY295" s="18" t="s">
        <v>320</v>
      </c>
      <c r="BE295" s="240">
        <f>IF(N295="základní",J295,0)</f>
        <v>0</v>
      </c>
      <c r="BF295" s="240">
        <f>IF(N295="snížená",J295,0)</f>
        <v>0</v>
      </c>
      <c r="BG295" s="240">
        <f>IF(N295="zákl. přenesená",J295,0)</f>
        <v>0</v>
      </c>
      <c r="BH295" s="240">
        <f>IF(N295="sníž. přenesená",J295,0)</f>
        <v>0</v>
      </c>
      <c r="BI295" s="240">
        <f>IF(N295="nulová",J295,0)</f>
        <v>0</v>
      </c>
      <c r="BJ295" s="18" t="s">
        <v>89</v>
      </c>
      <c r="BK295" s="240">
        <f>ROUND(I295*H295,2)</f>
        <v>0</v>
      </c>
      <c r="BL295" s="18" t="s">
        <v>341</v>
      </c>
      <c r="BM295" s="239" t="s">
        <v>790</v>
      </c>
    </row>
    <row r="296" s="16" customFormat="1">
      <c r="A296" s="16"/>
      <c r="B296" s="299"/>
      <c r="C296" s="300"/>
      <c r="D296" s="253" t="s">
        <v>440</v>
      </c>
      <c r="E296" s="301" t="s">
        <v>1</v>
      </c>
      <c r="F296" s="302" t="s">
        <v>791</v>
      </c>
      <c r="G296" s="300"/>
      <c r="H296" s="301" t="s">
        <v>1</v>
      </c>
      <c r="I296" s="303"/>
      <c r="J296" s="300"/>
      <c r="K296" s="300"/>
      <c r="L296" s="304"/>
      <c r="M296" s="305"/>
      <c r="N296" s="306"/>
      <c r="O296" s="306"/>
      <c r="P296" s="306"/>
      <c r="Q296" s="306"/>
      <c r="R296" s="306"/>
      <c r="S296" s="306"/>
      <c r="T296" s="307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T296" s="308" t="s">
        <v>440</v>
      </c>
      <c r="AU296" s="308" t="s">
        <v>91</v>
      </c>
      <c r="AV296" s="16" t="s">
        <v>89</v>
      </c>
      <c r="AW296" s="16" t="s">
        <v>36</v>
      </c>
      <c r="AX296" s="16" t="s">
        <v>81</v>
      </c>
      <c r="AY296" s="308" t="s">
        <v>320</v>
      </c>
    </row>
    <row r="297" s="13" customFormat="1">
      <c r="A297" s="13"/>
      <c r="B297" s="251"/>
      <c r="C297" s="252"/>
      <c r="D297" s="253" t="s">
        <v>440</v>
      </c>
      <c r="E297" s="254" t="s">
        <v>1</v>
      </c>
      <c r="F297" s="255" t="s">
        <v>792</v>
      </c>
      <c r="G297" s="252"/>
      <c r="H297" s="256">
        <v>7.2800000000000002</v>
      </c>
      <c r="I297" s="257"/>
      <c r="J297" s="252"/>
      <c r="K297" s="252"/>
      <c r="L297" s="258"/>
      <c r="M297" s="259"/>
      <c r="N297" s="260"/>
      <c r="O297" s="260"/>
      <c r="P297" s="260"/>
      <c r="Q297" s="260"/>
      <c r="R297" s="260"/>
      <c r="S297" s="260"/>
      <c r="T297" s="261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2" t="s">
        <v>440</v>
      </c>
      <c r="AU297" s="262" t="s">
        <v>91</v>
      </c>
      <c r="AV297" s="13" t="s">
        <v>91</v>
      </c>
      <c r="AW297" s="13" t="s">
        <v>36</v>
      </c>
      <c r="AX297" s="13" t="s">
        <v>81</v>
      </c>
      <c r="AY297" s="262" t="s">
        <v>320</v>
      </c>
    </row>
    <row r="298" s="16" customFormat="1">
      <c r="A298" s="16"/>
      <c r="B298" s="299"/>
      <c r="C298" s="300"/>
      <c r="D298" s="253" t="s">
        <v>440</v>
      </c>
      <c r="E298" s="301" t="s">
        <v>1</v>
      </c>
      <c r="F298" s="302" t="s">
        <v>793</v>
      </c>
      <c r="G298" s="300"/>
      <c r="H298" s="301" t="s">
        <v>1</v>
      </c>
      <c r="I298" s="303"/>
      <c r="J298" s="300"/>
      <c r="K298" s="300"/>
      <c r="L298" s="304"/>
      <c r="M298" s="305"/>
      <c r="N298" s="306"/>
      <c r="O298" s="306"/>
      <c r="P298" s="306"/>
      <c r="Q298" s="306"/>
      <c r="R298" s="306"/>
      <c r="S298" s="306"/>
      <c r="T298" s="307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T298" s="308" t="s">
        <v>440</v>
      </c>
      <c r="AU298" s="308" t="s">
        <v>91</v>
      </c>
      <c r="AV298" s="16" t="s">
        <v>89</v>
      </c>
      <c r="AW298" s="16" t="s">
        <v>36</v>
      </c>
      <c r="AX298" s="16" t="s">
        <v>81</v>
      </c>
      <c r="AY298" s="308" t="s">
        <v>320</v>
      </c>
    </row>
    <row r="299" s="13" customFormat="1">
      <c r="A299" s="13"/>
      <c r="B299" s="251"/>
      <c r="C299" s="252"/>
      <c r="D299" s="253" t="s">
        <v>440</v>
      </c>
      <c r="E299" s="254" t="s">
        <v>1</v>
      </c>
      <c r="F299" s="255" t="s">
        <v>794</v>
      </c>
      <c r="G299" s="252"/>
      <c r="H299" s="256">
        <v>7.306</v>
      </c>
      <c r="I299" s="257"/>
      <c r="J299" s="252"/>
      <c r="K299" s="252"/>
      <c r="L299" s="258"/>
      <c r="M299" s="259"/>
      <c r="N299" s="260"/>
      <c r="O299" s="260"/>
      <c r="P299" s="260"/>
      <c r="Q299" s="260"/>
      <c r="R299" s="260"/>
      <c r="S299" s="260"/>
      <c r="T299" s="26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2" t="s">
        <v>440</v>
      </c>
      <c r="AU299" s="262" t="s">
        <v>91</v>
      </c>
      <c r="AV299" s="13" t="s">
        <v>91</v>
      </c>
      <c r="AW299" s="13" t="s">
        <v>36</v>
      </c>
      <c r="AX299" s="13" t="s">
        <v>81</v>
      </c>
      <c r="AY299" s="262" t="s">
        <v>320</v>
      </c>
    </row>
    <row r="300" s="13" customFormat="1">
      <c r="A300" s="13"/>
      <c r="B300" s="251"/>
      <c r="C300" s="252"/>
      <c r="D300" s="253" t="s">
        <v>440</v>
      </c>
      <c r="E300" s="254" t="s">
        <v>1</v>
      </c>
      <c r="F300" s="255" t="s">
        <v>795</v>
      </c>
      <c r="G300" s="252"/>
      <c r="H300" s="256">
        <v>0.66000000000000003</v>
      </c>
      <c r="I300" s="257"/>
      <c r="J300" s="252"/>
      <c r="K300" s="252"/>
      <c r="L300" s="258"/>
      <c r="M300" s="259"/>
      <c r="N300" s="260"/>
      <c r="O300" s="260"/>
      <c r="P300" s="260"/>
      <c r="Q300" s="260"/>
      <c r="R300" s="260"/>
      <c r="S300" s="260"/>
      <c r="T300" s="261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2" t="s">
        <v>440</v>
      </c>
      <c r="AU300" s="262" t="s">
        <v>91</v>
      </c>
      <c r="AV300" s="13" t="s">
        <v>91</v>
      </c>
      <c r="AW300" s="13" t="s">
        <v>36</v>
      </c>
      <c r="AX300" s="13" t="s">
        <v>81</v>
      </c>
      <c r="AY300" s="262" t="s">
        <v>320</v>
      </c>
    </row>
    <row r="301" s="14" customFormat="1">
      <c r="A301" s="14"/>
      <c r="B301" s="263"/>
      <c r="C301" s="264"/>
      <c r="D301" s="253" t="s">
        <v>440</v>
      </c>
      <c r="E301" s="265" t="s">
        <v>1</v>
      </c>
      <c r="F301" s="266" t="s">
        <v>485</v>
      </c>
      <c r="G301" s="264"/>
      <c r="H301" s="267">
        <v>15.246</v>
      </c>
      <c r="I301" s="268"/>
      <c r="J301" s="264"/>
      <c r="K301" s="264"/>
      <c r="L301" s="269"/>
      <c r="M301" s="270"/>
      <c r="N301" s="271"/>
      <c r="O301" s="271"/>
      <c r="P301" s="271"/>
      <c r="Q301" s="271"/>
      <c r="R301" s="271"/>
      <c r="S301" s="271"/>
      <c r="T301" s="272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73" t="s">
        <v>440</v>
      </c>
      <c r="AU301" s="273" t="s">
        <v>91</v>
      </c>
      <c r="AV301" s="14" t="s">
        <v>341</v>
      </c>
      <c r="AW301" s="14" t="s">
        <v>36</v>
      </c>
      <c r="AX301" s="14" t="s">
        <v>89</v>
      </c>
      <c r="AY301" s="273" t="s">
        <v>320</v>
      </c>
    </row>
    <row r="302" s="2" customFormat="1" ht="16.5" customHeight="1">
      <c r="A302" s="39"/>
      <c r="B302" s="40"/>
      <c r="C302" s="228" t="s">
        <v>556</v>
      </c>
      <c r="D302" s="228" t="s">
        <v>323</v>
      </c>
      <c r="E302" s="229" t="s">
        <v>796</v>
      </c>
      <c r="F302" s="230" t="s">
        <v>797</v>
      </c>
      <c r="G302" s="231" t="s">
        <v>437</v>
      </c>
      <c r="H302" s="232">
        <v>63.359999999999999</v>
      </c>
      <c r="I302" s="233"/>
      <c r="J302" s="234">
        <f>ROUND(I302*H302,2)</f>
        <v>0</v>
      </c>
      <c r="K302" s="230" t="s">
        <v>326</v>
      </c>
      <c r="L302" s="45"/>
      <c r="M302" s="235" t="s">
        <v>1</v>
      </c>
      <c r="N302" s="236" t="s">
        <v>46</v>
      </c>
      <c r="O302" s="92"/>
      <c r="P302" s="237">
        <f>O302*H302</f>
        <v>0</v>
      </c>
      <c r="Q302" s="237">
        <v>0.0026900000000000001</v>
      </c>
      <c r="R302" s="237">
        <f>Q302*H302</f>
        <v>0.17043840000000002</v>
      </c>
      <c r="S302" s="237">
        <v>0</v>
      </c>
      <c r="T302" s="238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9" t="s">
        <v>341</v>
      </c>
      <c r="AT302" s="239" t="s">
        <v>323</v>
      </c>
      <c r="AU302" s="239" t="s">
        <v>91</v>
      </c>
      <c r="AY302" s="18" t="s">
        <v>320</v>
      </c>
      <c r="BE302" s="240">
        <f>IF(N302="základní",J302,0)</f>
        <v>0</v>
      </c>
      <c r="BF302" s="240">
        <f>IF(N302="snížená",J302,0)</f>
        <v>0</v>
      </c>
      <c r="BG302" s="240">
        <f>IF(N302="zákl. přenesená",J302,0)</f>
        <v>0</v>
      </c>
      <c r="BH302" s="240">
        <f>IF(N302="sníž. přenesená",J302,0)</f>
        <v>0</v>
      </c>
      <c r="BI302" s="240">
        <f>IF(N302="nulová",J302,0)</f>
        <v>0</v>
      </c>
      <c r="BJ302" s="18" t="s">
        <v>89</v>
      </c>
      <c r="BK302" s="240">
        <f>ROUND(I302*H302,2)</f>
        <v>0</v>
      </c>
      <c r="BL302" s="18" t="s">
        <v>341</v>
      </c>
      <c r="BM302" s="239" t="s">
        <v>798</v>
      </c>
    </row>
    <row r="303" s="2" customFormat="1">
      <c r="A303" s="39"/>
      <c r="B303" s="40"/>
      <c r="C303" s="41"/>
      <c r="D303" s="241" t="s">
        <v>329</v>
      </c>
      <c r="E303" s="41"/>
      <c r="F303" s="242" t="s">
        <v>799</v>
      </c>
      <c r="G303" s="41"/>
      <c r="H303" s="41"/>
      <c r="I303" s="243"/>
      <c r="J303" s="41"/>
      <c r="K303" s="41"/>
      <c r="L303" s="45"/>
      <c r="M303" s="244"/>
      <c r="N303" s="245"/>
      <c r="O303" s="92"/>
      <c r="P303" s="92"/>
      <c r="Q303" s="92"/>
      <c r="R303" s="92"/>
      <c r="S303" s="92"/>
      <c r="T303" s="93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329</v>
      </c>
      <c r="AU303" s="18" t="s">
        <v>91</v>
      </c>
    </row>
    <row r="304" s="16" customFormat="1">
      <c r="A304" s="16"/>
      <c r="B304" s="299"/>
      <c r="C304" s="300"/>
      <c r="D304" s="253" t="s">
        <v>440</v>
      </c>
      <c r="E304" s="301" t="s">
        <v>1</v>
      </c>
      <c r="F304" s="302" t="s">
        <v>800</v>
      </c>
      <c r="G304" s="300"/>
      <c r="H304" s="301" t="s">
        <v>1</v>
      </c>
      <c r="I304" s="303"/>
      <c r="J304" s="300"/>
      <c r="K304" s="300"/>
      <c r="L304" s="304"/>
      <c r="M304" s="305"/>
      <c r="N304" s="306"/>
      <c r="O304" s="306"/>
      <c r="P304" s="306"/>
      <c r="Q304" s="306"/>
      <c r="R304" s="306"/>
      <c r="S304" s="306"/>
      <c r="T304" s="307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T304" s="308" t="s">
        <v>440</v>
      </c>
      <c r="AU304" s="308" t="s">
        <v>91</v>
      </c>
      <c r="AV304" s="16" t="s">
        <v>89</v>
      </c>
      <c r="AW304" s="16" t="s">
        <v>36</v>
      </c>
      <c r="AX304" s="16" t="s">
        <v>81</v>
      </c>
      <c r="AY304" s="308" t="s">
        <v>320</v>
      </c>
    </row>
    <row r="305" s="13" customFormat="1">
      <c r="A305" s="13"/>
      <c r="B305" s="251"/>
      <c r="C305" s="252"/>
      <c r="D305" s="253" t="s">
        <v>440</v>
      </c>
      <c r="E305" s="254" t="s">
        <v>1</v>
      </c>
      <c r="F305" s="255" t="s">
        <v>801</v>
      </c>
      <c r="G305" s="252"/>
      <c r="H305" s="256">
        <v>26.399999999999999</v>
      </c>
      <c r="I305" s="257"/>
      <c r="J305" s="252"/>
      <c r="K305" s="252"/>
      <c r="L305" s="258"/>
      <c r="M305" s="259"/>
      <c r="N305" s="260"/>
      <c r="O305" s="260"/>
      <c r="P305" s="260"/>
      <c r="Q305" s="260"/>
      <c r="R305" s="260"/>
      <c r="S305" s="260"/>
      <c r="T305" s="261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2" t="s">
        <v>440</v>
      </c>
      <c r="AU305" s="262" t="s">
        <v>91</v>
      </c>
      <c r="AV305" s="13" t="s">
        <v>91</v>
      </c>
      <c r="AW305" s="13" t="s">
        <v>36</v>
      </c>
      <c r="AX305" s="13" t="s">
        <v>81</v>
      </c>
      <c r="AY305" s="262" t="s">
        <v>320</v>
      </c>
    </row>
    <row r="306" s="16" customFormat="1">
      <c r="A306" s="16"/>
      <c r="B306" s="299"/>
      <c r="C306" s="300"/>
      <c r="D306" s="253" t="s">
        <v>440</v>
      </c>
      <c r="E306" s="301" t="s">
        <v>1</v>
      </c>
      <c r="F306" s="302" t="s">
        <v>746</v>
      </c>
      <c r="G306" s="300"/>
      <c r="H306" s="301" t="s">
        <v>1</v>
      </c>
      <c r="I306" s="303"/>
      <c r="J306" s="300"/>
      <c r="K306" s="300"/>
      <c r="L306" s="304"/>
      <c r="M306" s="305"/>
      <c r="N306" s="306"/>
      <c r="O306" s="306"/>
      <c r="P306" s="306"/>
      <c r="Q306" s="306"/>
      <c r="R306" s="306"/>
      <c r="S306" s="306"/>
      <c r="T306" s="307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T306" s="308" t="s">
        <v>440</v>
      </c>
      <c r="AU306" s="308" t="s">
        <v>91</v>
      </c>
      <c r="AV306" s="16" t="s">
        <v>89</v>
      </c>
      <c r="AW306" s="16" t="s">
        <v>36</v>
      </c>
      <c r="AX306" s="16" t="s">
        <v>81</v>
      </c>
      <c r="AY306" s="308" t="s">
        <v>320</v>
      </c>
    </row>
    <row r="307" s="13" customFormat="1">
      <c r="A307" s="13"/>
      <c r="B307" s="251"/>
      <c r="C307" s="252"/>
      <c r="D307" s="253" t="s">
        <v>440</v>
      </c>
      <c r="E307" s="254" t="s">
        <v>1</v>
      </c>
      <c r="F307" s="255" t="s">
        <v>802</v>
      </c>
      <c r="G307" s="252"/>
      <c r="H307" s="256">
        <v>11.6</v>
      </c>
      <c r="I307" s="257"/>
      <c r="J307" s="252"/>
      <c r="K307" s="252"/>
      <c r="L307" s="258"/>
      <c r="M307" s="259"/>
      <c r="N307" s="260"/>
      <c r="O307" s="260"/>
      <c r="P307" s="260"/>
      <c r="Q307" s="260"/>
      <c r="R307" s="260"/>
      <c r="S307" s="260"/>
      <c r="T307" s="261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2" t="s">
        <v>440</v>
      </c>
      <c r="AU307" s="262" t="s">
        <v>91</v>
      </c>
      <c r="AV307" s="13" t="s">
        <v>91</v>
      </c>
      <c r="AW307" s="13" t="s">
        <v>36</v>
      </c>
      <c r="AX307" s="13" t="s">
        <v>81</v>
      </c>
      <c r="AY307" s="262" t="s">
        <v>320</v>
      </c>
    </row>
    <row r="308" s="13" customFormat="1">
      <c r="A308" s="13"/>
      <c r="B308" s="251"/>
      <c r="C308" s="252"/>
      <c r="D308" s="253" t="s">
        <v>440</v>
      </c>
      <c r="E308" s="254" t="s">
        <v>1</v>
      </c>
      <c r="F308" s="255" t="s">
        <v>803</v>
      </c>
      <c r="G308" s="252"/>
      <c r="H308" s="256">
        <v>11.76</v>
      </c>
      <c r="I308" s="257"/>
      <c r="J308" s="252"/>
      <c r="K308" s="252"/>
      <c r="L308" s="258"/>
      <c r="M308" s="259"/>
      <c r="N308" s="260"/>
      <c r="O308" s="260"/>
      <c r="P308" s="260"/>
      <c r="Q308" s="260"/>
      <c r="R308" s="260"/>
      <c r="S308" s="260"/>
      <c r="T308" s="26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2" t="s">
        <v>440</v>
      </c>
      <c r="AU308" s="262" t="s">
        <v>91</v>
      </c>
      <c r="AV308" s="13" t="s">
        <v>91</v>
      </c>
      <c r="AW308" s="13" t="s">
        <v>36</v>
      </c>
      <c r="AX308" s="13" t="s">
        <v>81</v>
      </c>
      <c r="AY308" s="262" t="s">
        <v>320</v>
      </c>
    </row>
    <row r="309" s="13" customFormat="1">
      <c r="A309" s="13"/>
      <c r="B309" s="251"/>
      <c r="C309" s="252"/>
      <c r="D309" s="253" t="s">
        <v>440</v>
      </c>
      <c r="E309" s="254" t="s">
        <v>1</v>
      </c>
      <c r="F309" s="255" t="s">
        <v>804</v>
      </c>
      <c r="G309" s="252"/>
      <c r="H309" s="256">
        <v>10.960000000000001</v>
      </c>
      <c r="I309" s="257"/>
      <c r="J309" s="252"/>
      <c r="K309" s="252"/>
      <c r="L309" s="258"/>
      <c r="M309" s="259"/>
      <c r="N309" s="260"/>
      <c r="O309" s="260"/>
      <c r="P309" s="260"/>
      <c r="Q309" s="260"/>
      <c r="R309" s="260"/>
      <c r="S309" s="260"/>
      <c r="T309" s="26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2" t="s">
        <v>440</v>
      </c>
      <c r="AU309" s="262" t="s">
        <v>91</v>
      </c>
      <c r="AV309" s="13" t="s">
        <v>91</v>
      </c>
      <c r="AW309" s="13" t="s">
        <v>36</v>
      </c>
      <c r="AX309" s="13" t="s">
        <v>81</v>
      </c>
      <c r="AY309" s="262" t="s">
        <v>320</v>
      </c>
    </row>
    <row r="310" s="13" customFormat="1">
      <c r="A310" s="13"/>
      <c r="B310" s="251"/>
      <c r="C310" s="252"/>
      <c r="D310" s="253" t="s">
        <v>440</v>
      </c>
      <c r="E310" s="254" t="s">
        <v>1</v>
      </c>
      <c r="F310" s="255" t="s">
        <v>805</v>
      </c>
      <c r="G310" s="252"/>
      <c r="H310" s="256">
        <v>2.6400000000000001</v>
      </c>
      <c r="I310" s="257"/>
      <c r="J310" s="252"/>
      <c r="K310" s="252"/>
      <c r="L310" s="258"/>
      <c r="M310" s="259"/>
      <c r="N310" s="260"/>
      <c r="O310" s="260"/>
      <c r="P310" s="260"/>
      <c r="Q310" s="260"/>
      <c r="R310" s="260"/>
      <c r="S310" s="260"/>
      <c r="T310" s="261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2" t="s">
        <v>440</v>
      </c>
      <c r="AU310" s="262" t="s">
        <v>91</v>
      </c>
      <c r="AV310" s="13" t="s">
        <v>91</v>
      </c>
      <c r="AW310" s="13" t="s">
        <v>36</v>
      </c>
      <c r="AX310" s="13" t="s">
        <v>81</v>
      </c>
      <c r="AY310" s="262" t="s">
        <v>320</v>
      </c>
    </row>
    <row r="311" s="14" customFormat="1">
      <c r="A311" s="14"/>
      <c r="B311" s="263"/>
      <c r="C311" s="264"/>
      <c r="D311" s="253" t="s">
        <v>440</v>
      </c>
      <c r="E311" s="265" t="s">
        <v>1</v>
      </c>
      <c r="F311" s="266" t="s">
        <v>485</v>
      </c>
      <c r="G311" s="264"/>
      <c r="H311" s="267">
        <v>63.359999999999999</v>
      </c>
      <c r="I311" s="268"/>
      <c r="J311" s="264"/>
      <c r="K311" s="264"/>
      <c r="L311" s="269"/>
      <c r="M311" s="270"/>
      <c r="N311" s="271"/>
      <c r="O311" s="271"/>
      <c r="P311" s="271"/>
      <c r="Q311" s="271"/>
      <c r="R311" s="271"/>
      <c r="S311" s="271"/>
      <c r="T311" s="272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73" t="s">
        <v>440</v>
      </c>
      <c r="AU311" s="273" t="s">
        <v>91</v>
      </c>
      <c r="AV311" s="14" t="s">
        <v>341</v>
      </c>
      <c r="AW311" s="14" t="s">
        <v>36</v>
      </c>
      <c r="AX311" s="14" t="s">
        <v>89</v>
      </c>
      <c r="AY311" s="273" t="s">
        <v>320</v>
      </c>
    </row>
    <row r="312" s="2" customFormat="1" ht="16.5" customHeight="1">
      <c r="A312" s="39"/>
      <c r="B312" s="40"/>
      <c r="C312" s="228" t="s">
        <v>561</v>
      </c>
      <c r="D312" s="228" t="s">
        <v>323</v>
      </c>
      <c r="E312" s="229" t="s">
        <v>806</v>
      </c>
      <c r="F312" s="230" t="s">
        <v>807</v>
      </c>
      <c r="G312" s="231" t="s">
        <v>437</v>
      </c>
      <c r="H312" s="232">
        <v>63.359999999999999</v>
      </c>
      <c r="I312" s="233"/>
      <c r="J312" s="234">
        <f>ROUND(I312*H312,2)</f>
        <v>0</v>
      </c>
      <c r="K312" s="230" t="s">
        <v>326</v>
      </c>
      <c r="L312" s="45"/>
      <c r="M312" s="235" t="s">
        <v>1</v>
      </c>
      <c r="N312" s="236" t="s">
        <v>46</v>
      </c>
      <c r="O312" s="92"/>
      <c r="P312" s="237">
        <f>O312*H312</f>
        <v>0</v>
      </c>
      <c r="Q312" s="237">
        <v>0</v>
      </c>
      <c r="R312" s="237">
        <f>Q312*H312</f>
        <v>0</v>
      </c>
      <c r="S312" s="237">
        <v>0</v>
      </c>
      <c r="T312" s="238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9" t="s">
        <v>341</v>
      </c>
      <c r="AT312" s="239" t="s">
        <v>323</v>
      </c>
      <c r="AU312" s="239" t="s">
        <v>91</v>
      </c>
      <c r="AY312" s="18" t="s">
        <v>320</v>
      </c>
      <c r="BE312" s="240">
        <f>IF(N312="základní",J312,0)</f>
        <v>0</v>
      </c>
      <c r="BF312" s="240">
        <f>IF(N312="snížená",J312,0)</f>
        <v>0</v>
      </c>
      <c r="BG312" s="240">
        <f>IF(N312="zákl. přenesená",J312,0)</f>
        <v>0</v>
      </c>
      <c r="BH312" s="240">
        <f>IF(N312="sníž. přenesená",J312,0)</f>
        <v>0</v>
      </c>
      <c r="BI312" s="240">
        <f>IF(N312="nulová",J312,0)</f>
        <v>0</v>
      </c>
      <c r="BJ312" s="18" t="s">
        <v>89</v>
      </c>
      <c r="BK312" s="240">
        <f>ROUND(I312*H312,2)</f>
        <v>0</v>
      </c>
      <c r="BL312" s="18" t="s">
        <v>341</v>
      </c>
      <c r="BM312" s="239" t="s">
        <v>808</v>
      </c>
    </row>
    <row r="313" s="2" customFormat="1">
      <c r="A313" s="39"/>
      <c r="B313" s="40"/>
      <c r="C313" s="41"/>
      <c r="D313" s="241" t="s">
        <v>329</v>
      </c>
      <c r="E313" s="41"/>
      <c r="F313" s="242" t="s">
        <v>809</v>
      </c>
      <c r="G313" s="41"/>
      <c r="H313" s="41"/>
      <c r="I313" s="243"/>
      <c r="J313" s="41"/>
      <c r="K313" s="41"/>
      <c r="L313" s="45"/>
      <c r="M313" s="244"/>
      <c r="N313" s="245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329</v>
      </c>
      <c r="AU313" s="18" t="s">
        <v>91</v>
      </c>
    </row>
    <row r="314" s="2" customFormat="1" ht="16.5" customHeight="1">
      <c r="A314" s="39"/>
      <c r="B314" s="40"/>
      <c r="C314" s="228" t="s">
        <v>566</v>
      </c>
      <c r="D314" s="228" t="s">
        <v>323</v>
      </c>
      <c r="E314" s="229" t="s">
        <v>810</v>
      </c>
      <c r="F314" s="230" t="s">
        <v>811</v>
      </c>
      <c r="G314" s="231" t="s">
        <v>437</v>
      </c>
      <c r="H314" s="232">
        <v>65.122</v>
      </c>
      <c r="I314" s="233"/>
      <c r="J314" s="234">
        <f>ROUND(I314*H314,2)</f>
        <v>0</v>
      </c>
      <c r="K314" s="230" t="s">
        <v>1</v>
      </c>
      <c r="L314" s="45"/>
      <c r="M314" s="235" t="s">
        <v>1</v>
      </c>
      <c r="N314" s="236" t="s">
        <v>46</v>
      </c>
      <c r="O314" s="92"/>
      <c r="P314" s="237">
        <f>O314*H314</f>
        <v>0</v>
      </c>
      <c r="Q314" s="237">
        <v>0.0026900000000000001</v>
      </c>
      <c r="R314" s="237">
        <f>Q314*H314</f>
        <v>0.17517818000000002</v>
      </c>
      <c r="S314" s="237">
        <v>0</v>
      </c>
      <c r="T314" s="238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9" t="s">
        <v>341</v>
      </c>
      <c r="AT314" s="239" t="s">
        <v>323</v>
      </c>
      <c r="AU314" s="239" t="s">
        <v>91</v>
      </c>
      <c r="AY314" s="18" t="s">
        <v>320</v>
      </c>
      <c r="BE314" s="240">
        <f>IF(N314="základní",J314,0)</f>
        <v>0</v>
      </c>
      <c r="BF314" s="240">
        <f>IF(N314="snížená",J314,0)</f>
        <v>0</v>
      </c>
      <c r="BG314" s="240">
        <f>IF(N314="zákl. přenesená",J314,0)</f>
        <v>0</v>
      </c>
      <c r="BH314" s="240">
        <f>IF(N314="sníž. přenesená",J314,0)</f>
        <v>0</v>
      </c>
      <c r="BI314" s="240">
        <f>IF(N314="nulová",J314,0)</f>
        <v>0</v>
      </c>
      <c r="BJ314" s="18" t="s">
        <v>89</v>
      </c>
      <c r="BK314" s="240">
        <f>ROUND(I314*H314,2)</f>
        <v>0</v>
      </c>
      <c r="BL314" s="18" t="s">
        <v>341</v>
      </c>
      <c r="BM314" s="239" t="s">
        <v>812</v>
      </c>
    </row>
    <row r="315" s="16" customFormat="1">
      <c r="A315" s="16"/>
      <c r="B315" s="299"/>
      <c r="C315" s="300"/>
      <c r="D315" s="253" t="s">
        <v>440</v>
      </c>
      <c r="E315" s="301" t="s">
        <v>1</v>
      </c>
      <c r="F315" s="302" t="s">
        <v>791</v>
      </c>
      <c r="G315" s="300"/>
      <c r="H315" s="301" t="s">
        <v>1</v>
      </c>
      <c r="I315" s="303"/>
      <c r="J315" s="300"/>
      <c r="K315" s="300"/>
      <c r="L315" s="304"/>
      <c r="M315" s="305"/>
      <c r="N315" s="306"/>
      <c r="O315" s="306"/>
      <c r="P315" s="306"/>
      <c r="Q315" s="306"/>
      <c r="R315" s="306"/>
      <c r="S315" s="306"/>
      <c r="T315" s="307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T315" s="308" t="s">
        <v>440</v>
      </c>
      <c r="AU315" s="308" t="s">
        <v>91</v>
      </c>
      <c r="AV315" s="16" t="s">
        <v>89</v>
      </c>
      <c r="AW315" s="16" t="s">
        <v>36</v>
      </c>
      <c r="AX315" s="16" t="s">
        <v>81</v>
      </c>
      <c r="AY315" s="308" t="s">
        <v>320</v>
      </c>
    </row>
    <row r="316" s="13" customFormat="1">
      <c r="A316" s="13"/>
      <c r="B316" s="251"/>
      <c r="C316" s="252"/>
      <c r="D316" s="253" t="s">
        <v>440</v>
      </c>
      <c r="E316" s="254" t="s">
        <v>1</v>
      </c>
      <c r="F316" s="255" t="s">
        <v>813</v>
      </c>
      <c r="G316" s="252"/>
      <c r="H316" s="256">
        <v>7.4000000000000004</v>
      </c>
      <c r="I316" s="257"/>
      <c r="J316" s="252"/>
      <c r="K316" s="252"/>
      <c r="L316" s="258"/>
      <c r="M316" s="259"/>
      <c r="N316" s="260"/>
      <c r="O316" s="260"/>
      <c r="P316" s="260"/>
      <c r="Q316" s="260"/>
      <c r="R316" s="260"/>
      <c r="S316" s="260"/>
      <c r="T316" s="261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2" t="s">
        <v>440</v>
      </c>
      <c r="AU316" s="262" t="s">
        <v>91</v>
      </c>
      <c r="AV316" s="13" t="s">
        <v>91</v>
      </c>
      <c r="AW316" s="13" t="s">
        <v>36</v>
      </c>
      <c r="AX316" s="13" t="s">
        <v>81</v>
      </c>
      <c r="AY316" s="262" t="s">
        <v>320</v>
      </c>
    </row>
    <row r="317" s="16" customFormat="1">
      <c r="A317" s="16"/>
      <c r="B317" s="299"/>
      <c r="C317" s="300"/>
      <c r="D317" s="253" t="s">
        <v>440</v>
      </c>
      <c r="E317" s="301" t="s">
        <v>1</v>
      </c>
      <c r="F317" s="302" t="s">
        <v>793</v>
      </c>
      <c r="G317" s="300"/>
      <c r="H317" s="301" t="s">
        <v>1</v>
      </c>
      <c r="I317" s="303"/>
      <c r="J317" s="300"/>
      <c r="K317" s="300"/>
      <c r="L317" s="304"/>
      <c r="M317" s="305"/>
      <c r="N317" s="306"/>
      <c r="O317" s="306"/>
      <c r="P317" s="306"/>
      <c r="Q317" s="306"/>
      <c r="R317" s="306"/>
      <c r="S317" s="306"/>
      <c r="T317" s="307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T317" s="308" t="s">
        <v>440</v>
      </c>
      <c r="AU317" s="308" t="s">
        <v>91</v>
      </c>
      <c r="AV317" s="16" t="s">
        <v>89</v>
      </c>
      <c r="AW317" s="16" t="s">
        <v>36</v>
      </c>
      <c r="AX317" s="16" t="s">
        <v>81</v>
      </c>
      <c r="AY317" s="308" t="s">
        <v>320</v>
      </c>
    </row>
    <row r="318" s="13" customFormat="1">
      <c r="A318" s="13"/>
      <c r="B318" s="251"/>
      <c r="C318" s="252"/>
      <c r="D318" s="253" t="s">
        <v>440</v>
      </c>
      <c r="E318" s="254" t="s">
        <v>1</v>
      </c>
      <c r="F318" s="255" t="s">
        <v>814</v>
      </c>
      <c r="G318" s="252"/>
      <c r="H318" s="256">
        <v>50.921999999999997</v>
      </c>
      <c r="I318" s="257"/>
      <c r="J318" s="252"/>
      <c r="K318" s="252"/>
      <c r="L318" s="258"/>
      <c r="M318" s="259"/>
      <c r="N318" s="260"/>
      <c r="O318" s="260"/>
      <c r="P318" s="260"/>
      <c r="Q318" s="260"/>
      <c r="R318" s="260"/>
      <c r="S318" s="260"/>
      <c r="T318" s="26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2" t="s">
        <v>440</v>
      </c>
      <c r="AU318" s="262" t="s">
        <v>91</v>
      </c>
      <c r="AV318" s="13" t="s">
        <v>91</v>
      </c>
      <c r="AW318" s="13" t="s">
        <v>36</v>
      </c>
      <c r="AX318" s="13" t="s">
        <v>81</v>
      </c>
      <c r="AY318" s="262" t="s">
        <v>320</v>
      </c>
    </row>
    <row r="319" s="13" customFormat="1">
      <c r="A319" s="13"/>
      <c r="B319" s="251"/>
      <c r="C319" s="252"/>
      <c r="D319" s="253" t="s">
        <v>440</v>
      </c>
      <c r="E319" s="254" t="s">
        <v>1</v>
      </c>
      <c r="F319" s="255" t="s">
        <v>815</v>
      </c>
      <c r="G319" s="252"/>
      <c r="H319" s="256">
        <v>6.7999999999999998</v>
      </c>
      <c r="I319" s="257"/>
      <c r="J319" s="252"/>
      <c r="K319" s="252"/>
      <c r="L319" s="258"/>
      <c r="M319" s="259"/>
      <c r="N319" s="260"/>
      <c r="O319" s="260"/>
      <c r="P319" s="260"/>
      <c r="Q319" s="260"/>
      <c r="R319" s="260"/>
      <c r="S319" s="260"/>
      <c r="T319" s="26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2" t="s">
        <v>440</v>
      </c>
      <c r="AU319" s="262" t="s">
        <v>91</v>
      </c>
      <c r="AV319" s="13" t="s">
        <v>91</v>
      </c>
      <c r="AW319" s="13" t="s">
        <v>36</v>
      </c>
      <c r="AX319" s="13" t="s">
        <v>81</v>
      </c>
      <c r="AY319" s="262" t="s">
        <v>320</v>
      </c>
    </row>
    <row r="320" s="14" customFormat="1">
      <c r="A320" s="14"/>
      <c r="B320" s="263"/>
      <c r="C320" s="264"/>
      <c r="D320" s="253" t="s">
        <v>440</v>
      </c>
      <c r="E320" s="265" t="s">
        <v>1</v>
      </c>
      <c r="F320" s="266" t="s">
        <v>485</v>
      </c>
      <c r="G320" s="264"/>
      <c r="H320" s="267">
        <v>65.122</v>
      </c>
      <c r="I320" s="268"/>
      <c r="J320" s="264"/>
      <c r="K320" s="264"/>
      <c r="L320" s="269"/>
      <c r="M320" s="270"/>
      <c r="N320" s="271"/>
      <c r="O320" s="271"/>
      <c r="P320" s="271"/>
      <c r="Q320" s="271"/>
      <c r="R320" s="271"/>
      <c r="S320" s="271"/>
      <c r="T320" s="272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73" t="s">
        <v>440</v>
      </c>
      <c r="AU320" s="273" t="s">
        <v>91</v>
      </c>
      <c r="AV320" s="14" t="s">
        <v>341</v>
      </c>
      <c r="AW320" s="14" t="s">
        <v>36</v>
      </c>
      <c r="AX320" s="14" t="s">
        <v>89</v>
      </c>
      <c r="AY320" s="273" t="s">
        <v>320</v>
      </c>
    </row>
    <row r="321" s="2" customFormat="1" ht="16.5" customHeight="1">
      <c r="A321" s="39"/>
      <c r="B321" s="40"/>
      <c r="C321" s="228" t="s">
        <v>573</v>
      </c>
      <c r="D321" s="228" t="s">
        <v>323</v>
      </c>
      <c r="E321" s="229" t="s">
        <v>816</v>
      </c>
      <c r="F321" s="230" t="s">
        <v>817</v>
      </c>
      <c r="G321" s="231" t="s">
        <v>437</v>
      </c>
      <c r="H321" s="232">
        <v>65.122</v>
      </c>
      <c r="I321" s="233"/>
      <c r="J321" s="234">
        <f>ROUND(I321*H321,2)</f>
        <v>0</v>
      </c>
      <c r="K321" s="230" t="s">
        <v>1</v>
      </c>
      <c r="L321" s="45"/>
      <c r="M321" s="235" t="s">
        <v>1</v>
      </c>
      <c r="N321" s="236" t="s">
        <v>46</v>
      </c>
      <c r="O321" s="92"/>
      <c r="P321" s="237">
        <f>O321*H321</f>
        <v>0</v>
      </c>
      <c r="Q321" s="237">
        <v>0</v>
      </c>
      <c r="R321" s="237">
        <f>Q321*H321</f>
        <v>0</v>
      </c>
      <c r="S321" s="237">
        <v>0</v>
      </c>
      <c r="T321" s="238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9" t="s">
        <v>341</v>
      </c>
      <c r="AT321" s="239" t="s">
        <v>323</v>
      </c>
      <c r="AU321" s="239" t="s">
        <v>91</v>
      </c>
      <c r="AY321" s="18" t="s">
        <v>320</v>
      </c>
      <c r="BE321" s="240">
        <f>IF(N321="základní",J321,0)</f>
        <v>0</v>
      </c>
      <c r="BF321" s="240">
        <f>IF(N321="snížená",J321,0)</f>
        <v>0</v>
      </c>
      <c r="BG321" s="240">
        <f>IF(N321="zákl. přenesená",J321,0)</f>
        <v>0</v>
      </c>
      <c r="BH321" s="240">
        <f>IF(N321="sníž. přenesená",J321,0)</f>
        <v>0</v>
      </c>
      <c r="BI321" s="240">
        <f>IF(N321="nulová",J321,0)</f>
        <v>0</v>
      </c>
      <c r="BJ321" s="18" t="s">
        <v>89</v>
      </c>
      <c r="BK321" s="240">
        <f>ROUND(I321*H321,2)</f>
        <v>0</v>
      </c>
      <c r="BL321" s="18" t="s">
        <v>341</v>
      </c>
      <c r="BM321" s="239" t="s">
        <v>818</v>
      </c>
    </row>
    <row r="322" s="2" customFormat="1" ht="16.5" customHeight="1">
      <c r="A322" s="39"/>
      <c r="B322" s="40"/>
      <c r="C322" s="228" t="s">
        <v>819</v>
      </c>
      <c r="D322" s="228" t="s">
        <v>323</v>
      </c>
      <c r="E322" s="229" t="s">
        <v>820</v>
      </c>
      <c r="F322" s="230" t="s">
        <v>821</v>
      </c>
      <c r="G322" s="231" t="s">
        <v>544</v>
      </c>
      <c r="H322" s="232">
        <v>10</v>
      </c>
      <c r="I322" s="233"/>
      <c r="J322" s="234">
        <f>ROUND(I322*H322,2)</f>
        <v>0</v>
      </c>
      <c r="K322" s="230" t="s">
        <v>1</v>
      </c>
      <c r="L322" s="45"/>
      <c r="M322" s="235" t="s">
        <v>1</v>
      </c>
      <c r="N322" s="236" t="s">
        <v>46</v>
      </c>
      <c r="O322" s="92"/>
      <c r="P322" s="237">
        <f>O322*H322</f>
        <v>0</v>
      </c>
      <c r="Q322" s="237">
        <v>0</v>
      </c>
      <c r="R322" s="237">
        <f>Q322*H322</f>
        <v>0</v>
      </c>
      <c r="S322" s="237">
        <v>0</v>
      </c>
      <c r="T322" s="238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9" t="s">
        <v>341</v>
      </c>
      <c r="AT322" s="239" t="s">
        <v>323</v>
      </c>
      <c r="AU322" s="239" t="s">
        <v>91</v>
      </c>
      <c r="AY322" s="18" t="s">
        <v>320</v>
      </c>
      <c r="BE322" s="240">
        <f>IF(N322="základní",J322,0)</f>
        <v>0</v>
      </c>
      <c r="BF322" s="240">
        <f>IF(N322="snížená",J322,0)</f>
        <v>0</v>
      </c>
      <c r="BG322" s="240">
        <f>IF(N322="zákl. přenesená",J322,0)</f>
        <v>0</v>
      </c>
      <c r="BH322" s="240">
        <f>IF(N322="sníž. přenesená",J322,0)</f>
        <v>0</v>
      </c>
      <c r="BI322" s="240">
        <f>IF(N322="nulová",J322,0)</f>
        <v>0</v>
      </c>
      <c r="BJ322" s="18" t="s">
        <v>89</v>
      </c>
      <c r="BK322" s="240">
        <f>ROUND(I322*H322,2)</f>
        <v>0</v>
      </c>
      <c r="BL322" s="18" t="s">
        <v>341</v>
      </c>
      <c r="BM322" s="239" t="s">
        <v>822</v>
      </c>
    </row>
    <row r="323" s="2" customFormat="1" ht="24.15" customHeight="1">
      <c r="A323" s="39"/>
      <c r="B323" s="40"/>
      <c r="C323" s="228" t="s">
        <v>823</v>
      </c>
      <c r="D323" s="228" t="s">
        <v>323</v>
      </c>
      <c r="E323" s="229" t="s">
        <v>824</v>
      </c>
      <c r="F323" s="230" t="s">
        <v>825</v>
      </c>
      <c r="G323" s="231" t="s">
        <v>480</v>
      </c>
      <c r="H323" s="232">
        <v>6</v>
      </c>
      <c r="I323" s="233"/>
      <c r="J323" s="234">
        <f>ROUND(I323*H323,2)</f>
        <v>0</v>
      </c>
      <c r="K323" s="230" t="s">
        <v>326</v>
      </c>
      <c r="L323" s="45"/>
      <c r="M323" s="235" t="s">
        <v>1</v>
      </c>
      <c r="N323" s="236" t="s">
        <v>46</v>
      </c>
      <c r="O323" s="92"/>
      <c r="P323" s="237">
        <f>O323*H323</f>
        <v>0</v>
      </c>
      <c r="Q323" s="237">
        <v>1.0606199999999999</v>
      </c>
      <c r="R323" s="237">
        <f>Q323*H323</f>
        <v>6.3637199999999989</v>
      </c>
      <c r="S323" s="237">
        <v>0</v>
      </c>
      <c r="T323" s="238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9" t="s">
        <v>341</v>
      </c>
      <c r="AT323" s="239" t="s">
        <v>323</v>
      </c>
      <c r="AU323" s="239" t="s">
        <v>91</v>
      </c>
      <c r="AY323" s="18" t="s">
        <v>320</v>
      </c>
      <c r="BE323" s="240">
        <f>IF(N323="základní",J323,0)</f>
        <v>0</v>
      </c>
      <c r="BF323" s="240">
        <f>IF(N323="snížená",J323,0)</f>
        <v>0</v>
      </c>
      <c r="BG323" s="240">
        <f>IF(N323="zákl. přenesená",J323,0)</f>
        <v>0</v>
      </c>
      <c r="BH323" s="240">
        <f>IF(N323="sníž. přenesená",J323,0)</f>
        <v>0</v>
      </c>
      <c r="BI323" s="240">
        <f>IF(N323="nulová",J323,0)</f>
        <v>0</v>
      </c>
      <c r="BJ323" s="18" t="s">
        <v>89</v>
      </c>
      <c r="BK323" s="240">
        <f>ROUND(I323*H323,2)</f>
        <v>0</v>
      </c>
      <c r="BL323" s="18" t="s">
        <v>341</v>
      </c>
      <c r="BM323" s="239" t="s">
        <v>826</v>
      </c>
    </row>
    <row r="324" s="2" customFormat="1">
      <c r="A324" s="39"/>
      <c r="B324" s="40"/>
      <c r="C324" s="41"/>
      <c r="D324" s="241" t="s">
        <v>329</v>
      </c>
      <c r="E324" s="41"/>
      <c r="F324" s="242" t="s">
        <v>827</v>
      </c>
      <c r="G324" s="41"/>
      <c r="H324" s="41"/>
      <c r="I324" s="243"/>
      <c r="J324" s="41"/>
      <c r="K324" s="41"/>
      <c r="L324" s="45"/>
      <c r="M324" s="244"/>
      <c r="N324" s="245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329</v>
      </c>
      <c r="AU324" s="18" t="s">
        <v>91</v>
      </c>
    </row>
    <row r="325" s="2" customFormat="1" ht="24.15" customHeight="1">
      <c r="A325" s="39"/>
      <c r="B325" s="40"/>
      <c r="C325" s="228" t="s">
        <v>828</v>
      </c>
      <c r="D325" s="228" t="s">
        <v>323</v>
      </c>
      <c r="E325" s="229" t="s">
        <v>829</v>
      </c>
      <c r="F325" s="230" t="s">
        <v>830</v>
      </c>
      <c r="G325" s="231" t="s">
        <v>480</v>
      </c>
      <c r="H325" s="232">
        <v>2</v>
      </c>
      <c r="I325" s="233"/>
      <c r="J325" s="234">
        <f>ROUND(I325*H325,2)</f>
        <v>0</v>
      </c>
      <c r="K325" s="230" t="s">
        <v>1</v>
      </c>
      <c r="L325" s="45"/>
      <c r="M325" s="235" t="s">
        <v>1</v>
      </c>
      <c r="N325" s="236" t="s">
        <v>46</v>
      </c>
      <c r="O325" s="92"/>
      <c r="P325" s="237">
        <f>O325*H325</f>
        <v>0</v>
      </c>
      <c r="Q325" s="237">
        <v>1.0606199999999999</v>
      </c>
      <c r="R325" s="237">
        <f>Q325*H325</f>
        <v>2.1212399999999998</v>
      </c>
      <c r="S325" s="237">
        <v>0</v>
      </c>
      <c r="T325" s="238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9" t="s">
        <v>341</v>
      </c>
      <c r="AT325" s="239" t="s">
        <v>323</v>
      </c>
      <c r="AU325" s="239" t="s">
        <v>91</v>
      </c>
      <c r="AY325" s="18" t="s">
        <v>320</v>
      </c>
      <c r="BE325" s="240">
        <f>IF(N325="základní",J325,0)</f>
        <v>0</v>
      </c>
      <c r="BF325" s="240">
        <f>IF(N325="snížená",J325,0)</f>
        <v>0</v>
      </c>
      <c r="BG325" s="240">
        <f>IF(N325="zákl. přenesená",J325,0)</f>
        <v>0</v>
      </c>
      <c r="BH325" s="240">
        <f>IF(N325="sníž. přenesená",J325,0)</f>
        <v>0</v>
      </c>
      <c r="BI325" s="240">
        <f>IF(N325="nulová",J325,0)</f>
        <v>0</v>
      </c>
      <c r="BJ325" s="18" t="s">
        <v>89</v>
      </c>
      <c r="BK325" s="240">
        <f>ROUND(I325*H325,2)</f>
        <v>0</v>
      </c>
      <c r="BL325" s="18" t="s">
        <v>341</v>
      </c>
      <c r="BM325" s="239" t="s">
        <v>831</v>
      </c>
    </row>
    <row r="326" s="2" customFormat="1" ht="24.15" customHeight="1">
      <c r="A326" s="39"/>
      <c r="B326" s="40"/>
      <c r="C326" s="228" t="s">
        <v>832</v>
      </c>
      <c r="D326" s="228" t="s">
        <v>323</v>
      </c>
      <c r="E326" s="229" t="s">
        <v>833</v>
      </c>
      <c r="F326" s="230" t="s">
        <v>834</v>
      </c>
      <c r="G326" s="231" t="s">
        <v>437</v>
      </c>
      <c r="H326" s="232">
        <v>52.725000000000001</v>
      </c>
      <c r="I326" s="233"/>
      <c r="J326" s="234">
        <f>ROUND(I326*H326,2)</f>
        <v>0</v>
      </c>
      <c r="K326" s="230" t="s">
        <v>1</v>
      </c>
      <c r="L326" s="45"/>
      <c r="M326" s="235" t="s">
        <v>1</v>
      </c>
      <c r="N326" s="236" t="s">
        <v>46</v>
      </c>
      <c r="O326" s="92"/>
      <c r="P326" s="237">
        <f>O326*H326</f>
        <v>0</v>
      </c>
      <c r="Q326" s="237">
        <v>0.36276999999999998</v>
      </c>
      <c r="R326" s="237">
        <f>Q326*H326</f>
        <v>19.127048249999998</v>
      </c>
      <c r="S326" s="237">
        <v>0</v>
      </c>
      <c r="T326" s="238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9" t="s">
        <v>341</v>
      </c>
      <c r="AT326" s="239" t="s">
        <v>323</v>
      </c>
      <c r="AU326" s="239" t="s">
        <v>91</v>
      </c>
      <c r="AY326" s="18" t="s">
        <v>320</v>
      </c>
      <c r="BE326" s="240">
        <f>IF(N326="základní",J326,0)</f>
        <v>0</v>
      </c>
      <c r="BF326" s="240">
        <f>IF(N326="snížená",J326,0)</f>
        <v>0</v>
      </c>
      <c r="BG326" s="240">
        <f>IF(N326="zákl. přenesená",J326,0)</f>
        <v>0</v>
      </c>
      <c r="BH326" s="240">
        <f>IF(N326="sníž. přenesená",J326,0)</f>
        <v>0</v>
      </c>
      <c r="BI326" s="240">
        <f>IF(N326="nulová",J326,0)</f>
        <v>0</v>
      </c>
      <c r="BJ326" s="18" t="s">
        <v>89</v>
      </c>
      <c r="BK326" s="240">
        <f>ROUND(I326*H326,2)</f>
        <v>0</v>
      </c>
      <c r="BL326" s="18" t="s">
        <v>341</v>
      </c>
      <c r="BM326" s="239" t="s">
        <v>835</v>
      </c>
    </row>
    <row r="327" s="16" customFormat="1">
      <c r="A327" s="16"/>
      <c r="B327" s="299"/>
      <c r="C327" s="300"/>
      <c r="D327" s="253" t="s">
        <v>440</v>
      </c>
      <c r="E327" s="301" t="s">
        <v>1</v>
      </c>
      <c r="F327" s="302" t="s">
        <v>836</v>
      </c>
      <c r="G327" s="300"/>
      <c r="H327" s="301" t="s">
        <v>1</v>
      </c>
      <c r="I327" s="303"/>
      <c r="J327" s="300"/>
      <c r="K327" s="300"/>
      <c r="L327" s="304"/>
      <c r="M327" s="305"/>
      <c r="N327" s="306"/>
      <c r="O327" s="306"/>
      <c r="P327" s="306"/>
      <c r="Q327" s="306"/>
      <c r="R327" s="306"/>
      <c r="S327" s="306"/>
      <c r="T327" s="307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T327" s="308" t="s">
        <v>440</v>
      </c>
      <c r="AU327" s="308" t="s">
        <v>91</v>
      </c>
      <c r="AV327" s="16" t="s">
        <v>89</v>
      </c>
      <c r="AW327" s="16" t="s">
        <v>36</v>
      </c>
      <c r="AX327" s="16" t="s">
        <v>81</v>
      </c>
      <c r="AY327" s="308" t="s">
        <v>320</v>
      </c>
    </row>
    <row r="328" s="13" customFormat="1">
      <c r="A328" s="13"/>
      <c r="B328" s="251"/>
      <c r="C328" s="252"/>
      <c r="D328" s="253" t="s">
        <v>440</v>
      </c>
      <c r="E328" s="254" t="s">
        <v>1</v>
      </c>
      <c r="F328" s="255" t="s">
        <v>837</v>
      </c>
      <c r="G328" s="252"/>
      <c r="H328" s="256">
        <v>52.725000000000001</v>
      </c>
      <c r="I328" s="257"/>
      <c r="J328" s="252"/>
      <c r="K328" s="252"/>
      <c r="L328" s="258"/>
      <c r="M328" s="259"/>
      <c r="N328" s="260"/>
      <c r="O328" s="260"/>
      <c r="P328" s="260"/>
      <c r="Q328" s="260"/>
      <c r="R328" s="260"/>
      <c r="S328" s="260"/>
      <c r="T328" s="261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62" t="s">
        <v>440</v>
      </c>
      <c r="AU328" s="262" t="s">
        <v>91</v>
      </c>
      <c r="AV328" s="13" t="s">
        <v>91</v>
      </c>
      <c r="AW328" s="13" t="s">
        <v>36</v>
      </c>
      <c r="AX328" s="13" t="s">
        <v>89</v>
      </c>
      <c r="AY328" s="262" t="s">
        <v>320</v>
      </c>
    </row>
    <row r="329" s="2" customFormat="1" ht="24.15" customHeight="1">
      <c r="A329" s="39"/>
      <c r="B329" s="40"/>
      <c r="C329" s="228" t="s">
        <v>838</v>
      </c>
      <c r="D329" s="228" t="s">
        <v>323</v>
      </c>
      <c r="E329" s="229" t="s">
        <v>839</v>
      </c>
      <c r="F329" s="230" t="s">
        <v>840</v>
      </c>
      <c r="G329" s="231" t="s">
        <v>437</v>
      </c>
      <c r="H329" s="232">
        <v>89.760000000000005</v>
      </c>
      <c r="I329" s="233"/>
      <c r="J329" s="234">
        <f>ROUND(I329*H329,2)</f>
        <v>0</v>
      </c>
      <c r="K329" s="230" t="s">
        <v>326</v>
      </c>
      <c r="L329" s="45"/>
      <c r="M329" s="235" t="s">
        <v>1</v>
      </c>
      <c r="N329" s="236" t="s">
        <v>46</v>
      </c>
      <c r="O329" s="92"/>
      <c r="P329" s="237">
        <f>O329*H329</f>
        <v>0</v>
      </c>
      <c r="Q329" s="237">
        <v>0.37678</v>
      </c>
      <c r="R329" s="237">
        <f>Q329*H329</f>
        <v>33.819772800000003</v>
      </c>
      <c r="S329" s="237">
        <v>0</v>
      </c>
      <c r="T329" s="238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39" t="s">
        <v>341</v>
      </c>
      <c r="AT329" s="239" t="s">
        <v>323</v>
      </c>
      <c r="AU329" s="239" t="s">
        <v>91</v>
      </c>
      <c r="AY329" s="18" t="s">
        <v>320</v>
      </c>
      <c r="BE329" s="240">
        <f>IF(N329="základní",J329,0)</f>
        <v>0</v>
      </c>
      <c r="BF329" s="240">
        <f>IF(N329="snížená",J329,0)</f>
        <v>0</v>
      </c>
      <c r="BG329" s="240">
        <f>IF(N329="zákl. přenesená",J329,0)</f>
        <v>0</v>
      </c>
      <c r="BH329" s="240">
        <f>IF(N329="sníž. přenesená",J329,0)</f>
        <v>0</v>
      </c>
      <c r="BI329" s="240">
        <f>IF(N329="nulová",J329,0)</f>
        <v>0</v>
      </c>
      <c r="BJ329" s="18" t="s">
        <v>89</v>
      </c>
      <c r="BK329" s="240">
        <f>ROUND(I329*H329,2)</f>
        <v>0</v>
      </c>
      <c r="BL329" s="18" t="s">
        <v>341</v>
      </c>
      <c r="BM329" s="239" t="s">
        <v>841</v>
      </c>
    </row>
    <row r="330" s="2" customFormat="1">
      <c r="A330" s="39"/>
      <c r="B330" s="40"/>
      <c r="C330" s="41"/>
      <c r="D330" s="241" t="s">
        <v>329</v>
      </c>
      <c r="E330" s="41"/>
      <c r="F330" s="242" t="s">
        <v>842</v>
      </c>
      <c r="G330" s="41"/>
      <c r="H330" s="41"/>
      <c r="I330" s="243"/>
      <c r="J330" s="41"/>
      <c r="K330" s="41"/>
      <c r="L330" s="45"/>
      <c r="M330" s="244"/>
      <c r="N330" s="245"/>
      <c r="O330" s="92"/>
      <c r="P330" s="92"/>
      <c r="Q330" s="92"/>
      <c r="R330" s="92"/>
      <c r="S330" s="92"/>
      <c r="T330" s="93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329</v>
      </c>
      <c r="AU330" s="18" t="s">
        <v>91</v>
      </c>
    </row>
    <row r="331" s="16" customFormat="1">
      <c r="A331" s="16"/>
      <c r="B331" s="299"/>
      <c r="C331" s="300"/>
      <c r="D331" s="253" t="s">
        <v>440</v>
      </c>
      <c r="E331" s="301" t="s">
        <v>1</v>
      </c>
      <c r="F331" s="302" t="s">
        <v>836</v>
      </c>
      <c r="G331" s="300"/>
      <c r="H331" s="301" t="s">
        <v>1</v>
      </c>
      <c r="I331" s="303"/>
      <c r="J331" s="300"/>
      <c r="K331" s="300"/>
      <c r="L331" s="304"/>
      <c r="M331" s="305"/>
      <c r="N331" s="306"/>
      <c r="O331" s="306"/>
      <c r="P331" s="306"/>
      <c r="Q331" s="306"/>
      <c r="R331" s="306"/>
      <c r="S331" s="306"/>
      <c r="T331" s="307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T331" s="308" t="s">
        <v>440</v>
      </c>
      <c r="AU331" s="308" t="s">
        <v>91</v>
      </c>
      <c r="AV331" s="16" t="s">
        <v>89</v>
      </c>
      <c r="AW331" s="16" t="s">
        <v>36</v>
      </c>
      <c r="AX331" s="16" t="s">
        <v>81</v>
      </c>
      <c r="AY331" s="308" t="s">
        <v>320</v>
      </c>
    </row>
    <row r="332" s="13" customFormat="1">
      <c r="A332" s="13"/>
      <c r="B332" s="251"/>
      <c r="C332" s="252"/>
      <c r="D332" s="253" t="s">
        <v>440</v>
      </c>
      <c r="E332" s="254" t="s">
        <v>1</v>
      </c>
      <c r="F332" s="255" t="s">
        <v>843</v>
      </c>
      <c r="G332" s="252"/>
      <c r="H332" s="256">
        <v>89.760000000000005</v>
      </c>
      <c r="I332" s="257"/>
      <c r="J332" s="252"/>
      <c r="K332" s="252"/>
      <c r="L332" s="258"/>
      <c r="M332" s="259"/>
      <c r="N332" s="260"/>
      <c r="O332" s="260"/>
      <c r="P332" s="260"/>
      <c r="Q332" s="260"/>
      <c r="R332" s="260"/>
      <c r="S332" s="260"/>
      <c r="T332" s="261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2" t="s">
        <v>440</v>
      </c>
      <c r="AU332" s="262" t="s">
        <v>91</v>
      </c>
      <c r="AV332" s="13" t="s">
        <v>91</v>
      </c>
      <c r="AW332" s="13" t="s">
        <v>36</v>
      </c>
      <c r="AX332" s="13" t="s">
        <v>89</v>
      </c>
      <c r="AY332" s="262" t="s">
        <v>320</v>
      </c>
    </row>
    <row r="333" s="2" customFormat="1" ht="33" customHeight="1">
      <c r="A333" s="39"/>
      <c r="B333" s="40"/>
      <c r="C333" s="228" t="s">
        <v>844</v>
      </c>
      <c r="D333" s="228" t="s">
        <v>323</v>
      </c>
      <c r="E333" s="229" t="s">
        <v>845</v>
      </c>
      <c r="F333" s="230" t="s">
        <v>846</v>
      </c>
      <c r="G333" s="231" t="s">
        <v>437</v>
      </c>
      <c r="H333" s="232">
        <v>15.25</v>
      </c>
      <c r="I333" s="233"/>
      <c r="J333" s="234">
        <f>ROUND(I333*H333,2)</f>
        <v>0</v>
      </c>
      <c r="K333" s="230" t="s">
        <v>326</v>
      </c>
      <c r="L333" s="45"/>
      <c r="M333" s="235" t="s">
        <v>1</v>
      </c>
      <c r="N333" s="236" t="s">
        <v>46</v>
      </c>
      <c r="O333" s="92"/>
      <c r="P333" s="237">
        <f>O333*H333</f>
        <v>0</v>
      </c>
      <c r="Q333" s="237">
        <v>0.49689</v>
      </c>
      <c r="R333" s="237">
        <f>Q333*H333</f>
        <v>7.5775724999999996</v>
      </c>
      <c r="S333" s="237">
        <v>0</v>
      </c>
      <c r="T333" s="238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9" t="s">
        <v>341</v>
      </c>
      <c r="AT333" s="239" t="s">
        <v>323</v>
      </c>
      <c r="AU333" s="239" t="s">
        <v>91</v>
      </c>
      <c r="AY333" s="18" t="s">
        <v>320</v>
      </c>
      <c r="BE333" s="240">
        <f>IF(N333="základní",J333,0)</f>
        <v>0</v>
      </c>
      <c r="BF333" s="240">
        <f>IF(N333="snížená",J333,0)</f>
        <v>0</v>
      </c>
      <c r="BG333" s="240">
        <f>IF(N333="zákl. přenesená",J333,0)</f>
        <v>0</v>
      </c>
      <c r="BH333" s="240">
        <f>IF(N333="sníž. přenesená",J333,0)</f>
        <v>0</v>
      </c>
      <c r="BI333" s="240">
        <f>IF(N333="nulová",J333,0)</f>
        <v>0</v>
      </c>
      <c r="BJ333" s="18" t="s">
        <v>89</v>
      </c>
      <c r="BK333" s="240">
        <f>ROUND(I333*H333,2)</f>
        <v>0</v>
      </c>
      <c r="BL333" s="18" t="s">
        <v>341</v>
      </c>
      <c r="BM333" s="239" t="s">
        <v>847</v>
      </c>
    </row>
    <row r="334" s="2" customFormat="1">
      <c r="A334" s="39"/>
      <c r="B334" s="40"/>
      <c r="C334" s="41"/>
      <c r="D334" s="241" t="s">
        <v>329</v>
      </c>
      <c r="E334" s="41"/>
      <c r="F334" s="242" t="s">
        <v>848</v>
      </c>
      <c r="G334" s="41"/>
      <c r="H334" s="41"/>
      <c r="I334" s="243"/>
      <c r="J334" s="41"/>
      <c r="K334" s="41"/>
      <c r="L334" s="45"/>
      <c r="M334" s="244"/>
      <c r="N334" s="245"/>
      <c r="O334" s="92"/>
      <c r="P334" s="92"/>
      <c r="Q334" s="92"/>
      <c r="R334" s="92"/>
      <c r="S334" s="92"/>
      <c r="T334" s="93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329</v>
      </c>
      <c r="AU334" s="18" t="s">
        <v>91</v>
      </c>
    </row>
    <row r="335" s="16" customFormat="1">
      <c r="A335" s="16"/>
      <c r="B335" s="299"/>
      <c r="C335" s="300"/>
      <c r="D335" s="253" t="s">
        <v>440</v>
      </c>
      <c r="E335" s="301" t="s">
        <v>1</v>
      </c>
      <c r="F335" s="302" t="s">
        <v>836</v>
      </c>
      <c r="G335" s="300"/>
      <c r="H335" s="301" t="s">
        <v>1</v>
      </c>
      <c r="I335" s="303"/>
      <c r="J335" s="300"/>
      <c r="K335" s="300"/>
      <c r="L335" s="304"/>
      <c r="M335" s="305"/>
      <c r="N335" s="306"/>
      <c r="O335" s="306"/>
      <c r="P335" s="306"/>
      <c r="Q335" s="306"/>
      <c r="R335" s="306"/>
      <c r="S335" s="306"/>
      <c r="T335" s="307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T335" s="308" t="s">
        <v>440</v>
      </c>
      <c r="AU335" s="308" t="s">
        <v>91</v>
      </c>
      <c r="AV335" s="16" t="s">
        <v>89</v>
      </c>
      <c r="AW335" s="16" t="s">
        <v>36</v>
      </c>
      <c r="AX335" s="16" t="s">
        <v>81</v>
      </c>
      <c r="AY335" s="308" t="s">
        <v>320</v>
      </c>
    </row>
    <row r="336" s="13" customFormat="1">
      <c r="A336" s="13"/>
      <c r="B336" s="251"/>
      <c r="C336" s="252"/>
      <c r="D336" s="253" t="s">
        <v>440</v>
      </c>
      <c r="E336" s="254" t="s">
        <v>1</v>
      </c>
      <c r="F336" s="255" t="s">
        <v>849</v>
      </c>
      <c r="G336" s="252"/>
      <c r="H336" s="256">
        <v>15.25</v>
      </c>
      <c r="I336" s="257"/>
      <c r="J336" s="252"/>
      <c r="K336" s="252"/>
      <c r="L336" s="258"/>
      <c r="M336" s="259"/>
      <c r="N336" s="260"/>
      <c r="O336" s="260"/>
      <c r="P336" s="260"/>
      <c r="Q336" s="260"/>
      <c r="R336" s="260"/>
      <c r="S336" s="260"/>
      <c r="T336" s="261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62" t="s">
        <v>440</v>
      </c>
      <c r="AU336" s="262" t="s">
        <v>91</v>
      </c>
      <c r="AV336" s="13" t="s">
        <v>91</v>
      </c>
      <c r="AW336" s="13" t="s">
        <v>36</v>
      </c>
      <c r="AX336" s="13" t="s">
        <v>89</v>
      </c>
      <c r="AY336" s="262" t="s">
        <v>320</v>
      </c>
    </row>
    <row r="337" s="2" customFormat="1" ht="33" customHeight="1">
      <c r="A337" s="39"/>
      <c r="B337" s="40"/>
      <c r="C337" s="228" t="s">
        <v>850</v>
      </c>
      <c r="D337" s="228" t="s">
        <v>323</v>
      </c>
      <c r="E337" s="229" t="s">
        <v>851</v>
      </c>
      <c r="F337" s="230" t="s">
        <v>852</v>
      </c>
      <c r="G337" s="231" t="s">
        <v>437</v>
      </c>
      <c r="H337" s="232">
        <v>185.69999999999999</v>
      </c>
      <c r="I337" s="233"/>
      <c r="J337" s="234">
        <f>ROUND(I337*H337,2)</f>
        <v>0</v>
      </c>
      <c r="K337" s="230" t="s">
        <v>326</v>
      </c>
      <c r="L337" s="45"/>
      <c r="M337" s="235" t="s">
        <v>1</v>
      </c>
      <c r="N337" s="236" t="s">
        <v>46</v>
      </c>
      <c r="O337" s="92"/>
      <c r="P337" s="237">
        <f>O337*H337</f>
        <v>0</v>
      </c>
      <c r="Q337" s="237">
        <v>1.0203599999999999</v>
      </c>
      <c r="R337" s="237">
        <f>Q337*H337</f>
        <v>189.48085199999997</v>
      </c>
      <c r="S337" s="237">
        <v>0</v>
      </c>
      <c r="T337" s="238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39" t="s">
        <v>341</v>
      </c>
      <c r="AT337" s="239" t="s">
        <v>323</v>
      </c>
      <c r="AU337" s="239" t="s">
        <v>91</v>
      </c>
      <c r="AY337" s="18" t="s">
        <v>320</v>
      </c>
      <c r="BE337" s="240">
        <f>IF(N337="základní",J337,0)</f>
        <v>0</v>
      </c>
      <c r="BF337" s="240">
        <f>IF(N337="snížená",J337,0)</f>
        <v>0</v>
      </c>
      <c r="BG337" s="240">
        <f>IF(N337="zákl. přenesená",J337,0)</f>
        <v>0</v>
      </c>
      <c r="BH337" s="240">
        <f>IF(N337="sníž. přenesená",J337,0)</f>
        <v>0</v>
      </c>
      <c r="BI337" s="240">
        <f>IF(N337="nulová",J337,0)</f>
        <v>0</v>
      </c>
      <c r="BJ337" s="18" t="s">
        <v>89</v>
      </c>
      <c r="BK337" s="240">
        <f>ROUND(I337*H337,2)</f>
        <v>0</v>
      </c>
      <c r="BL337" s="18" t="s">
        <v>341</v>
      </c>
      <c r="BM337" s="239" t="s">
        <v>853</v>
      </c>
    </row>
    <row r="338" s="2" customFormat="1">
      <c r="A338" s="39"/>
      <c r="B338" s="40"/>
      <c r="C338" s="41"/>
      <c r="D338" s="241" t="s">
        <v>329</v>
      </c>
      <c r="E338" s="41"/>
      <c r="F338" s="242" t="s">
        <v>854</v>
      </c>
      <c r="G338" s="41"/>
      <c r="H338" s="41"/>
      <c r="I338" s="243"/>
      <c r="J338" s="41"/>
      <c r="K338" s="41"/>
      <c r="L338" s="45"/>
      <c r="M338" s="244"/>
      <c r="N338" s="245"/>
      <c r="O338" s="92"/>
      <c r="P338" s="92"/>
      <c r="Q338" s="92"/>
      <c r="R338" s="92"/>
      <c r="S338" s="92"/>
      <c r="T338" s="93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329</v>
      </c>
      <c r="AU338" s="18" t="s">
        <v>91</v>
      </c>
    </row>
    <row r="339" s="13" customFormat="1">
      <c r="A339" s="13"/>
      <c r="B339" s="251"/>
      <c r="C339" s="252"/>
      <c r="D339" s="253" t="s">
        <v>440</v>
      </c>
      <c r="E339" s="254" t="s">
        <v>1</v>
      </c>
      <c r="F339" s="255" t="s">
        <v>855</v>
      </c>
      <c r="G339" s="252"/>
      <c r="H339" s="256">
        <v>39.299999999999997</v>
      </c>
      <c r="I339" s="257"/>
      <c r="J339" s="252"/>
      <c r="K339" s="252"/>
      <c r="L339" s="258"/>
      <c r="M339" s="259"/>
      <c r="N339" s="260"/>
      <c r="O339" s="260"/>
      <c r="P339" s="260"/>
      <c r="Q339" s="260"/>
      <c r="R339" s="260"/>
      <c r="S339" s="260"/>
      <c r="T339" s="261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2" t="s">
        <v>440</v>
      </c>
      <c r="AU339" s="262" t="s">
        <v>91</v>
      </c>
      <c r="AV339" s="13" t="s">
        <v>91</v>
      </c>
      <c r="AW339" s="13" t="s">
        <v>36</v>
      </c>
      <c r="AX339" s="13" t="s">
        <v>81</v>
      </c>
      <c r="AY339" s="262" t="s">
        <v>320</v>
      </c>
    </row>
    <row r="340" s="13" customFormat="1">
      <c r="A340" s="13"/>
      <c r="B340" s="251"/>
      <c r="C340" s="252"/>
      <c r="D340" s="253" t="s">
        <v>440</v>
      </c>
      <c r="E340" s="254" t="s">
        <v>1</v>
      </c>
      <c r="F340" s="255" t="s">
        <v>856</v>
      </c>
      <c r="G340" s="252"/>
      <c r="H340" s="256">
        <v>49.899999999999999</v>
      </c>
      <c r="I340" s="257"/>
      <c r="J340" s="252"/>
      <c r="K340" s="252"/>
      <c r="L340" s="258"/>
      <c r="M340" s="259"/>
      <c r="N340" s="260"/>
      <c r="O340" s="260"/>
      <c r="P340" s="260"/>
      <c r="Q340" s="260"/>
      <c r="R340" s="260"/>
      <c r="S340" s="260"/>
      <c r="T340" s="261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2" t="s">
        <v>440</v>
      </c>
      <c r="AU340" s="262" t="s">
        <v>91</v>
      </c>
      <c r="AV340" s="13" t="s">
        <v>91</v>
      </c>
      <c r="AW340" s="13" t="s">
        <v>36</v>
      </c>
      <c r="AX340" s="13" t="s">
        <v>81</v>
      </c>
      <c r="AY340" s="262" t="s">
        <v>320</v>
      </c>
    </row>
    <row r="341" s="13" customFormat="1">
      <c r="A341" s="13"/>
      <c r="B341" s="251"/>
      <c r="C341" s="252"/>
      <c r="D341" s="253" t="s">
        <v>440</v>
      </c>
      <c r="E341" s="254" t="s">
        <v>1</v>
      </c>
      <c r="F341" s="255" t="s">
        <v>857</v>
      </c>
      <c r="G341" s="252"/>
      <c r="H341" s="256">
        <v>41.25</v>
      </c>
      <c r="I341" s="257"/>
      <c r="J341" s="252"/>
      <c r="K341" s="252"/>
      <c r="L341" s="258"/>
      <c r="M341" s="259"/>
      <c r="N341" s="260"/>
      <c r="O341" s="260"/>
      <c r="P341" s="260"/>
      <c r="Q341" s="260"/>
      <c r="R341" s="260"/>
      <c r="S341" s="260"/>
      <c r="T341" s="261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2" t="s">
        <v>440</v>
      </c>
      <c r="AU341" s="262" t="s">
        <v>91</v>
      </c>
      <c r="AV341" s="13" t="s">
        <v>91</v>
      </c>
      <c r="AW341" s="13" t="s">
        <v>36</v>
      </c>
      <c r="AX341" s="13" t="s">
        <v>81</v>
      </c>
      <c r="AY341" s="262" t="s">
        <v>320</v>
      </c>
    </row>
    <row r="342" s="13" customFormat="1">
      <c r="A342" s="13"/>
      <c r="B342" s="251"/>
      <c r="C342" s="252"/>
      <c r="D342" s="253" t="s">
        <v>440</v>
      </c>
      <c r="E342" s="254" t="s">
        <v>1</v>
      </c>
      <c r="F342" s="255" t="s">
        <v>858</v>
      </c>
      <c r="G342" s="252"/>
      <c r="H342" s="256">
        <v>27.5</v>
      </c>
      <c r="I342" s="257"/>
      <c r="J342" s="252"/>
      <c r="K342" s="252"/>
      <c r="L342" s="258"/>
      <c r="M342" s="259"/>
      <c r="N342" s="260"/>
      <c r="O342" s="260"/>
      <c r="P342" s="260"/>
      <c r="Q342" s="260"/>
      <c r="R342" s="260"/>
      <c r="S342" s="260"/>
      <c r="T342" s="26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62" t="s">
        <v>440</v>
      </c>
      <c r="AU342" s="262" t="s">
        <v>91</v>
      </c>
      <c r="AV342" s="13" t="s">
        <v>91</v>
      </c>
      <c r="AW342" s="13" t="s">
        <v>36</v>
      </c>
      <c r="AX342" s="13" t="s">
        <v>81</v>
      </c>
      <c r="AY342" s="262" t="s">
        <v>320</v>
      </c>
    </row>
    <row r="343" s="13" customFormat="1">
      <c r="A343" s="13"/>
      <c r="B343" s="251"/>
      <c r="C343" s="252"/>
      <c r="D343" s="253" t="s">
        <v>440</v>
      </c>
      <c r="E343" s="254" t="s">
        <v>1</v>
      </c>
      <c r="F343" s="255" t="s">
        <v>859</v>
      </c>
      <c r="G343" s="252"/>
      <c r="H343" s="256">
        <v>18.75</v>
      </c>
      <c r="I343" s="257"/>
      <c r="J343" s="252"/>
      <c r="K343" s="252"/>
      <c r="L343" s="258"/>
      <c r="M343" s="259"/>
      <c r="N343" s="260"/>
      <c r="O343" s="260"/>
      <c r="P343" s="260"/>
      <c r="Q343" s="260"/>
      <c r="R343" s="260"/>
      <c r="S343" s="260"/>
      <c r="T343" s="261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62" t="s">
        <v>440</v>
      </c>
      <c r="AU343" s="262" t="s">
        <v>91</v>
      </c>
      <c r="AV343" s="13" t="s">
        <v>91</v>
      </c>
      <c r="AW343" s="13" t="s">
        <v>36</v>
      </c>
      <c r="AX343" s="13" t="s">
        <v>81</v>
      </c>
      <c r="AY343" s="262" t="s">
        <v>320</v>
      </c>
    </row>
    <row r="344" s="13" customFormat="1">
      <c r="A344" s="13"/>
      <c r="B344" s="251"/>
      <c r="C344" s="252"/>
      <c r="D344" s="253" t="s">
        <v>440</v>
      </c>
      <c r="E344" s="254" t="s">
        <v>1</v>
      </c>
      <c r="F344" s="255" t="s">
        <v>860</v>
      </c>
      <c r="G344" s="252"/>
      <c r="H344" s="256">
        <v>9</v>
      </c>
      <c r="I344" s="257"/>
      <c r="J344" s="252"/>
      <c r="K344" s="252"/>
      <c r="L344" s="258"/>
      <c r="M344" s="259"/>
      <c r="N344" s="260"/>
      <c r="O344" s="260"/>
      <c r="P344" s="260"/>
      <c r="Q344" s="260"/>
      <c r="R344" s="260"/>
      <c r="S344" s="260"/>
      <c r="T344" s="261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2" t="s">
        <v>440</v>
      </c>
      <c r="AU344" s="262" t="s">
        <v>91</v>
      </c>
      <c r="AV344" s="13" t="s">
        <v>91</v>
      </c>
      <c r="AW344" s="13" t="s">
        <v>36</v>
      </c>
      <c r="AX344" s="13" t="s">
        <v>81</v>
      </c>
      <c r="AY344" s="262" t="s">
        <v>320</v>
      </c>
    </row>
    <row r="345" s="14" customFormat="1">
      <c r="A345" s="14"/>
      <c r="B345" s="263"/>
      <c r="C345" s="264"/>
      <c r="D345" s="253" t="s">
        <v>440</v>
      </c>
      <c r="E345" s="265" t="s">
        <v>1</v>
      </c>
      <c r="F345" s="266" t="s">
        <v>485</v>
      </c>
      <c r="G345" s="264"/>
      <c r="H345" s="267">
        <v>185.69999999999999</v>
      </c>
      <c r="I345" s="268"/>
      <c r="J345" s="264"/>
      <c r="K345" s="264"/>
      <c r="L345" s="269"/>
      <c r="M345" s="270"/>
      <c r="N345" s="271"/>
      <c r="O345" s="271"/>
      <c r="P345" s="271"/>
      <c r="Q345" s="271"/>
      <c r="R345" s="271"/>
      <c r="S345" s="271"/>
      <c r="T345" s="272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73" t="s">
        <v>440</v>
      </c>
      <c r="AU345" s="273" t="s">
        <v>91</v>
      </c>
      <c r="AV345" s="14" t="s">
        <v>341</v>
      </c>
      <c r="AW345" s="14" t="s">
        <v>36</v>
      </c>
      <c r="AX345" s="14" t="s">
        <v>89</v>
      </c>
      <c r="AY345" s="273" t="s">
        <v>320</v>
      </c>
    </row>
    <row r="346" s="12" customFormat="1" ht="22.8" customHeight="1">
      <c r="A346" s="12"/>
      <c r="B346" s="212"/>
      <c r="C346" s="213"/>
      <c r="D346" s="214" t="s">
        <v>80</v>
      </c>
      <c r="E346" s="226" t="s">
        <v>111</v>
      </c>
      <c r="F346" s="226" t="s">
        <v>861</v>
      </c>
      <c r="G346" s="213"/>
      <c r="H346" s="213"/>
      <c r="I346" s="216"/>
      <c r="J346" s="227">
        <f>BK346</f>
        <v>0</v>
      </c>
      <c r="K346" s="213"/>
      <c r="L346" s="218"/>
      <c r="M346" s="219"/>
      <c r="N346" s="220"/>
      <c r="O346" s="220"/>
      <c r="P346" s="221">
        <f>SUM(P347:P471)</f>
        <v>0</v>
      </c>
      <c r="Q346" s="220"/>
      <c r="R346" s="221">
        <f>SUM(R347:R471)</f>
        <v>423.71739946000008</v>
      </c>
      <c r="S346" s="220"/>
      <c r="T346" s="222">
        <f>SUM(T347:T471)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23" t="s">
        <v>89</v>
      </c>
      <c r="AT346" s="224" t="s">
        <v>80</v>
      </c>
      <c r="AU346" s="224" t="s">
        <v>89</v>
      </c>
      <c r="AY346" s="223" t="s">
        <v>320</v>
      </c>
      <c r="BK346" s="225">
        <f>SUM(BK347:BK471)</f>
        <v>0</v>
      </c>
    </row>
    <row r="347" s="2" customFormat="1" ht="24.15" customHeight="1">
      <c r="A347" s="39"/>
      <c r="B347" s="40"/>
      <c r="C347" s="228" t="s">
        <v>862</v>
      </c>
      <c r="D347" s="228" t="s">
        <v>323</v>
      </c>
      <c r="E347" s="229" t="s">
        <v>863</v>
      </c>
      <c r="F347" s="230" t="s">
        <v>864</v>
      </c>
      <c r="G347" s="231" t="s">
        <v>437</v>
      </c>
      <c r="H347" s="232">
        <v>29.039999999999999</v>
      </c>
      <c r="I347" s="233"/>
      <c r="J347" s="234">
        <f>ROUND(I347*H347,2)</f>
        <v>0</v>
      </c>
      <c r="K347" s="230" t="s">
        <v>1</v>
      </c>
      <c r="L347" s="45"/>
      <c r="M347" s="235" t="s">
        <v>1</v>
      </c>
      <c r="N347" s="236" t="s">
        <v>46</v>
      </c>
      <c r="O347" s="92"/>
      <c r="P347" s="237">
        <f>O347*H347</f>
        <v>0</v>
      </c>
      <c r="Q347" s="237">
        <v>0.16119</v>
      </c>
      <c r="R347" s="237">
        <f>Q347*H347</f>
        <v>4.6809576000000002</v>
      </c>
      <c r="S347" s="237">
        <v>0</v>
      </c>
      <c r="T347" s="238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9" t="s">
        <v>341</v>
      </c>
      <c r="AT347" s="239" t="s">
        <v>323</v>
      </c>
      <c r="AU347" s="239" t="s">
        <v>91</v>
      </c>
      <c r="AY347" s="18" t="s">
        <v>320</v>
      </c>
      <c r="BE347" s="240">
        <f>IF(N347="základní",J347,0)</f>
        <v>0</v>
      </c>
      <c r="BF347" s="240">
        <f>IF(N347="snížená",J347,0)</f>
        <v>0</v>
      </c>
      <c r="BG347" s="240">
        <f>IF(N347="zákl. přenesená",J347,0)</f>
        <v>0</v>
      </c>
      <c r="BH347" s="240">
        <f>IF(N347="sníž. přenesená",J347,0)</f>
        <v>0</v>
      </c>
      <c r="BI347" s="240">
        <f>IF(N347="nulová",J347,0)</f>
        <v>0</v>
      </c>
      <c r="BJ347" s="18" t="s">
        <v>89</v>
      </c>
      <c r="BK347" s="240">
        <f>ROUND(I347*H347,2)</f>
        <v>0</v>
      </c>
      <c r="BL347" s="18" t="s">
        <v>341</v>
      </c>
      <c r="BM347" s="239" t="s">
        <v>865</v>
      </c>
    </row>
    <row r="348" s="13" customFormat="1">
      <c r="A348" s="13"/>
      <c r="B348" s="251"/>
      <c r="C348" s="252"/>
      <c r="D348" s="253" t="s">
        <v>440</v>
      </c>
      <c r="E348" s="254" t="s">
        <v>1</v>
      </c>
      <c r="F348" s="255" t="s">
        <v>866</v>
      </c>
      <c r="G348" s="252"/>
      <c r="H348" s="256">
        <v>29.039999999999999</v>
      </c>
      <c r="I348" s="257"/>
      <c r="J348" s="252"/>
      <c r="K348" s="252"/>
      <c r="L348" s="258"/>
      <c r="M348" s="259"/>
      <c r="N348" s="260"/>
      <c r="O348" s="260"/>
      <c r="P348" s="260"/>
      <c r="Q348" s="260"/>
      <c r="R348" s="260"/>
      <c r="S348" s="260"/>
      <c r="T348" s="26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62" t="s">
        <v>440</v>
      </c>
      <c r="AU348" s="262" t="s">
        <v>91</v>
      </c>
      <c r="AV348" s="13" t="s">
        <v>91</v>
      </c>
      <c r="AW348" s="13" t="s">
        <v>36</v>
      </c>
      <c r="AX348" s="13" t="s">
        <v>89</v>
      </c>
      <c r="AY348" s="262" t="s">
        <v>320</v>
      </c>
    </row>
    <row r="349" s="2" customFormat="1" ht="24.15" customHeight="1">
      <c r="A349" s="39"/>
      <c r="B349" s="40"/>
      <c r="C349" s="228" t="s">
        <v>867</v>
      </c>
      <c r="D349" s="228" t="s">
        <v>323</v>
      </c>
      <c r="E349" s="229" t="s">
        <v>868</v>
      </c>
      <c r="F349" s="230" t="s">
        <v>869</v>
      </c>
      <c r="G349" s="231" t="s">
        <v>437</v>
      </c>
      <c r="H349" s="232">
        <v>34.420000000000002</v>
      </c>
      <c r="I349" s="233"/>
      <c r="J349" s="234">
        <f>ROUND(I349*H349,2)</f>
        <v>0</v>
      </c>
      <c r="K349" s="230" t="s">
        <v>326</v>
      </c>
      <c r="L349" s="45"/>
      <c r="M349" s="235" t="s">
        <v>1</v>
      </c>
      <c r="N349" s="236" t="s">
        <v>46</v>
      </c>
      <c r="O349" s="92"/>
      <c r="P349" s="237">
        <f>O349*H349</f>
        <v>0</v>
      </c>
      <c r="Q349" s="237">
        <v>0.25720999999999999</v>
      </c>
      <c r="R349" s="237">
        <f>Q349*H349</f>
        <v>8.8531682000000007</v>
      </c>
      <c r="S349" s="237">
        <v>0</v>
      </c>
      <c r="T349" s="238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9" t="s">
        <v>341</v>
      </c>
      <c r="AT349" s="239" t="s">
        <v>323</v>
      </c>
      <c r="AU349" s="239" t="s">
        <v>91</v>
      </c>
      <c r="AY349" s="18" t="s">
        <v>320</v>
      </c>
      <c r="BE349" s="240">
        <f>IF(N349="základní",J349,0)</f>
        <v>0</v>
      </c>
      <c r="BF349" s="240">
        <f>IF(N349="snížená",J349,0)</f>
        <v>0</v>
      </c>
      <c r="BG349" s="240">
        <f>IF(N349="zákl. přenesená",J349,0)</f>
        <v>0</v>
      </c>
      <c r="BH349" s="240">
        <f>IF(N349="sníž. přenesená",J349,0)</f>
        <v>0</v>
      </c>
      <c r="BI349" s="240">
        <f>IF(N349="nulová",J349,0)</f>
        <v>0</v>
      </c>
      <c r="BJ349" s="18" t="s">
        <v>89</v>
      </c>
      <c r="BK349" s="240">
        <f>ROUND(I349*H349,2)</f>
        <v>0</v>
      </c>
      <c r="BL349" s="18" t="s">
        <v>341</v>
      </c>
      <c r="BM349" s="239" t="s">
        <v>870</v>
      </c>
    </row>
    <row r="350" s="2" customFormat="1">
      <c r="A350" s="39"/>
      <c r="B350" s="40"/>
      <c r="C350" s="41"/>
      <c r="D350" s="241" t="s">
        <v>329</v>
      </c>
      <c r="E350" s="41"/>
      <c r="F350" s="242" t="s">
        <v>871</v>
      </c>
      <c r="G350" s="41"/>
      <c r="H350" s="41"/>
      <c r="I350" s="243"/>
      <c r="J350" s="41"/>
      <c r="K350" s="41"/>
      <c r="L350" s="45"/>
      <c r="M350" s="244"/>
      <c r="N350" s="245"/>
      <c r="O350" s="92"/>
      <c r="P350" s="92"/>
      <c r="Q350" s="92"/>
      <c r="R350" s="92"/>
      <c r="S350" s="92"/>
      <c r="T350" s="93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329</v>
      </c>
      <c r="AU350" s="18" t="s">
        <v>91</v>
      </c>
    </row>
    <row r="351" s="13" customFormat="1">
      <c r="A351" s="13"/>
      <c r="B351" s="251"/>
      <c r="C351" s="252"/>
      <c r="D351" s="253" t="s">
        <v>440</v>
      </c>
      <c r="E351" s="254" t="s">
        <v>1</v>
      </c>
      <c r="F351" s="255" t="s">
        <v>872</v>
      </c>
      <c r="G351" s="252"/>
      <c r="H351" s="256">
        <v>3.4199999999999999</v>
      </c>
      <c r="I351" s="257"/>
      <c r="J351" s="252"/>
      <c r="K351" s="252"/>
      <c r="L351" s="258"/>
      <c r="M351" s="259"/>
      <c r="N351" s="260"/>
      <c r="O351" s="260"/>
      <c r="P351" s="260"/>
      <c r="Q351" s="260"/>
      <c r="R351" s="260"/>
      <c r="S351" s="260"/>
      <c r="T351" s="261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62" t="s">
        <v>440</v>
      </c>
      <c r="AU351" s="262" t="s">
        <v>91</v>
      </c>
      <c r="AV351" s="13" t="s">
        <v>91</v>
      </c>
      <c r="AW351" s="13" t="s">
        <v>36</v>
      </c>
      <c r="AX351" s="13" t="s">
        <v>81</v>
      </c>
      <c r="AY351" s="262" t="s">
        <v>320</v>
      </c>
    </row>
    <row r="352" s="13" customFormat="1">
      <c r="A352" s="13"/>
      <c r="B352" s="251"/>
      <c r="C352" s="252"/>
      <c r="D352" s="253" t="s">
        <v>440</v>
      </c>
      <c r="E352" s="254" t="s">
        <v>1</v>
      </c>
      <c r="F352" s="255" t="s">
        <v>873</v>
      </c>
      <c r="G352" s="252"/>
      <c r="H352" s="256">
        <v>31</v>
      </c>
      <c r="I352" s="257"/>
      <c r="J352" s="252"/>
      <c r="K352" s="252"/>
      <c r="L352" s="258"/>
      <c r="M352" s="259"/>
      <c r="N352" s="260"/>
      <c r="O352" s="260"/>
      <c r="P352" s="260"/>
      <c r="Q352" s="260"/>
      <c r="R352" s="260"/>
      <c r="S352" s="260"/>
      <c r="T352" s="261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62" t="s">
        <v>440</v>
      </c>
      <c r="AU352" s="262" t="s">
        <v>91</v>
      </c>
      <c r="AV352" s="13" t="s">
        <v>91</v>
      </c>
      <c r="AW352" s="13" t="s">
        <v>36</v>
      </c>
      <c r="AX352" s="13" t="s">
        <v>81</v>
      </c>
      <c r="AY352" s="262" t="s">
        <v>320</v>
      </c>
    </row>
    <row r="353" s="14" customFormat="1">
      <c r="A353" s="14"/>
      <c r="B353" s="263"/>
      <c r="C353" s="264"/>
      <c r="D353" s="253" t="s">
        <v>440</v>
      </c>
      <c r="E353" s="265" t="s">
        <v>1</v>
      </c>
      <c r="F353" s="266" t="s">
        <v>485</v>
      </c>
      <c r="G353" s="264"/>
      <c r="H353" s="267">
        <v>34.420000000000002</v>
      </c>
      <c r="I353" s="268"/>
      <c r="J353" s="264"/>
      <c r="K353" s="264"/>
      <c r="L353" s="269"/>
      <c r="M353" s="270"/>
      <c r="N353" s="271"/>
      <c r="O353" s="271"/>
      <c r="P353" s="271"/>
      <c r="Q353" s="271"/>
      <c r="R353" s="271"/>
      <c r="S353" s="271"/>
      <c r="T353" s="272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73" t="s">
        <v>440</v>
      </c>
      <c r="AU353" s="273" t="s">
        <v>91</v>
      </c>
      <c r="AV353" s="14" t="s">
        <v>341</v>
      </c>
      <c r="AW353" s="14" t="s">
        <v>36</v>
      </c>
      <c r="AX353" s="14" t="s">
        <v>89</v>
      </c>
      <c r="AY353" s="273" t="s">
        <v>320</v>
      </c>
    </row>
    <row r="354" s="2" customFormat="1" ht="24.15" customHeight="1">
      <c r="A354" s="39"/>
      <c r="B354" s="40"/>
      <c r="C354" s="228" t="s">
        <v>874</v>
      </c>
      <c r="D354" s="228" t="s">
        <v>323</v>
      </c>
      <c r="E354" s="229" t="s">
        <v>875</v>
      </c>
      <c r="F354" s="230" t="s">
        <v>876</v>
      </c>
      <c r="G354" s="231" t="s">
        <v>437</v>
      </c>
      <c r="H354" s="232">
        <v>76.647000000000006</v>
      </c>
      <c r="I354" s="233"/>
      <c r="J354" s="234">
        <f>ROUND(I354*H354,2)</f>
        <v>0</v>
      </c>
      <c r="K354" s="230" t="s">
        <v>326</v>
      </c>
      <c r="L354" s="45"/>
      <c r="M354" s="235" t="s">
        <v>1</v>
      </c>
      <c r="N354" s="236" t="s">
        <v>46</v>
      </c>
      <c r="O354" s="92"/>
      <c r="P354" s="237">
        <f>O354*H354</f>
        <v>0</v>
      </c>
      <c r="Q354" s="237">
        <v>0.28867999999999999</v>
      </c>
      <c r="R354" s="237">
        <f>Q354*H354</f>
        <v>22.126455960000001</v>
      </c>
      <c r="S354" s="237">
        <v>0</v>
      </c>
      <c r="T354" s="238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9" t="s">
        <v>341</v>
      </c>
      <c r="AT354" s="239" t="s">
        <v>323</v>
      </c>
      <c r="AU354" s="239" t="s">
        <v>91</v>
      </c>
      <c r="AY354" s="18" t="s">
        <v>320</v>
      </c>
      <c r="BE354" s="240">
        <f>IF(N354="základní",J354,0)</f>
        <v>0</v>
      </c>
      <c r="BF354" s="240">
        <f>IF(N354="snížená",J354,0)</f>
        <v>0</v>
      </c>
      <c r="BG354" s="240">
        <f>IF(N354="zákl. přenesená",J354,0)</f>
        <v>0</v>
      </c>
      <c r="BH354" s="240">
        <f>IF(N354="sníž. přenesená",J354,0)</f>
        <v>0</v>
      </c>
      <c r="BI354" s="240">
        <f>IF(N354="nulová",J354,0)</f>
        <v>0</v>
      </c>
      <c r="BJ354" s="18" t="s">
        <v>89</v>
      </c>
      <c r="BK354" s="240">
        <f>ROUND(I354*H354,2)</f>
        <v>0</v>
      </c>
      <c r="BL354" s="18" t="s">
        <v>341</v>
      </c>
      <c r="BM354" s="239" t="s">
        <v>877</v>
      </c>
    </row>
    <row r="355" s="2" customFormat="1">
      <c r="A355" s="39"/>
      <c r="B355" s="40"/>
      <c r="C355" s="41"/>
      <c r="D355" s="241" t="s">
        <v>329</v>
      </c>
      <c r="E355" s="41"/>
      <c r="F355" s="242" t="s">
        <v>878</v>
      </c>
      <c r="G355" s="41"/>
      <c r="H355" s="41"/>
      <c r="I355" s="243"/>
      <c r="J355" s="41"/>
      <c r="K355" s="41"/>
      <c r="L355" s="45"/>
      <c r="M355" s="244"/>
      <c r="N355" s="245"/>
      <c r="O355" s="92"/>
      <c r="P355" s="92"/>
      <c r="Q355" s="92"/>
      <c r="R355" s="92"/>
      <c r="S355" s="92"/>
      <c r="T355" s="93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329</v>
      </c>
      <c r="AU355" s="18" t="s">
        <v>91</v>
      </c>
    </row>
    <row r="356" s="16" customFormat="1">
      <c r="A356" s="16"/>
      <c r="B356" s="299"/>
      <c r="C356" s="300"/>
      <c r="D356" s="253" t="s">
        <v>440</v>
      </c>
      <c r="E356" s="301" t="s">
        <v>1</v>
      </c>
      <c r="F356" s="302" t="s">
        <v>879</v>
      </c>
      <c r="G356" s="300"/>
      <c r="H356" s="301" t="s">
        <v>1</v>
      </c>
      <c r="I356" s="303"/>
      <c r="J356" s="300"/>
      <c r="K356" s="300"/>
      <c r="L356" s="304"/>
      <c r="M356" s="305"/>
      <c r="N356" s="306"/>
      <c r="O356" s="306"/>
      <c r="P356" s="306"/>
      <c r="Q356" s="306"/>
      <c r="R356" s="306"/>
      <c r="S356" s="306"/>
      <c r="T356" s="307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T356" s="308" t="s">
        <v>440</v>
      </c>
      <c r="AU356" s="308" t="s">
        <v>91</v>
      </c>
      <c r="AV356" s="16" t="s">
        <v>89</v>
      </c>
      <c r="AW356" s="16" t="s">
        <v>36</v>
      </c>
      <c r="AX356" s="16" t="s">
        <v>81</v>
      </c>
      <c r="AY356" s="308" t="s">
        <v>320</v>
      </c>
    </row>
    <row r="357" s="13" customFormat="1">
      <c r="A357" s="13"/>
      <c r="B357" s="251"/>
      <c r="C357" s="252"/>
      <c r="D357" s="253" t="s">
        <v>440</v>
      </c>
      <c r="E357" s="254" t="s">
        <v>1</v>
      </c>
      <c r="F357" s="255" t="s">
        <v>880</v>
      </c>
      <c r="G357" s="252"/>
      <c r="H357" s="256">
        <v>81.379999999999995</v>
      </c>
      <c r="I357" s="257"/>
      <c r="J357" s="252"/>
      <c r="K357" s="252"/>
      <c r="L357" s="258"/>
      <c r="M357" s="259"/>
      <c r="N357" s="260"/>
      <c r="O357" s="260"/>
      <c r="P357" s="260"/>
      <c r="Q357" s="260"/>
      <c r="R357" s="260"/>
      <c r="S357" s="260"/>
      <c r="T357" s="261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2" t="s">
        <v>440</v>
      </c>
      <c r="AU357" s="262" t="s">
        <v>91</v>
      </c>
      <c r="AV357" s="13" t="s">
        <v>91</v>
      </c>
      <c r="AW357" s="13" t="s">
        <v>36</v>
      </c>
      <c r="AX357" s="13" t="s">
        <v>81</v>
      </c>
      <c r="AY357" s="262" t="s">
        <v>320</v>
      </c>
    </row>
    <row r="358" s="13" customFormat="1">
      <c r="A358" s="13"/>
      <c r="B358" s="251"/>
      <c r="C358" s="252"/>
      <c r="D358" s="253" t="s">
        <v>440</v>
      </c>
      <c r="E358" s="254" t="s">
        <v>1</v>
      </c>
      <c r="F358" s="255" t="s">
        <v>881</v>
      </c>
      <c r="G358" s="252"/>
      <c r="H358" s="256">
        <v>-17.233000000000001</v>
      </c>
      <c r="I358" s="257"/>
      <c r="J358" s="252"/>
      <c r="K358" s="252"/>
      <c r="L358" s="258"/>
      <c r="M358" s="259"/>
      <c r="N358" s="260"/>
      <c r="O358" s="260"/>
      <c r="P358" s="260"/>
      <c r="Q358" s="260"/>
      <c r="R358" s="260"/>
      <c r="S358" s="260"/>
      <c r="T358" s="26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2" t="s">
        <v>440</v>
      </c>
      <c r="AU358" s="262" t="s">
        <v>91</v>
      </c>
      <c r="AV358" s="13" t="s">
        <v>91</v>
      </c>
      <c r="AW358" s="13" t="s">
        <v>36</v>
      </c>
      <c r="AX358" s="13" t="s">
        <v>81</v>
      </c>
      <c r="AY358" s="262" t="s">
        <v>320</v>
      </c>
    </row>
    <row r="359" s="15" customFormat="1">
      <c r="A359" s="15"/>
      <c r="B359" s="288"/>
      <c r="C359" s="289"/>
      <c r="D359" s="253" t="s">
        <v>440</v>
      </c>
      <c r="E359" s="290" t="s">
        <v>1</v>
      </c>
      <c r="F359" s="291" t="s">
        <v>633</v>
      </c>
      <c r="G359" s="289"/>
      <c r="H359" s="292">
        <v>64.147000000000006</v>
      </c>
      <c r="I359" s="293"/>
      <c r="J359" s="289"/>
      <c r="K359" s="289"/>
      <c r="L359" s="294"/>
      <c r="M359" s="295"/>
      <c r="N359" s="296"/>
      <c r="O359" s="296"/>
      <c r="P359" s="296"/>
      <c r="Q359" s="296"/>
      <c r="R359" s="296"/>
      <c r="S359" s="296"/>
      <c r="T359" s="297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98" t="s">
        <v>440</v>
      </c>
      <c r="AU359" s="298" t="s">
        <v>91</v>
      </c>
      <c r="AV359" s="15" t="s">
        <v>111</v>
      </c>
      <c r="AW359" s="15" t="s">
        <v>36</v>
      </c>
      <c r="AX359" s="15" t="s">
        <v>81</v>
      </c>
      <c r="AY359" s="298" t="s">
        <v>320</v>
      </c>
    </row>
    <row r="360" s="16" customFormat="1">
      <c r="A360" s="16"/>
      <c r="B360" s="299"/>
      <c r="C360" s="300"/>
      <c r="D360" s="253" t="s">
        <v>440</v>
      </c>
      <c r="E360" s="301" t="s">
        <v>1</v>
      </c>
      <c r="F360" s="302" t="s">
        <v>882</v>
      </c>
      <c r="G360" s="300"/>
      <c r="H360" s="301" t="s">
        <v>1</v>
      </c>
      <c r="I360" s="303"/>
      <c r="J360" s="300"/>
      <c r="K360" s="300"/>
      <c r="L360" s="304"/>
      <c r="M360" s="305"/>
      <c r="N360" s="306"/>
      <c r="O360" s="306"/>
      <c r="P360" s="306"/>
      <c r="Q360" s="306"/>
      <c r="R360" s="306"/>
      <c r="S360" s="306"/>
      <c r="T360" s="307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T360" s="308" t="s">
        <v>440</v>
      </c>
      <c r="AU360" s="308" t="s">
        <v>91</v>
      </c>
      <c r="AV360" s="16" t="s">
        <v>89</v>
      </c>
      <c r="AW360" s="16" t="s">
        <v>36</v>
      </c>
      <c r="AX360" s="16" t="s">
        <v>81</v>
      </c>
      <c r="AY360" s="308" t="s">
        <v>320</v>
      </c>
    </row>
    <row r="361" s="13" customFormat="1">
      <c r="A361" s="13"/>
      <c r="B361" s="251"/>
      <c r="C361" s="252"/>
      <c r="D361" s="253" t="s">
        <v>440</v>
      </c>
      <c r="E361" s="254" t="s">
        <v>1</v>
      </c>
      <c r="F361" s="255" t="s">
        <v>883</v>
      </c>
      <c r="G361" s="252"/>
      <c r="H361" s="256">
        <v>12.5</v>
      </c>
      <c r="I361" s="257"/>
      <c r="J361" s="252"/>
      <c r="K361" s="252"/>
      <c r="L361" s="258"/>
      <c r="M361" s="259"/>
      <c r="N361" s="260"/>
      <c r="O361" s="260"/>
      <c r="P361" s="260"/>
      <c r="Q361" s="260"/>
      <c r="R361" s="260"/>
      <c r="S361" s="260"/>
      <c r="T361" s="261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2" t="s">
        <v>440</v>
      </c>
      <c r="AU361" s="262" t="s">
        <v>91</v>
      </c>
      <c r="AV361" s="13" t="s">
        <v>91</v>
      </c>
      <c r="AW361" s="13" t="s">
        <v>36</v>
      </c>
      <c r="AX361" s="13" t="s">
        <v>81</v>
      </c>
      <c r="AY361" s="262" t="s">
        <v>320</v>
      </c>
    </row>
    <row r="362" s="15" customFormat="1">
      <c r="A362" s="15"/>
      <c r="B362" s="288"/>
      <c r="C362" s="289"/>
      <c r="D362" s="253" t="s">
        <v>440</v>
      </c>
      <c r="E362" s="290" t="s">
        <v>1</v>
      </c>
      <c r="F362" s="291" t="s">
        <v>633</v>
      </c>
      <c r="G362" s="289"/>
      <c r="H362" s="292">
        <v>12.5</v>
      </c>
      <c r="I362" s="293"/>
      <c r="J362" s="289"/>
      <c r="K362" s="289"/>
      <c r="L362" s="294"/>
      <c r="M362" s="295"/>
      <c r="N362" s="296"/>
      <c r="O362" s="296"/>
      <c r="P362" s="296"/>
      <c r="Q362" s="296"/>
      <c r="R362" s="296"/>
      <c r="S362" s="296"/>
      <c r="T362" s="297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98" t="s">
        <v>440</v>
      </c>
      <c r="AU362" s="298" t="s">
        <v>91</v>
      </c>
      <c r="AV362" s="15" t="s">
        <v>111</v>
      </c>
      <c r="AW362" s="15" t="s">
        <v>36</v>
      </c>
      <c r="AX362" s="15" t="s">
        <v>81</v>
      </c>
      <c r="AY362" s="298" t="s">
        <v>320</v>
      </c>
    </row>
    <row r="363" s="14" customFormat="1">
      <c r="A363" s="14"/>
      <c r="B363" s="263"/>
      <c r="C363" s="264"/>
      <c r="D363" s="253" t="s">
        <v>440</v>
      </c>
      <c r="E363" s="265" t="s">
        <v>1</v>
      </c>
      <c r="F363" s="266" t="s">
        <v>485</v>
      </c>
      <c r="G363" s="264"/>
      <c r="H363" s="267">
        <v>76.647000000000006</v>
      </c>
      <c r="I363" s="268"/>
      <c r="J363" s="264"/>
      <c r="K363" s="264"/>
      <c r="L363" s="269"/>
      <c r="M363" s="270"/>
      <c r="N363" s="271"/>
      <c r="O363" s="271"/>
      <c r="P363" s="271"/>
      <c r="Q363" s="271"/>
      <c r="R363" s="271"/>
      <c r="S363" s="271"/>
      <c r="T363" s="272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73" t="s">
        <v>440</v>
      </c>
      <c r="AU363" s="273" t="s">
        <v>91</v>
      </c>
      <c r="AV363" s="14" t="s">
        <v>341</v>
      </c>
      <c r="AW363" s="14" t="s">
        <v>36</v>
      </c>
      <c r="AX363" s="14" t="s">
        <v>89</v>
      </c>
      <c r="AY363" s="273" t="s">
        <v>320</v>
      </c>
    </row>
    <row r="364" s="2" customFormat="1" ht="24.15" customHeight="1">
      <c r="A364" s="39"/>
      <c r="B364" s="40"/>
      <c r="C364" s="228" t="s">
        <v>884</v>
      </c>
      <c r="D364" s="228" t="s">
        <v>323</v>
      </c>
      <c r="E364" s="229" t="s">
        <v>885</v>
      </c>
      <c r="F364" s="230" t="s">
        <v>886</v>
      </c>
      <c r="G364" s="231" t="s">
        <v>437</v>
      </c>
      <c r="H364" s="232">
        <v>41.259999999999998</v>
      </c>
      <c r="I364" s="233"/>
      <c r="J364" s="234">
        <f>ROUND(I364*H364,2)</f>
        <v>0</v>
      </c>
      <c r="K364" s="230" t="s">
        <v>1</v>
      </c>
      <c r="L364" s="45"/>
      <c r="M364" s="235" t="s">
        <v>1</v>
      </c>
      <c r="N364" s="236" t="s">
        <v>46</v>
      </c>
      <c r="O364" s="92"/>
      <c r="P364" s="237">
        <f>O364*H364</f>
        <v>0</v>
      </c>
      <c r="Q364" s="237">
        <v>0.34327999999999997</v>
      </c>
      <c r="R364" s="237">
        <f>Q364*H364</f>
        <v>14.163732799999998</v>
      </c>
      <c r="S364" s="237">
        <v>0</v>
      </c>
      <c r="T364" s="238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9" t="s">
        <v>341</v>
      </c>
      <c r="AT364" s="239" t="s">
        <v>323</v>
      </c>
      <c r="AU364" s="239" t="s">
        <v>91</v>
      </c>
      <c r="AY364" s="18" t="s">
        <v>320</v>
      </c>
      <c r="BE364" s="240">
        <f>IF(N364="základní",J364,0)</f>
        <v>0</v>
      </c>
      <c r="BF364" s="240">
        <f>IF(N364="snížená",J364,0)</f>
        <v>0</v>
      </c>
      <c r="BG364" s="240">
        <f>IF(N364="zákl. přenesená",J364,0)</f>
        <v>0</v>
      </c>
      <c r="BH364" s="240">
        <f>IF(N364="sníž. přenesená",J364,0)</f>
        <v>0</v>
      </c>
      <c r="BI364" s="240">
        <f>IF(N364="nulová",J364,0)</f>
        <v>0</v>
      </c>
      <c r="BJ364" s="18" t="s">
        <v>89</v>
      </c>
      <c r="BK364" s="240">
        <f>ROUND(I364*H364,2)</f>
        <v>0</v>
      </c>
      <c r="BL364" s="18" t="s">
        <v>341</v>
      </c>
      <c r="BM364" s="239" t="s">
        <v>887</v>
      </c>
    </row>
    <row r="365" s="13" customFormat="1">
      <c r="A365" s="13"/>
      <c r="B365" s="251"/>
      <c r="C365" s="252"/>
      <c r="D365" s="253" t="s">
        <v>440</v>
      </c>
      <c r="E365" s="254" t="s">
        <v>1</v>
      </c>
      <c r="F365" s="255" t="s">
        <v>888</v>
      </c>
      <c r="G365" s="252"/>
      <c r="H365" s="256">
        <v>41.259999999999998</v>
      </c>
      <c r="I365" s="257"/>
      <c r="J365" s="252"/>
      <c r="K365" s="252"/>
      <c r="L365" s="258"/>
      <c r="M365" s="259"/>
      <c r="N365" s="260"/>
      <c r="O365" s="260"/>
      <c r="P365" s="260"/>
      <c r="Q365" s="260"/>
      <c r="R365" s="260"/>
      <c r="S365" s="260"/>
      <c r="T365" s="26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2" t="s">
        <v>440</v>
      </c>
      <c r="AU365" s="262" t="s">
        <v>91</v>
      </c>
      <c r="AV365" s="13" t="s">
        <v>91</v>
      </c>
      <c r="AW365" s="13" t="s">
        <v>36</v>
      </c>
      <c r="AX365" s="13" t="s">
        <v>89</v>
      </c>
      <c r="AY365" s="262" t="s">
        <v>320</v>
      </c>
    </row>
    <row r="366" s="2" customFormat="1" ht="33" customHeight="1">
      <c r="A366" s="39"/>
      <c r="B366" s="40"/>
      <c r="C366" s="228" t="s">
        <v>889</v>
      </c>
      <c r="D366" s="228" t="s">
        <v>323</v>
      </c>
      <c r="E366" s="229" t="s">
        <v>890</v>
      </c>
      <c r="F366" s="230" t="s">
        <v>891</v>
      </c>
      <c r="G366" s="231" t="s">
        <v>437</v>
      </c>
      <c r="H366" s="232">
        <v>25.48</v>
      </c>
      <c r="I366" s="233"/>
      <c r="J366" s="234">
        <f>ROUND(I366*H366,2)</f>
        <v>0</v>
      </c>
      <c r="K366" s="230" t="s">
        <v>326</v>
      </c>
      <c r="L366" s="45"/>
      <c r="M366" s="235" t="s">
        <v>1</v>
      </c>
      <c r="N366" s="236" t="s">
        <v>46</v>
      </c>
      <c r="O366" s="92"/>
      <c r="P366" s="237">
        <f>O366*H366</f>
        <v>0</v>
      </c>
      <c r="Q366" s="237">
        <v>0.26085999999999998</v>
      </c>
      <c r="R366" s="237">
        <f>Q366*H366</f>
        <v>6.6467127999999995</v>
      </c>
      <c r="S366" s="237">
        <v>0</v>
      </c>
      <c r="T366" s="238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9" t="s">
        <v>341</v>
      </c>
      <c r="AT366" s="239" t="s">
        <v>323</v>
      </c>
      <c r="AU366" s="239" t="s">
        <v>91</v>
      </c>
      <c r="AY366" s="18" t="s">
        <v>320</v>
      </c>
      <c r="BE366" s="240">
        <f>IF(N366="základní",J366,0)</f>
        <v>0</v>
      </c>
      <c r="BF366" s="240">
        <f>IF(N366="snížená",J366,0)</f>
        <v>0</v>
      </c>
      <c r="BG366" s="240">
        <f>IF(N366="zákl. přenesená",J366,0)</f>
        <v>0</v>
      </c>
      <c r="BH366" s="240">
        <f>IF(N366="sníž. přenesená",J366,0)</f>
        <v>0</v>
      </c>
      <c r="BI366" s="240">
        <f>IF(N366="nulová",J366,0)</f>
        <v>0</v>
      </c>
      <c r="BJ366" s="18" t="s">
        <v>89</v>
      </c>
      <c r="BK366" s="240">
        <f>ROUND(I366*H366,2)</f>
        <v>0</v>
      </c>
      <c r="BL366" s="18" t="s">
        <v>341</v>
      </c>
      <c r="BM366" s="239" t="s">
        <v>892</v>
      </c>
    </row>
    <row r="367" s="2" customFormat="1">
      <c r="A367" s="39"/>
      <c r="B367" s="40"/>
      <c r="C367" s="41"/>
      <c r="D367" s="241" t="s">
        <v>329</v>
      </c>
      <c r="E367" s="41"/>
      <c r="F367" s="242" t="s">
        <v>893</v>
      </c>
      <c r="G367" s="41"/>
      <c r="H367" s="41"/>
      <c r="I367" s="243"/>
      <c r="J367" s="41"/>
      <c r="K367" s="41"/>
      <c r="L367" s="45"/>
      <c r="M367" s="244"/>
      <c r="N367" s="245"/>
      <c r="O367" s="92"/>
      <c r="P367" s="92"/>
      <c r="Q367" s="92"/>
      <c r="R367" s="92"/>
      <c r="S367" s="92"/>
      <c r="T367" s="93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329</v>
      </c>
      <c r="AU367" s="18" t="s">
        <v>91</v>
      </c>
    </row>
    <row r="368" s="16" customFormat="1">
      <c r="A368" s="16"/>
      <c r="B368" s="299"/>
      <c r="C368" s="300"/>
      <c r="D368" s="253" t="s">
        <v>440</v>
      </c>
      <c r="E368" s="301" t="s">
        <v>1</v>
      </c>
      <c r="F368" s="302" t="s">
        <v>879</v>
      </c>
      <c r="G368" s="300"/>
      <c r="H368" s="301" t="s">
        <v>1</v>
      </c>
      <c r="I368" s="303"/>
      <c r="J368" s="300"/>
      <c r="K368" s="300"/>
      <c r="L368" s="304"/>
      <c r="M368" s="305"/>
      <c r="N368" s="306"/>
      <c r="O368" s="306"/>
      <c r="P368" s="306"/>
      <c r="Q368" s="306"/>
      <c r="R368" s="306"/>
      <c r="S368" s="306"/>
      <c r="T368" s="307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T368" s="308" t="s">
        <v>440</v>
      </c>
      <c r="AU368" s="308" t="s">
        <v>91</v>
      </c>
      <c r="AV368" s="16" t="s">
        <v>89</v>
      </c>
      <c r="AW368" s="16" t="s">
        <v>36</v>
      </c>
      <c r="AX368" s="16" t="s">
        <v>81</v>
      </c>
      <c r="AY368" s="308" t="s">
        <v>320</v>
      </c>
    </row>
    <row r="369" s="13" customFormat="1">
      <c r="A369" s="13"/>
      <c r="B369" s="251"/>
      <c r="C369" s="252"/>
      <c r="D369" s="253" t="s">
        <v>440</v>
      </c>
      <c r="E369" s="254" t="s">
        <v>1</v>
      </c>
      <c r="F369" s="255" t="s">
        <v>894</v>
      </c>
      <c r="G369" s="252"/>
      <c r="H369" s="256">
        <v>25.48</v>
      </c>
      <c r="I369" s="257"/>
      <c r="J369" s="252"/>
      <c r="K369" s="252"/>
      <c r="L369" s="258"/>
      <c r="M369" s="259"/>
      <c r="N369" s="260"/>
      <c r="O369" s="260"/>
      <c r="P369" s="260"/>
      <c r="Q369" s="260"/>
      <c r="R369" s="260"/>
      <c r="S369" s="260"/>
      <c r="T369" s="261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62" t="s">
        <v>440</v>
      </c>
      <c r="AU369" s="262" t="s">
        <v>91</v>
      </c>
      <c r="AV369" s="13" t="s">
        <v>91</v>
      </c>
      <c r="AW369" s="13" t="s">
        <v>36</v>
      </c>
      <c r="AX369" s="13" t="s">
        <v>89</v>
      </c>
      <c r="AY369" s="262" t="s">
        <v>320</v>
      </c>
    </row>
    <row r="370" s="2" customFormat="1" ht="16.5" customHeight="1">
      <c r="A370" s="39"/>
      <c r="B370" s="40"/>
      <c r="C370" s="228" t="s">
        <v>895</v>
      </c>
      <c r="D370" s="228" t="s">
        <v>323</v>
      </c>
      <c r="E370" s="229" t="s">
        <v>896</v>
      </c>
      <c r="F370" s="230" t="s">
        <v>897</v>
      </c>
      <c r="G370" s="231" t="s">
        <v>455</v>
      </c>
      <c r="H370" s="232">
        <v>116.231</v>
      </c>
      <c r="I370" s="233"/>
      <c r="J370" s="234">
        <f>ROUND(I370*H370,2)</f>
        <v>0</v>
      </c>
      <c r="K370" s="230" t="s">
        <v>326</v>
      </c>
      <c r="L370" s="45"/>
      <c r="M370" s="235" t="s">
        <v>1</v>
      </c>
      <c r="N370" s="236" t="s">
        <v>46</v>
      </c>
      <c r="O370" s="92"/>
      <c r="P370" s="237">
        <f>O370*H370</f>
        <v>0</v>
      </c>
      <c r="Q370" s="237">
        <v>2.5018699999999998</v>
      </c>
      <c r="R370" s="237">
        <f>Q370*H370</f>
        <v>290.79485196999997</v>
      </c>
      <c r="S370" s="237">
        <v>0</v>
      </c>
      <c r="T370" s="238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39" t="s">
        <v>341</v>
      </c>
      <c r="AT370" s="239" t="s">
        <v>323</v>
      </c>
      <c r="AU370" s="239" t="s">
        <v>91</v>
      </c>
      <c r="AY370" s="18" t="s">
        <v>320</v>
      </c>
      <c r="BE370" s="240">
        <f>IF(N370="základní",J370,0)</f>
        <v>0</v>
      </c>
      <c r="BF370" s="240">
        <f>IF(N370="snížená",J370,0)</f>
        <v>0</v>
      </c>
      <c r="BG370" s="240">
        <f>IF(N370="zákl. přenesená",J370,0)</f>
        <v>0</v>
      </c>
      <c r="BH370" s="240">
        <f>IF(N370="sníž. přenesená",J370,0)</f>
        <v>0</v>
      </c>
      <c r="BI370" s="240">
        <f>IF(N370="nulová",J370,0)</f>
        <v>0</v>
      </c>
      <c r="BJ370" s="18" t="s">
        <v>89</v>
      </c>
      <c r="BK370" s="240">
        <f>ROUND(I370*H370,2)</f>
        <v>0</v>
      </c>
      <c r="BL370" s="18" t="s">
        <v>341</v>
      </c>
      <c r="BM370" s="239" t="s">
        <v>898</v>
      </c>
    </row>
    <row r="371" s="2" customFormat="1">
      <c r="A371" s="39"/>
      <c r="B371" s="40"/>
      <c r="C371" s="41"/>
      <c r="D371" s="241" t="s">
        <v>329</v>
      </c>
      <c r="E371" s="41"/>
      <c r="F371" s="242" t="s">
        <v>899</v>
      </c>
      <c r="G371" s="41"/>
      <c r="H371" s="41"/>
      <c r="I371" s="243"/>
      <c r="J371" s="41"/>
      <c r="K371" s="41"/>
      <c r="L371" s="45"/>
      <c r="M371" s="244"/>
      <c r="N371" s="245"/>
      <c r="O371" s="92"/>
      <c r="P371" s="92"/>
      <c r="Q371" s="92"/>
      <c r="R371" s="92"/>
      <c r="S371" s="92"/>
      <c r="T371" s="93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329</v>
      </c>
      <c r="AU371" s="18" t="s">
        <v>91</v>
      </c>
    </row>
    <row r="372" s="16" customFormat="1">
      <c r="A372" s="16"/>
      <c r="B372" s="299"/>
      <c r="C372" s="300"/>
      <c r="D372" s="253" t="s">
        <v>440</v>
      </c>
      <c r="E372" s="301" t="s">
        <v>1</v>
      </c>
      <c r="F372" s="302" t="s">
        <v>900</v>
      </c>
      <c r="G372" s="300"/>
      <c r="H372" s="301" t="s">
        <v>1</v>
      </c>
      <c r="I372" s="303"/>
      <c r="J372" s="300"/>
      <c r="K372" s="300"/>
      <c r="L372" s="304"/>
      <c r="M372" s="305"/>
      <c r="N372" s="306"/>
      <c r="O372" s="306"/>
      <c r="P372" s="306"/>
      <c r="Q372" s="306"/>
      <c r="R372" s="306"/>
      <c r="S372" s="306"/>
      <c r="T372" s="307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T372" s="308" t="s">
        <v>440</v>
      </c>
      <c r="AU372" s="308" t="s">
        <v>91</v>
      </c>
      <c r="AV372" s="16" t="s">
        <v>89</v>
      </c>
      <c r="AW372" s="16" t="s">
        <v>36</v>
      </c>
      <c r="AX372" s="16" t="s">
        <v>81</v>
      </c>
      <c r="AY372" s="308" t="s">
        <v>320</v>
      </c>
    </row>
    <row r="373" s="13" customFormat="1">
      <c r="A373" s="13"/>
      <c r="B373" s="251"/>
      <c r="C373" s="252"/>
      <c r="D373" s="253" t="s">
        <v>440</v>
      </c>
      <c r="E373" s="254" t="s">
        <v>1</v>
      </c>
      <c r="F373" s="255" t="s">
        <v>901</v>
      </c>
      <c r="G373" s="252"/>
      <c r="H373" s="256">
        <v>36.841000000000001</v>
      </c>
      <c r="I373" s="257"/>
      <c r="J373" s="252"/>
      <c r="K373" s="252"/>
      <c r="L373" s="258"/>
      <c r="M373" s="259"/>
      <c r="N373" s="260"/>
      <c r="O373" s="260"/>
      <c r="P373" s="260"/>
      <c r="Q373" s="260"/>
      <c r="R373" s="260"/>
      <c r="S373" s="260"/>
      <c r="T373" s="261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62" t="s">
        <v>440</v>
      </c>
      <c r="AU373" s="262" t="s">
        <v>91</v>
      </c>
      <c r="AV373" s="13" t="s">
        <v>91</v>
      </c>
      <c r="AW373" s="13" t="s">
        <v>36</v>
      </c>
      <c r="AX373" s="13" t="s">
        <v>81</v>
      </c>
      <c r="AY373" s="262" t="s">
        <v>320</v>
      </c>
    </row>
    <row r="374" s="13" customFormat="1">
      <c r="A374" s="13"/>
      <c r="B374" s="251"/>
      <c r="C374" s="252"/>
      <c r="D374" s="253" t="s">
        <v>440</v>
      </c>
      <c r="E374" s="254" t="s">
        <v>1</v>
      </c>
      <c r="F374" s="255" t="s">
        <v>902</v>
      </c>
      <c r="G374" s="252"/>
      <c r="H374" s="256">
        <v>-2.4409999999999998</v>
      </c>
      <c r="I374" s="257"/>
      <c r="J374" s="252"/>
      <c r="K374" s="252"/>
      <c r="L374" s="258"/>
      <c r="M374" s="259"/>
      <c r="N374" s="260"/>
      <c r="O374" s="260"/>
      <c r="P374" s="260"/>
      <c r="Q374" s="260"/>
      <c r="R374" s="260"/>
      <c r="S374" s="260"/>
      <c r="T374" s="261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62" t="s">
        <v>440</v>
      </c>
      <c r="AU374" s="262" t="s">
        <v>91</v>
      </c>
      <c r="AV374" s="13" t="s">
        <v>91</v>
      </c>
      <c r="AW374" s="13" t="s">
        <v>36</v>
      </c>
      <c r="AX374" s="13" t="s">
        <v>81</v>
      </c>
      <c r="AY374" s="262" t="s">
        <v>320</v>
      </c>
    </row>
    <row r="375" s="13" customFormat="1">
      <c r="A375" s="13"/>
      <c r="B375" s="251"/>
      <c r="C375" s="252"/>
      <c r="D375" s="253" t="s">
        <v>440</v>
      </c>
      <c r="E375" s="254" t="s">
        <v>1</v>
      </c>
      <c r="F375" s="255" t="s">
        <v>903</v>
      </c>
      <c r="G375" s="252"/>
      <c r="H375" s="256">
        <v>-0.17599999999999999</v>
      </c>
      <c r="I375" s="257"/>
      <c r="J375" s="252"/>
      <c r="K375" s="252"/>
      <c r="L375" s="258"/>
      <c r="M375" s="259"/>
      <c r="N375" s="260"/>
      <c r="O375" s="260"/>
      <c r="P375" s="260"/>
      <c r="Q375" s="260"/>
      <c r="R375" s="260"/>
      <c r="S375" s="260"/>
      <c r="T375" s="261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2" t="s">
        <v>440</v>
      </c>
      <c r="AU375" s="262" t="s">
        <v>91</v>
      </c>
      <c r="AV375" s="13" t="s">
        <v>91</v>
      </c>
      <c r="AW375" s="13" t="s">
        <v>36</v>
      </c>
      <c r="AX375" s="13" t="s">
        <v>81</v>
      </c>
      <c r="AY375" s="262" t="s">
        <v>320</v>
      </c>
    </row>
    <row r="376" s="13" customFormat="1">
      <c r="A376" s="13"/>
      <c r="B376" s="251"/>
      <c r="C376" s="252"/>
      <c r="D376" s="253" t="s">
        <v>440</v>
      </c>
      <c r="E376" s="254" t="s">
        <v>1</v>
      </c>
      <c r="F376" s="255" t="s">
        <v>904</v>
      </c>
      <c r="G376" s="252"/>
      <c r="H376" s="256">
        <v>95.436000000000007</v>
      </c>
      <c r="I376" s="257"/>
      <c r="J376" s="252"/>
      <c r="K376" s="252"/>
      <c r="L376" s="258"/>
      <c r="M376" s="259"/>
      <c r="N376" s="260"/>
      <c r="O376" s="260"/>
      <c r="P376" s="260"/>
      <c r="Q376" s="260"/>
      <c r="R376" s="260"/>
      <c r="S376" s="260"/>
      <c r="T376" s="261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62" t="s">
        <v>440</v>
      </c>
      <c r="AU376" s="262" t="s">
        <v>91</v>
      </c>
      <c r="AV376" s="13" t="s">
        <v>91</v>
      </c>
      <c r="AW376" s="13" t="s">
        <v>36</v>
      </c>
      <c r="AX376" s="13" t="s">
        <v>81</v>
      </c>
      <c r="AY376" s="262" t="s">
        <v>320</v>
      </c>
    </row>
    <row r="377" s="13" customFormat="1">
      <c r="A377" s="13"/>
      <c r="B377" s="251"/>
      <c r="C377" s="252"/>
      <c r="D377" s="253" t="s">
        <v>440</v>
      </c>
      <c r="E377" s="254" t="s">
        <v>1</v>
      </c>
      <c r="F377" s="255" t="s">
        <v>905</v>
      </c>
      <c r="G377" s="252"/>
      <c r="H377" s="256">
        <v>-12.848000000000001</v>
      </c>
      <c r="I377" s="257"/>
      <c r="J377" s="252"/>
      <c r="K377" s="252"/>
      <c r="L377" s="258"/>
      <c r="M377" s="259"/>
      <c r="N377" s="260"/>
      <c r="O377" s="260"/>
      <c r="P377" s="260"/>
      <c r="Q377" s="260"/>
      <c r="R377" s="260"/>
      <c r="S377" s="260"/>
      <c r="T377" s="26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62" t="s">
        <v>440</v>
      </c>
      <c r="AU377" s="262" t="s">
        <v>91</v>
      </c>
      <c r="AV377" s="13" t="s">
        <v>91</v>
      </c>
      <c r="AW377" s="13" t="s">
        <v>36</v>
      </c>
      <c r="AX377" s="13" t="s">
        <v>81</v>
      </c>
      <c r="AY377" s="262" t="s">
        <v>320</v>
      </c>
    </row>
    <row r="378" s="13" customFormat="1">
      <c r="A378" s="13"/>
      <c r="B378" s="251"/>
      <c r="C378" s="252"/>
      <c r="D378" s="253" t="s">
        <v>440</v>
      </c>
      <c r="E378" s="254" t="s">
        <v>1</v>
      </c>
      <c r="F378" s="255" t="s">
        <v>906</v>
      </c>
      <c r="G378" s="252"/>
      <c r="H378" s="256">
        <v>-0.58099999999999996</v>
      </c>
      <c r="I378" s="257"/>
      <c r="J378" s="252"/>
      <c r="K378" s="252"/>
      <c r="L378" s="258"/>
      <c r="M378" s="259"/>
      <c r="N378" s="260"/>
      <c r="O378" s="260"/>
      <c r="P378" s="260"/>
      <c r="Q378" s="260"/>
      <c r="R378" s="260"/>
      <c r="S378" s="260"/>
      <c r="T378" s="261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2" t="s">
        <v>440</v>
      </c>
      <c r="AU378" s="262" t="s">
        <v>91</v>
      </c>
      <c r="AV378" s="13" t="s">
        <v>91</v>
      </c>
      <c r="AW378" s="13" t="s">
        <v>36</v>
      </c>
      <c r="AX378" s="13" t="s">
        <v>81</v>
      </c>
      <c r="AY378" s="262" t="s">
        <v>320</v>
      </c>
    </row>
    <row r="379" s="14" customFormat="1">
      <c r="A379" s="14"/>
      <c r="B379" s="263"/>
      <c r="C379" s="264"/>
      <c r="D379" s="253" t="s">
        <v>440</v>
      </c>
      <c r="E379" s="265" t="s">
        <v>1</v>
      </c>
      <c r="F379" s="266" t="s">
        <v>485</v>
      </c>
      <c r="G379" s="264"/>
      <c r="H379" s="267">
        <v>116.231</v>
      </c>
      <c r="I379" s="268"/>
      <c r="J379" s="264"/>
      <c r="K379" s="264"/>
      <c r="L379" s="269"/>
      <c r="M379" s="270"/>
      <c r="N379" s="271"/>
      <c r="O379" s="271"/>
      <c r="P379" s="271"/>
      <c r="Q379" s="271"/>
      <c r="R379" s="271"/>
      <c r="S379" s="271"/>
      <c r="T379" s="272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73" t="s">
        <v>440</v>
      </c>
      <c r="AU379" s="273" t="s">
        <v>91</v>
      </c>
      <c r="AV379" s="14" t="s">
        <v>341</v>
      </c>
      <c r="AW379" s="14" t="s">
        <v>36</v>
      </c>
      <c r="AX379" s="14" t="s">
        <v>89</v>
      </c>
      <c r="AY379" s="273" t="s">
        <v>320</v>
      </c>
    </row>
    <row r="380" s="2" customFormat="1" ht="24.15" customHeight="1">
      <c r="A380" s="39"/>
      <c r="B380" s="40"/>
      <c r="C380" s="228" t="s">
        <v>907</v>
      </c>
      <c r="D380" s="228" t="s">
        <v>323</v>
      </c>
      <c r="E380" s="229" t="s">
        <v>908</v>
      </c>
      <c r="F380" s="230" t="s">
        <v>909</v>
      </c>
      <c r="G380" s="231" t="s">
        <v>437</v>
      </c>
      <c r="H380" s="232">
        <v>1197.548</v>
      </c>
      <c r="I380" s="233"/>
      <c r="J380" s="234">
        <f>ROUND(I380*H380,2)</f>
        <v>0</v>
      </c>
      <c r="K380" s="230" t="s">
        <v>326</v>
      </c>
      <c r="L380" s="45"/>
      <c r="M380" s="235" t="s">
        <v>1</v>
      </c>
      <c r="N380" s="236" t="s">
        <v>46</v>
      </c>
      <c r="O380" s="92"/>
      <c r="P380" s="237">
        <f>O380*H380</f>
        <v>0</v>
      </c>
      <c r="Q380" s="237">
        <v>0.0027499999999999998</v>
      </c>
      <c r="R380" s="237">
        <f>Q380*H380</f>
        <v>3.2932569999999997</v>
      </c>
      <c r="S380" s="237">
        <v>0</v>
      </c>
      <c r="T380" s="238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39" t="s">
        <v>341</v>
      </c>
      <c r="AT380" s="239" t="s">
        <v>323</v>
      </c>
      <c r="AU380" s="239" t="s">
        <v>91</v>
      </c>
      <c r="AY380" s="18" t="s">
        <v>320</v>
      </c>
      <c r="BE380" s="240">
        <f>IF(N380="základní",J380,0)</f>
        <v>0</v>
      </c>
      <c r="BF380" s="240">
        <f>IF(N380="snížená",J380,0)</f>
        <v>0</v>
      </c>
      <c r="BG380" s="240">
        <f>IF(N380="zákl. přenesená",J380,0)</f>
        <v>0</v>
      </c>
      <c r="BH380" s="240">
        <f>IF(N380="sníž. přenesená",J380,0)</f>
        <v>0</v>
      </c>
      <c r="BI380" s="240">
        <f>IF(N380="nulová",J380,0)</f>
        <v>0</v>
      </c>
      <c r="BJ380" s="18" t="s">
        <v>89</v>
      </c>
      <c r="BK380" s="240">
        <f>ROUND(I380*H380,2)</f>
        <v>0</v>
      </c>
      <c r="BL380" s="18" t="s">
        <v>341</v>
      </c>
      <c r="BM380" s="239" t="s">
        <v>910</v>
      </c>
    </row>
    <row r="381" s="2" customFormat="1">
      <c r="A381" s="39"/>
      <c r="B381" s="40"/>
      <c r="C381" s="41"/>
      <c r="D381" s="241" t="s">
        <v>329</v>
      </c>
      <c r="E381" s="41"/>
      <c r="F381" s="242" t="s">
        <v>911</v>
      </c>
      <c r="G381" s="41"/>
      <c r="H381" s="41"/>
      <c r="I381" s="243"/>
      <c r="J381" s="41"/>
      <c r="K381" s="41"/>
      <c r="L381" s="45"/>
      <c r="M381" s="244"/>
      <c r="N381" s="245"/>
      <c r="O381" s="92"/>
      <c r="P381" s="92"/>
      <c r="Q381" s="92"/>
      <c r="R381" s="92"/>
      <c r="S381" s="92"/>
      <c r="T381" s="93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329</v>
      </c>
      <c r="AU381" s="18" t="s">
        <v>91</v>
      </c>
    </row>
    <row r="382" s="16" customFormat="1">
      <c r="A382" s="16"/>
      <c r="B382" s="299"/>
      <c r="C382" s="300"/>
      <c r="D382" s="253" t="s">
        <v>440</v>
      </c>
      <c r="E382" s="301" t="s">
        <v>1</v>
      </c>
      <c r="F382" s="302" t="s">
        <v>900</v>
      </c>
      <c r="G382" s="300"/>
      <c r="H382" s="301" t="s">
        <v>1</v>
      </c>
      <c r="I382" s="303"/>
      <c r="J382" s="300"/>
      <c r="K382" s="300"/>
      <c r="L382" s="304"/>
      <c r="M382" s="305"/>
      <c r="N382" s="306"/>
      <c r="O382" s="306"/>
      <c r="P382" s="306"/>
      <c r="Q382" s="306"/>
      <c r="R382" s="306"/>
      <c r="S382" s="306"/>
      <c r="T382" s="307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T382" s="308" t="s">
        <v>440</v>
      </c>
      <c r="AU382" s="308" t="s">
        <v>91</v>
      </c>
      <c r="AV382" s="16" t="s">
        <v>89</v>
      </c>
      <c r="AW382" s="16" t="s">
        <v>36</v>
      </c>
      <c r="AX382" s="16" t="s">
        <v>81</v>
      </c>
      <c r="AY382" s="308" t="s">
        <v>320</v>
      </c>
    </row>
    <row r="383" s="13" customFormat="1">
      <c r="A383" s="13"/>
      <c r="B383" s="251"/>
      <c r="C383" s="252"/>
      <c r="D383" s="253" t="s">
        <v>440</v>
      </c>
      <c r="E383" s="254" t="s">
        <v>1</v>
      </c>
      <c r="F383" s="255" t="s">
        <v>912</v>
      </c>
      <c r="G383" s="252"/>
      <c r="H383" s="256">
        <v>368.41199999999998</v>
      </c>
      <c r="I383" s="257"/>
      <c r="J383" s="252"/>
      <c r="K383" s="252"/>
      <c r="L383" s="258"/>
      <c r="M383" s="259"/>
      <c r="N383" s="260"/>
      <c r="O383" s="260"/>
      <c r="P383" s="260"/>
      <c r="Q383" s="260"/>
      <c r="R383" s="260"/>
      <c r="S383" s="260"/>
      <c r="T383" s="261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62" t="s">
        <v>440</v>
      </c>
      <c r="AU383" s="262" t="s">
        <v>91</v>
      </c>
      <c r="AV383" s="13" t="s">
        <v>91</v>
      </c>
      <c r="AW383" s="13" t="s">
        <v>36</v>
      </c>
      <c r="AX383" s="13" t="s">
        <v>81</v>
      </c>
      <c r="AY383" s="262" t="s">
        <v>320</v>
      </c>
    </row>
    <row r="384" s="13" customFormat="1">
      <c r="A384" s="13"/>
      <c r="B384" s="251"/>
      <c r="C384" s="252"/>
      <c r="D384" s="253" t="s">
        <v>440</v>
      </c>
      <c r="E384" s="254" t="s">
        <v>1</v>
      </c>
      <c r="F384" s="255" t="s">
        <v>913</v>
      </c>
      <c r="G384" s="252"/>
      <c r="H384" s="256">
        <v>-24.41</v>
      </c>
      <c r="I384" s="257"/>
      <c r="J384" s="252"/>
      <c r="K384" s="252"/>
      <c r="L384" s="258"/>
      <c r="M384" s="259"/>
      <c r="N384" s="260"/>
      <c r="O384" s="260"/>
      <c r="P384" s="260"/>
      <c r="Q384" s="260"/>
      <c r="R384" s="260"/>
      <c r="S384" s="260"/>
      <c r="T384" s="261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62" t="s">
        <v>440</v>
      </c>
      <c r="AU384" s="262" t="s">
        <v>91</v>
      </c>
      <c r="AV384" s="13" t="s">
        <v>91</v>
      </c>
      <c r="AW384" s="13" t="s">
        <v>36</v>
      </c>
      <c r="AX384" s="13" t="s">
        <v>81</v>
      </c>
      <c r="AY384" s="262" t="s">
        <v>320</v>
      </c>
    </row>
    <row r="385" s="13" customFormat="1">
      <c r="A385" s="13"/>
      <c r="B385" s="251"/>
      <c r="C385" s="252"/>
      <c r="D385" s="253" t="s">
        <v>440</v>
      </c>
      <c r="E385" s="254" t="s">
        <v>1</v>
      </c>
      <c r="F385" s="255" t="s">
        <v>914</v>
      </c>
      <c r="G385" s="252"/>
      <c r="H385" s="256">
        <v>5.5199999999999996</v>
      </c>
      <c r="I385" s="257"/>
      <c r="J385" s="252"/>
      <c r="K385" s="252"/>
      <c r="L385" s="258"/>
      <c r="M385" s="259"/>
      <c r="N385" s="260"/>
      <c r="O385" s="260"/>
      <c r="P385" s="260"/>
      <c r="Q385" s="260"/>
      <c r="R385" s="260"/>
      <c r="S385" s="260"/>
      <c r="T385" s="261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62" t="s">
        <v>440</v>
      </c>
      <c r="AU385" s="262" t="s">
        <v>91</v>
      </c>
      <c r="AV385" s="13" t="s">
        <v>91</v>
      </c>
      <c r="AW385" s="13" t="s">
        <v>36</v>
      </c>
      <c r="AX385" s="13" t="s">
        <v>81</v>
      </c>
      <c r="AY385" s="262" t="s">
        <v>320</v>
      </c>
    </row>
    <row r="386" s="13" customFormat="1">
      <c r="A386" s="13"/>
      <c r="B386" s="251"/>
      <c r="C386" s="252"/>
      <c r="D386" s="253" t="s">
        <v>440</v>
      </c>
      <c r="E386" s="254" t="s">
        <v>1</v>
      </c>
      <c r="F386" s="255" t="s">
        <v>915</v>
      </c>
      <c r="G386" s="252"/>
      <c r="H386" s="256">
        <v>954.36000000000001</v>
      </c>
      <c r="I386" s="257"/>
      <c r="J386" s="252"/>
      <c r="K386" s="252"/>
      <c r="L386" s="258"/>
      <c r="M386" s="259"/>
      <c r="N386" s="260"/>
      <c r="O386" s="260"/>
      <c r="P386" s="260"/>
      <c r="Q386" s="260"/>
      <c r="R386" s="260"/>
      <c r="S386" s="260"/>
      <c r="T386" s="261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62" t="s">
        <v>440</v>
      </c>
      <c r="AU386" s="262" t="s">
        <v>91</v>
      </c>
      <c r="AV386" s="13" t="s">
        <v>91</v>
      </c>
      <c r="AW386" s="13" t="s">
        <v>36</v>
      </c>
      <c r="AX386" s="13" t="s">
        <v>81</v>
      </c>
      <c r="AY386" s="262" t="s">
        <v>320</v>
      </c>
    </row>
    <row r="387" s="13" customFormat="1">
      <c r="A387" s="13"/>
      <c r="B387" s="251"/>
      <c r="C387" s="252"/>
      <c r="D387" s="253" t="s">
        <v>440</v>
      </c>
      <c r="E387" s="254" t="s">
        <v>1</v>
      </c>
      <c r="F387" s="255" t="s">
        <v>916</v>
      </c>
      <c r="G387" s="252"/>
      <c r="H387" s="256">
        <v>-128.482</v>
      </c>
      <c r="I387" s="257"/>
      <c r="J387" s="252"/>
      <c r="K387" s="252"/>
      <c r="L387" s="258"/>
      <c r="M387" s="259"/>
      <c r="N387" s="260"/>
      <c r="O387" s="260"/>
      <c r="P387" s="260"/>
      <c r="Q387" s="260"/>
      <c r="R387" s="260"/>
      <c r="S387" s="260"/>
      <c r="T387" s="261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2" t="s">
        <v>440</v>
      </c>
      <c r="AU387" s="262" t="s">
        <v>91</v>
      </c>
      <c r="AV387" s="13" t="s">
        <v>91</v>
      </c>
      <c r="AW387" s="13" t="s">
        <v>36</v>
      </c>
      <c r="AX387" s="13" t="s">
        <v>81</v>
      </c>
      <c r="AY387" s="262" t="s">
        <v>320</v>
      </c>
    </row>
    <row r="388" s="13" customFormat="1">
      <c r="A388" s="13"/>
      <c r="B388" s="251"/>
      <c r="C388" s="252"/>
      <c r="D388" s="253" t="s">
        <v>440</v>
      </c>
      <c r="E388" s="254" t="s">
        <v>1</v>
      </c>
      <c r="F388" s="255" t="s">
        <v>917</v>
      </c>
      <c r="G388" s="252"/>
      <c r="H388" s="256">
        <v>22.148</v>
      </c>
      <c r="I388" s="257"/>
      <c r="J388" s="252"/>
      <c r="K388" s="252"/>
      <c r="L388" s="258"/>
      <c r="M388" s="259"/>
      <c r="N388" s="260"/>
      <c r="O388" s="260"/>
      <c r="P388" s="260"/>
      <c r="Q388" s="260"/>
      <c r="R388" s="260"/>
      <c r="S388" s="260"/>
      <c r="T388" s="261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2" t="s">
        <v>440</v>
      </c>
      <c r="AU388" s="262" t="s">
        <v>91</v>
      </c>
      <c r="AV388" s="13" t="s">
        <v>91</v>
      </c>
      <c r="AW388" s="13" t="s">
        <v>36</v>
      </c>
      <c r="AX388" s="13" t="s">
        <v>81</v>
      </c>
      <c r="AY388" s="262" t="s">
        <v>320</v>
      </c>
    </row>
    <row r="389" s="14" customFormat="1">
      <c r="A389" s="14"/>
      <c r="B389" s="263"/>
      <c r="C389" s="264"/>
      <c r="D389" s="253" t="s">
        <v>440</v>
      </c>
      <c r="E389" s="265" t="s">
        <v>1</v>
      </c>
      <c r="F389" s="266" t="s">
        <v>485</v>
      </c>
      <c r="G389" s="264"/>
      <c r="H389" s="267">
        <v>1197.548</v>
      </c>
      <c r="I389" s="268"/>
      <c r="J389" s="264"/>
      <c r="K389" s="264"/>
      <c r="L389" s="269"/>
      <c r="M389" s="270"/>
      <c r="N389" s="271"/>
      <c r="O389" s="271"/>
      <c r="P389" s="271"/>
      <c r="Q389" s="271"/>
      <c r="R389" s="271"/>
      <c r="S389" s="271"/>
      <c r="T389" s="272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73" t="s">
        <v>440</v>
      </c>
      <c r="AU389" s="273" t="s">
        <v>91</v>
      </c>
      <c r="AV389" s="14" t="s">
        <v>341</v>
      </c>
      <c r="AW389" s="14" t="s">
        <v>36</v>
      </c>
      <c r="AX389" s="14" t="s">
        <v>89</v>
      </c>
      <c r="AY389" s="273" t="s">
        <v>320</v>
      </c>
    </row>
    <row r="390" s="2" customFormat="1" ht="24.15" customHeight="1">
      <c r="A390" s="39"/>
      <c r="B390" s="40"/>
      <c r="C390" s="228" t="s">
        <v>918</v>
      </c>
      <c r="D390" s="228" t="s">
        <v>323</v>
      </c>
      <c r="E390" s="229" t="s">
        <v>919</v>
      </c>
      <c r="F390" s="230" t="s">
        <v>920</v>
      </c>
      <c r="G390" s="231" t="s">
        <v>437</v>
      </c>
      <c r="H390" s="232">
        <v>1197.548</v>
      </c>
      <c r="I390" s="233"/>
      <c r="J390" s="234">
        <f>ROUND(I390*H390,2)</f>
        <v>0</v>
      </c>
      <c r="K390" s="230" t="s">
        <v>326</v>
      </c>
      <c r="L390" s="45"/>
      <c r="M390" s="235" t="s">
        <v>1</v>
      </c>
      <c r="N390" s="236" t="s">
        <v>46</v>
      </c>
      <c r="O390" s="92"/>
      <c r="P390" s="237">
        <f>O390*H390</f>
        <v>0</v>
      </c>
      <c r="Q390" s="237">
        <v>0</v>
      </c>
      <c r="R390" s="237">
        <f>Q390*H390</f>
        <v>0</v>
      </c>
      <c r="S390" s="237">
        <v>0</v>
      </c>
      <c r="T390" s="238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39" t="s">
        <v>341</v>
      </c>
      <c r="AT390" s="239" t="s">
        <v>323</v>
      </c>
      <c r="AU390" s="239" t="s">
        <v>91</v>
      </c>
      <c r="AY390" s="18" t="s">
        <v>320</v>
      </c>
      <c r="BE390" s="240">
        <f>IF(N390="základní",J390,0)</f>
        <v>0</v>
      </c>
      <c r="BF390" s="240">
        <f>IF(N390="snížená",J390,0)</f>
        <v>0</v>
      </c>
      <c r="BG390" s="240">
        <f>IF(N390="zákl. přenesená",J390,0)</f>
        <v>0</v>
      </c>
      <c r="BH390" s="240">
        <f>IF(N390="sníž. přenesená",J390,0)</f>
        <v>0</v>
      </c>
      <c r="BI390" s="240">
        <f>IF(N390="nulová",J390,0)</f>
        <v>0</v>
      </c>
      <c r="BJ390" s="18" t="s">
        <v>89</v>
      </c>
      <c r="BK390" s="240">
        <f>ROUND(I390*H390,2)</f>
        <v>0</v>
      </c>
      <c r="BL390" s="18" t="s">
        <v>341</v>
      </c>
      <c r="BM390" s="239" t="s">
        <v>921</v>
      </c>
    </row>
    <row r="391" s="2" customFormat="1">
      <c r="A391" s="39"/>
      <c r="B391" s="40"/>
      <c r="C391" s="41"/>
      <c r="D391" s="241" t="s">
        <v>329</v>
      </c>
      <c r="E391" s="41"/>
      <c r="F391" s="242" t="s">
        <v>922</v>
      </c>
      <c r="G391" s="41"/>
      <c r="H391" s="41"/>
      <c r="I391" s="243"/>
      <c r="J391" s="41"/>
      <c r="K391" s="41"/>
      <c r="L391" s="45"/>
      <c r="M391" s="244"/>
      <c r="N391" s="245"/>
      <c r="O391" s="92"/>
      <c r="P391" s="92"/>
      <c r="Q391" s="92"/>
      <c r="R391" s="92"/>
      <c r="S391" s="92"/>
      <c r="T391" s="93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329</v>
      </c>
      <c r="AU391" s="18" t="s">
        <v>91</v>
      </c>
    </row>
    <row r="392" s="2" customFormat="1" ht="24.15" customHeight="1">
      <c r="A392" s="39"/>
      <c r="B392" s="40"/>
      <c r="C392" s="228" t="s">
        <v>923</v>
      </c>
      <c r="D392" s="228" t="s">
        <v>323</v>
      </c>
      <c r="E392" s="229" t="s">
        <v>924</v>
      </c>
      <c r="F392" s="230" t="s">
        <v>925</v>
      </c>
      <c r="G392" s="231" t="s">
        <v>437</v>
      </c>
      <c r="H392" s="232">
        <v>9.9000000000000004</v>
      </c>
      <c r="I392" s="233"/>
      <c r="J392" s="234">
        <f>ROUND(I392*H392,2)</f>
        <v>0</v>
      </c>
      <c r="K392" s="230" t="s">
        <v>1</v>
      </c>
      <c r="L392" s="45"/>
      <c r="M392" s="235" t="s">
        <v>1</v>
      </c>
      <c r="N392" s="236" t="s">
        <v>46</v>
      </c>
      <c r="O392" s="92"/>
      <c r="P392" s="237">
        <f>O392*H392</f>
        <v>0</v>
      </c>
      <c r="Q392" s="237">
        <v>0.0040800000000000003</v>
      </c>
      <c r="R392" s="237">
        <f>Q392*H392</f>
        <v>0.040392000000000004</v>
      </c>
      <c r="S392" s="237">
        <v>0</v>
      </c>
      <c r="T392" s="238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39" t="s">
        <v>341</v>
      </c>
      <c r="AT392" s="239" t="s">
        <v>323</v>
      </c>
      <c r="AU392" s="239" t="s">
        <v>91</v>
      </c>
      <c r="AY392" s="18" t="s">
        <v>320</v>
      </c>
      <c r="BE392" s="240">
        <f>IF(N392="základní",J392,0)</f>
        <v>0</v>
      </c>
      <c r="BF392" s="240">
        <f>IF(N392="snížená",J392,0)</f>
        <v>0</v>
      </c>
      <c r="BG392" s="240">
        <f>IF(N392="zákl. přenesená",J392,0)</f>
        <v>0</v>
      </c>
      <c r="BH392" s="240">
        <f>IF(N392="sníž. přenesená",J392,0)</f>
        <v>0</v>
      </c>
      <c r="BI392" s="240">
        <f>IF(N392="nulová",J392,0)</f>
        <v>0</v>
      </c>
      <c r="BJ392" s="18" t="s">
        <v>89</v>
      </c>
      <c r="BK392" s="240">
        <f>ROUND(I392*H392,2)</f>
        <v>0</v>
      </c>
      <c r="BL392" s="18" t="s">
        <v>341</v>
      </c>
      <c r="BM392" s="239" t="s">
        <v>926</v>
      </c>
    </row>
    <row r="393" s="13" customFormat="1">
      <c r="A393" s="13"/>
      <c r="B393" s="251"/>
      <c r="C393" s="252"/>
      <c r="D393" s="253" t="s">
        <v>440</v>
      </c>
      <c r="E393" s="254" t="s">
        <v>1</v>
      </c>
      <c r="F393" s="255" t="s">
        <v>927</v>
      </c>
      <c r="G393" s="252"/>
      <c r="H393" s="256">
        <v>9.9000000000000004</v>
      </c>
      <c r="I393" s="257"/>
      <c r="J393" s="252"/>
      <c r="K393" s="252"/>
      <c r="L393" s="258"/>
      <c r="M393" s="259"/>
      <c r="N393" s="260"/>
      <c r="O393" s="260"/>
      <c r="P393" s="260"/>
      <c r="Q393" s="260"/>
      <c r="R393" s="260"/>
      <c r="S393" s="260"/>
      <c r="T393" s="261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2" t="s">
        <v>440</v>
      </c>
      <c r="AU393" s="262" t="s">
        <v>91</v>
      </c>
      <c r="AV393" s="13" t="s">
        <v>91</v>
      </c>
      <c r="AW393" s="13" t="s">
        <v>36</v>
      </c>
      <c r="AX393" s="13" t="s">
        <v>89</v>
      </c>
      <c r="AY393" s="262" t="s">
        <v>320</v>
      </c>
    </row>
    <row r="394" s="2" customFormat="1" ht="24.15" customHeight="1">
      <c r="A394" s="39"/>
      <c r="B394" s="40"/>
      <c r="C394" s="228" t="s">
        <v>928</v>
      </c>
      <c r="D394" s="228" t="s">
        <v>323</v>
      </c>
      <c r="E394" s="229" t="s">
        <v>929</v>
      </c>
      <c r="F394" s="230" t="s">
        <v>930</v>
      </c>
      <c r="G394" s="231" t="s">
        <v>437</v>
      </c>
      <c r="H394" s="232">
        <v>9.9000000000000004</v>
      </c>
      <c r="I394" s="233"/>
      <c r="J394" s="234">
        <f>ROUND(I394*H394,2)</f>
        <v>0</v>
      </c>
      <c r="K394" s="230" t="s">
        <v>326</v>
      </c>
      <c r="L394" s="45"/>
      <c r="M394" s="235" t="s">
        <v>1</v>
      </c>
      <c r="N394" s="236" t="s">
        <v>46</v>
      </c>
      <c r="O394" s="92"/>
      <c r="P394" s="237">
        <f>O394*H394</f>
        <v>0</v>
      </c>
      <c r="Q394" s="237">
        <v>0</v>
      </c>
      <c r="R394" s="237">
        <f>Q394*H394</f>
        <v>0</v>
      </c>
      <c r="S394" s="237">
        <v>0</v>
      </c>
      <c r="T394" s="238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39" t="s">
        <v>341</v>
      </c>
      <c r="AT394" s="239" t="s">
        <v>323</v>
      </c>
      <c r="AU394" s="239" t="s">
        <v>91</v>
      </c>
      <c r="AY394" s="18" t="s">
        <v>320</v>
      </c>
      <c r="BE394" s="240">
        <f>IF(N394="základní",J394,0)</f>
        <v>0</v>
      </c>
      <c r="BF394" s="240">
        <f>IF(N394="snížená",J394,0)</f>
        <v>0</v>
      </c>
      <c r="BG394" s="240">
        <f>IF(N394="zákl. přenesená",J394,0)</f>
        <v>0</v>
      </c>
      <c r="BH394" s="240">
        <f>IF(N394="sníž. přenesená",J394,0)</f>
        <v>0</v>
      </c>
      <c r="BI394" s="240">
        <f>IF(N394="nulová",J394,0)</f>
        <v>0</v>
      </c>
      <c r="BJ394" s="18" t="s">
        <v>89</v>
      </c>
      <c r="BK394" s="240">
        <f>ROUND(I394*H394,2)</f>
        <v>0</v>
      </c>
      <c r="BL394" s="18" t="s">
        <v>341</v>
      </c>
      <c r="BM394" s="239" t="s">
        <v>931</v>
      </c>
    </row>
    <row r="395" s="2" customFormat="1">
      <c r="A395" s="39"/>
      <c r="B395" s="40"/>
      <c r="C395" s="41"/>
      <c r="D395" s="241" t="s">
        <v>329</v>
      </c>
      <c r="E395" s="41"/>
      <c r="F395" s="242" t="s">
        <v>932</v>
      </c>
      <c r="G395" s="41"/>
      <c r="H395" s="41"/>
      <c r="I395" s="243"/>
      <c r="J395" s="41"/>
      <c r="K395" s="41"/>
      <c r="L395" s="45"/>
      <c r="M395" s="244"/>
      <c r="N395" s="245"/>
      <c r="O395" s="92"/>
      <c r="P395" s="92"/>
      <c r="Q395" s="92"/>
      <c r="R395" s="92"/>
      <c r="S395" s="92"/>
      <c r="T395" s="93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329</v>
      </c>
      <c r="AU395" s="18" t="s">
        <v>91</v>
      </c>
    </row>
    <row r="396" s="2" customFormat="1" ht="16.5" customHeight="1">
      <c r="A396" s="39"/>
      <c r="B396" s="40"/>
      <c r="C396" s="228" t="s">
        <v>933</v>
      </c>
      <c r="D396" s="228" t="s">
        <v>323</v>
      </c>
      <c r="E396" s="229" t="s">
        <v>934</v>
      </c>
      <c r="F396" s="230" t="s">
        <v>821</v>
      </c>
      <c r="G396" s="231" t="s">
        <v>544</v>
      </c>
      <c r="H396" s="232">
        <v>10</v>
      </c>
      <c r="I396" s="233"/>
      <c r="J396" s="234">
        <f>ROUND(I396*H396,2)</f>
        <v>0</v>
      </c>
      <c r="K396" s="230" t="s">
        <v>1</v>
      </c>
      <c r="L396" s="45"/>
      <c r="M396" s="235" t="s">
        <v>1</v>
      </c>
      <c r="N396" s="236" t="s">
        <v>46</v>
      </c>
      <c r="O396" s="92"/>
      <c r="P396" s="237">
        <f>O396*H396</f>
        <v>0</v>
      </c>
      <c r="Q396" s="237">
        <v>0</v>
      </c>
      <c r="R396" s="237">
        <f>Q396*H396</f>
        <v>0</v>
      </c>
      <c r="S396" s="237">
        <v>0</v>
      </c>
      <c r="T396" s="238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9" t="s">
        <v>341</v>
      </c>
      <c r="AT396" s="239" t="s">
        <v>323</v>
      </c>
      <c r="AU396" s="239" t="s">
        <v>91</v>
      </c>
      <c r="AY396" s="18" t="s">
        <v>320</v>
      </c>
      <c r="BE396" s="240">
        <f>IF(N396="základní",J396,0)</f>
        <v>0</v>
      </c>
      <c r="BF396" s="240">
        <f>IF(N396="snížená",J396,0)</f>
        <v>0</v>
      </c>
      <c r="BG396" s="240">
        <f>IF(N396="zákl. přenesená",J396,0)</f>
        <v>0</v>
      </c>
      <c r="BH396" s="240">
        <f>IF(N396="sníž. přenesená",J396,0)</f>
        <v>0</v>
      </c>
      <c r="BI396" s="240">
        <f>IF(N396="nulová",J396,0)</f>
        <v>0</v>
      </c>
      <c r="BJ396" s="18" t="s">
        <v>89</v>
      </c>
      <c r="BK396" s="240">
        <f>ROUND(I396*H396,2)</f>
        <v>0</v>
      </c>
      <c r="BL396" s="18" t="s">
        <v>341</v>
      </c>
      <c r="BM396" s="239" t="s">
        <v>935</v>
      </c>
    </row>
    <row r="397" s="2" customFormat="1" ht="21.75" customHeight="1">
      <c r="A397" s="39"/>
      <c r="B397" s="40"/>
      <c r="C397" s="228" t="s">
        <v>936</v>
      </c>
      <c r="D397" s="228" t="s">
        <v>323</v>
      </c>
      <c r="E397" s="229" t="s">
        <v>937</v>
      </c>
      <c r="F397" s="230" t="s">
        <v>938</v>
      </c>
      <c r="G397" s="231" t="s">
        <v>480</v>
      </c>
      <c r="H397" s="232">
        <v>13.948</v>
      </c>
      <c r="I397" s="233"/>
      <c r="J397" s="234">
        <f>ROUND(I397*H397,2)</f>
        <v>0</v>
      </c>
      <c r="K397" s="230" t="s">
        <v>326</v>
      </c>
      <c r="L397" s="45"/>
      <c r="M397" s="235" t="s">
        <v>1</v>
      </c>
      <c r="N397" s="236" t="s">
        <v>46</v>
      </c>
      <c r="O397" s="92"/>
      <c r="P397" s="237">
        <f>O397*H397</f>
        <v>0</v>
      </c>
      <c r="Q397" s="237">
        <v>1.04922</v>
      </c>
      <c r="R397" s="237">
        <f>Q397*H397</f>
        <v>14.63452056</v>
      </c>
      <c r="S397" s="237">
        <v>0</v>
      </c>
      <c r="T397" s="238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39" t="s">
        <v>341</v>
      </c>
      <c r="AT397" s="239" t="s">
        <v>323</v>
      </c>
      <c r="AU397" s="239" t="s">
        <v>91</v>
      </c>
      <c r="AY397" s="18" t="s">
        <v>320</v>
      </c>
      <c r="BE397" s="240">
        <f>IF(N397="základní",J397,0)</f>
        <v>0</v>
      </c>
      <c r="BF397" s="240">
        <f>IF(N397="snížená",J397,0)</f>
        <v>0</v>
      </c>
      <c r="BG397" s="240">
        <f>IF(N397="zákl. přenesená",J397,0)</f>
        <v>0</v>
      </c>
      <c r="BH397" s="240">
        <f>IF(N397="sníž. přenesená",J397,0)</f>
        <v>0</v>
      </c>
      <c r="BI397" s="240">
        <f>IF(N397="nulová",J397,0)</f>
        <v>0</v>
      </c>
      <c r="BJ397" s="18" t="s">
        <v>89</v>
      </c>
      <c r="BK397" s="240">
        <f>ROUND(I397*H397,2)</f>
        <v>0</v>
      </c>
      <c r="BL397" s="18" t="s">
        <v>341</v>
      </c>
      <c r="BM397" s="239" t="s">
        <v>939</v>
      </c>
    </row>
    <row r="398" s="2" customFormat="1">
      <c r="A398" s="39"/>
      <c r="B398" s="40"/>
      <c r="C398" s="41"/>
      <c r="D398" s="241" t="s">
        <v>329</v>
      </c>
      <c r="E398" s="41"/>
      <c r="F398" s="242" t="s">
        <v>940</v>
      </c>
      <c r="G398" s="41"/>
      <c r="H398" s="41"/>
      <c r="I398" s="243"/>
      <c r="J398" s="41"/>
      <c r="K398" s="41"/>
      <c r="L398" s="45"/>
      <c r="M398" s="244"/>
      <c r="N398" s="245"/>
      <c r="O398" s="92"/>
      <c r="P398" s="92"/>
      <c r="Q398" s="92"/>
      <c r="R398" s="92"/>
      <c r="S398" s="92"/>
      <c r="T398" s="93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329</v>
      </c>
      <c r="AU398" s="18" t="s">
        <v>91</v>
      </c>
    </row>
    <row r="399" s="13" customFormat="1">
      <c r="A399" s="13"/>
      <c r="B399" s="251"/>
      <c r="C399" s="252"/>
      <c r="D399" s="253" t="s">
        <v>440</v>
      </c>
      <c r="E399" s="254" t="s">
        <v>1</v>
      </c>
      <c r="F399" s="255" t="s">
        <v>941</v>
      </c>
      <c r="G399" s="252"/>
      <c r="H399" s="256">
        <v>13.948</v>
      </c>
      <c r="I399" s="257"/>
      <c r="J399" s="252"/>
      <c r="K399" s="252"/>
      <c r="L399" s="258"/>
      <c r="M399" s="259"/>
      <c r="N399" s="260"/>
      <c r="O399" s="260"/>
      <c r="P399" s="260"/>
      <c r="Q399" s="260"/>
      <c r="R399" s="260"/>
      <c r="S399" s="260"/>
      <c r="T399" s="261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2" t="s">
        <v>440</v>
      </c>
      <c r="AU399" s="262" t="s">
        <v>91</v>
      </c>
      <c r="AV399" s="13" t="s">
        <v>91</v>
      </c>
      <c r="AW399" s="13" t="s">
        <v>36</v>
      </c>
      <c r="AX399" s="13" t="s">
        <v>89</v>
      </c>
      <c r="AY399" s="262" t="s">
        <v>320</v>
      </c>
    </row>
    <row r="400" s="2" customFormat="1" ht="21.75" customHeight="1">
      <c r="A400" s="39"/>
      <c r="B400" s="40"/>
      <c r="C400" s="228" t="s">
        <v>942</v>
      </c>
      <c r="D400" s="228" t="s">
        <v>323</v>
      </c>
      <c r="E400" s="229" t="s">
        <v>943</v>
      </c>
      <c r="F400" s="230" t="s">
        <v>944</v>
      </c>
      <c r="G400" s="231" t="s">
        <v>544</v>
      </c>
      <c r="H400" s="232">
        <v>16</v>
      </c>
      <c r="I400" s="233"/>
      <c r="J400" s="234">
        <f>ROUND(I400*H400,2)</f>
        <v>0</v>
      </c>
      <c r="K400" s="230" t="s">
        <v>326</v>
      </c>
      <c r="L400" s="45"/>
      <c r="M400" s="235" t="s">
        <v>1</v>
      </c>
      <c r="N400" s="236" t="s">
        <v>46</v>
      </c>
      <c r="O400" s="92"/>
      <c r="P400" s="237">
        <f>O400*H400</f>
        <v>0</v>
      </c>
      <c r="Q400" s="237">
        <v>0.022780000000000002</v>
      </c>
      <c r="R400" s="237">
        <f>Q400*H400</f>
        <v>0.36448000000000003</v>
      </c>
      <c r="S400" s="237">
        <v>0</v>
      </c>
      <c r="T400" s="238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9" t="s">
        <v>341</v>
      </c>
      <c r="AT400" s="239" t="s">
        <v>323</v>
      </c>
      <c r="AU400" s="239" t="s">
        <v>91</v>
      </c>
      <c r="AY400" s="18" t="s">
        <v>320</v>
      </c>
      <c r="BE400" s="240">
        <f>IF(N400="základní",J400,0)</f>
        <v>0</v>
      </c>
      <c r="BF400" s="240">
        <f>IF(N400="snížená",J400,0)</f>
        <v>0</v>
      </c>
      <c r="BG400" s="240">
        <f>IF(N400="zákl. přenesená",J400,0)</f>
        <v>0</v>
      </c>
      <c r="BH400" s="240">
        <f>IF(N400="sníž. přenesená",J400,0)</f>
        <v>0</v>
      </c>
      <c r="BI400" s="240">
        <f>IF(N400="nulová",J400,0)</f>
        <v>0</v>
      </c>
      <c r="BJ400" s="18" t="s">
        <v>89</v>
      </c>
      <c r="BK400" s="240">
        <f>ROUND(I400*H400,2)</f>
        <v>0</v>
      </c>
      <c r="BL400" s="18" t="s">
        <v>341</v>
      </c>
      <c r="BM400" s="239" t="s">
        <v>945</v>
      </c>
    </row>
    <row r="401" s="2" customFormat="1">
      <c r="A401" s="39"/>
      <c r="B401" s="40"/>
      <c r="C401" s="41"/>
      <c r="D401" s="241" t="s">
        <v>329</v>
      </c>
      <c r="E401" s="41"/>
      <c r="F401" s="242" t="s">
        <v>946</v>
      </c>
      <c r="G401" s="41"/>
      <c r="H401" s="41"/>
      <c r="I401" s="243"/>
      <c r="J401" s="41"/>
      <c r="K401" s="41"/>
      <c r="L401" s="45"/>
      <c r="M401" s="244"/>
      <c r="N401" s="245"/>
      <c r="O401" s="92"/>
      <c r="P401" s="92"/>
      <c r="Q401" s="92"/>
      <c r="R401" s="92"/>
      <c r="S401" s="92"/>
      <c r="T401" s="93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329</v>
      </c>
      <c r="AU401" s="18" t="s">
        <v>91</v>
      </c>
    </row>
    <row r="402" s="13" customFormat="1">
      <c r="A402" s="13"/>
      <c r="B402" s="251"/>
      <c r="C402" s="252"/>
      <c r="D402" s="253" t="s">
        <v>440</v>
      </c>
      <c r="E402" s="254" t="s">
        <v>1</v>
      </c>
      <c r="F402" s="255" t="s">
        <v>947</v>
      </c>
      <c r="G402" s="252"/>
      <c r="H402" s="256">
        <v>9</v>
      </c>
      <c r="I402" s="257"/>
      <c r="J402" s="252"/>
      <c r="K402" s="252"/>
      <c r="L402" s="258"/>
      <c r="M402" s="259"/>
      <c r="N402" s="260"/>
      <c r="O402" s="260"/>
      <c r="P402" s="260"/>
      <c r="Q402" s="260"/>
      <c r="R402" s="260"/>
      <c r="S402" s="260"/>
      <c r="T402" s="26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2" t="s">
        <v>440</v>
      </c>
      <c r="AU402" s="262" t="s">
        <v>91</v>
      </c>
      <c r="AV402" s="13" t="s">
        <v>91</v>
      </c>
      <c r="AW402" s="13" t="s">
        <v>36</v>
      </c>
      <c r="AX402" s="13" t="s">
        <v>81</v>
      </c>
      <c r="AY402" s="262" t="s">
        <v>320</v>
      </c>
    </row>
    <row r="403" s="13" customFormat="1">
      <c r="A403" s="13"/>
      <c r="B403" s="251"/>
      <c r="C403" s="252"/>
      <c r="D403" s="253" t="s">
        <v>440</v>
      </c>
      <c r="E403" s="254" t="s">
        <v>1</v>
      </c>
      <c r="F403" s="255" t="s">
        <v>948</v>
      </c>
      <c r="G403" s="252"/>
      <c r="H403" s="256">
        <v>6</v>
      </c>
      <c r="I403" s="257"/>
      <c r="J403" s="252"/>
      <c r="K403" s="252"/>
      <c r="L403" s="258"/>
      <c r="M403" s="259"/>
      <c r="N403" s="260"/>
      <c r="O403" s="260"/>
      <c r="P403" s="260"/>
      <c r="Q403" s="260"/>
      <c r="R403" s="260"/>
      <c r="S403" s="260"/>
      <c r="T403" s="261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62" t="s">
        <v>440</v>
      </c>
      <c r="AU403" s="262" t="s">
        <v>91</v>
      </c>
      <c r="AV403" s="13" t="s">
        <v>91</v>
      </c>
      <c r="AW403" s="13" t="s">
        <v>36</v>
      </c>
      <c r="AX403" s="13" t="s">
        <v>81</v>
      </c>
      <c r="AY403" s="262" t="s">
        <v>320</v>
      </c>
    </row>
    <row r="404" s="13" customFormat="1">
      <c r="A404" s="13"/>
      <c r="B404" s="251"/>
      <c r="C404" s="252"/>
      <c r="D404" s="253" t="s">
        <v>440</v>
      </c>
      <c r="E404" s="254" t="s">
        <v>1</v>
      </c>
      <c r="F404" s="255" t="s">
        <v>949</v>
      </c>
      <c r="G404" s="252"/>
      <c r="H404" s="256">
        <v>1</v>
      </c>
      <c r="I404" s="257"/>
      <c r="J404" s="252"/>
      <c r="K404" s="252"/>
      <c r="L404" s="258"/>
      <c r="M404" s="259"/>
      <c r="N404" s="260"/>
      <c r="O404" s="260"/>
      <c r="P404" s="260"/>
      <c r="Q404" s="260"/>
      <c r="R404" s="260"/>
      <c r="S404" s="260"/>
      <c r="T404" s="261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2" t="s">
        <v>440</v>
      </c>
      <c r="AU404" s="262" t="s">
        <v>91</v>
      </c>
      <c r="AV404" s="13" t="s">
        <v>91</v>
      </c>
      <c r="AW404" s="13" t="s">
        <v>36</v>
      </c>
      <c r="AX404" s="13" t="s">
        <v>81</v>
      </c>
      <c r="AY404" s="262" t="s">
        <v>320</v>
      </c>
    </row>
    <row r="405" s="14" customFormat="1">
      <c r="A405" s="14"/>
      <c r="B405" s="263"/>
      <c r="C405" s="264"/>
      <c r="D405" s="253" t="s">
        <v>440</v>
      </c>
      <c r="E405" s="265" t="s">
        <v>1</v>
      </c>
      <c r="F405" s="266" t="s">
        <v>485</v>
      </c>
      <c r="G405" s="264"/>
      <c r="H405" s="267">
        <v>16</v>
      </c>
      <c r="I405" s="268"/>
      <c r="J405" s="264"/>
      <c r="K405" s="264"/>
      <c r="L405" s="269"/>
      <c r="M405" s="270"/>
      <c r="N405" s="271"/>
      <c r="O405" s="271"/>
      <c r="P405" s="271"/>
      <c r="Q405" s="271"/>
      <c r="R405" s="271"/>
      <c r="S405" s="271"/>
      <c r="T405" s="272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73" t="s">
        <v>440</v>
      </c>
      <c r="AU405" s="273" t="s">
        <v>91</v>
      </c>
      <c r="AV405" s="14" t="s">
        <v>341</v>
      </c>
      <c r="AW405" s="14" t="s">
        <v>36</v>
      </c>
      <c r="AX405" s="14" t="s">
        <v>89</v>
      </c>
      <c r="AY405" s="273" t="s">
        <v>320</v>
      </c>
    </row>
    <row r="406" s="2" customFormat="1" ht="21.75" customHeight="1">
      <c r="A406" s="39"/>
      <c r="B406" s="40"/>
      <c r="C406" s="228" t="s">
        <v>950</v>
      </c>
      <c r="D406" s="228" t="s">
        <v>323</v>
      </c>
      <c r="E406" s="229" t="s">
        <v>951</v>
      </c>
      <c r="F406" s="230" t="s">
        <v>952</v>
      </c>
      <c r="G406" s="231" t="s">
        <v>544</v>
      </c>
      <c r="H406" s="232">
        <v>14</v>
      </c>
      <c r="I406" s="233"/>
      <c r="J406" s="234">
        <f>ROUND(I406*H406,2)</f>
        <v>0</v>
      </c>
      <c r="K406" s="230" t="s">
        <v>326</v>
      </c>
      <c r="L406" s="45"/>
      <c r="M406" s="235" t="s">
        <v>1</v>
      </c>
      <c r="N406" s="236" t="s">
        <v>46</v>
      </c>
      <c r="O406" s="92"/>
      <c r="P406" s="237">
        <f>O406*H406</f>
        <v>0</v>
      </c>
      <c r="Q406" s="237">
        <v>0.036549999999999999</v>
      </c>
      <c r="R406" s="237">
        <f>Q406*H406</f>
        <v>0.51170000000000004</v>
      </c>
      <c r="S406" s="237">
        <v>0</v>
      </c>
      <c r="T406" s="238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39" t="s">
        <v>341</v>
      </c>
      <c r="AT406" s="239" t="s">
        <v>323</v>
      </c>
      <c r="AU406" s="239" t="s">
        <v>91</v>
      </c>
      <c r="AY406" s="18" t="s">
        <v>320</v>
      </c>
      <c r="BE406" s="240">
        <f>IF(N406="základní",J406,0)</f>
        <v>0</v>
      </c>
      <c r="BF406" s="240">
        <f>IF(N406="snížená",J406,0)</f>
        <v>0</v>
      </c>
      <c r="BG406" s="240">
        <f>IF(N406="zákl. přenesená",J406,0)</f>
        <v>0</v>
      </c>
      <c r="BH406" s="240">
        <f>IF(N406="sníž. přenesená",J406,0)</f>
        <v>0</v>
      </c>
      <c r="BI406" s="240">
        <f>IF(N406="nulová",J406,0)</f>
        <v>0</v>
      </c>
      <c r="BJ406" s="18" t="s">
        <v>89</v>
      </c>
      <c r="BK406" s="240">
        <f>ROUND(I406*H406,2)</f>
        <v>0</v>
      </c>
      <c r="BL406" s="18" t="s">
        <v>341</v>
      </c>
      <c r="BM406" s="239" t="s">
        <v>953</v>
      </c>
    </row>
    <row r="407" s="2" customFormat="1">
      <c r="A407" s="39"/>
      <c r="B407" s="40"/>
      <c r="C407" s="41"/>
      <c r="D407" s="241" t="s">
        <v>329</v>
      </c>
      <c r="E407" s="41"/>
      <c r="F407" s="242" t="s">
        <v>954</v>
      </c>
      <c r="G407" s="41"/>
      <c r="H407" s="41"/>
      <c r="I407" s="243"/>
      <c r="J407" s="41"/>
      <c r="K407" s="41"/>
      <c r="L407" s="45"/>
      <c r="M407" s="244"/>
      <c r="N407" s="245"/>
      <c r="O407" s="92"/>
      <c r="P407" s="92"/>
      <c r="Q407" s="92"/>
      <c r="R407" s="92"/>
      <c r="S407" s="92"/>
      <c r="T407" s="93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329</v>
      </c>
      <c r="AU407" s="18" t="s">
        <v>91</v>
      </c>
    </row>
    <row r="408" s="13" customFormat="1">
      <c r="A408" s="13"/>
      <c r="B408" s="251"/>
      <c r="C408" s="252"/>
      <c r="D408" s="253" t="s">
        <v>440</v>
      </c>
      <c r="E408" s="254" t="s">
        <v>1</v>
      </c>
      <c r="F408" s="255" t="s">
        <v>955</v>
      </c>
      <c r="G408" s="252"/>
      <c r="H408" s="256">
        <v>14</v>
      </c>
      <c r="I408" s="257"/>
      <c r="J408" s="252"/>
      <c r="K408" s="252"/>
      <c r="L408" s="258"/>
      <c r="M408" s="259"/>
      <c r="N408" s="260"/>
      <c r="O408" s="260"/>
      <c r="P408" s="260"/>
      <c r="Q408" s="260"/>
      <c r="R408" s="260"/>
      <c r="S408" s="260"/>
      <c r="T408" s="261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62" t="s">
        <v>440</v>
      </c>
      <c r="AU408" s="262" t="s">
        <v>91</v>
      </c>
      <c r="AV408" s="13" t="s">
        <v>91</v>
      </c>
      <c r="AW408" s="13" t="s">
        <v>36</v>
      </c>
      <c r="AX408" s="13" t="s">
        <v>89</v>
      </c>
      <c r="AY408" s="262" t="s">
        <v>320</v>
      </c>
    </row>
    <row r="409" s="2" customFormat="1" ht="21.75" customHeight="1">
      <c r="A409" s="39"/>
      <c r="B409" s="40"/>
      <c r="C409" s="228" t="s">
        <v>956</v>
      </c>
      <c r="D409" s="228" t="s">
        <v>323</v>
      </c>
      <c r="E409" s="229" t="s">
        <v>957</v>
      </c>
      <c r="F409" s="230" t="s">
        <v>958</v>
      </c>
      <c r="G409" s="231" t="s">
        <v>544</v>
      </c>
      <c r="H409" s="232">
        <v>12</v>
      </c>
      <c r="I409" s="233"/>
      <c r="J409" s="234">
        <f>ROUND(I409*H409,2)</f>
        <v>0</v>
      </c>
      <c r="K409" s="230" t="s">
        <v>326</v>
      </c>
      <c r="L409" s="45"/>
      <c r="M409" s="235" t="s">
        <v>1</v>
      </c>
      <c r="N409" s="236" t="s">
        <v>46</v>
      </c>
      <c r="O409" s="92"/>
      <c r="P409" s="237">
        <f>O409*H409</f>
        <v>0</v>
      </c>
      <c r="Q409" s="237">
        <v>0.04555</v>
      </c>
      <c r="R409" s="237">
        <f>Q409*H409</f>
        <v>0.54659999999999997</v>
      </c>
      <c r="S409" s="237">
        <v>0</v>
      </c>
      <c r="T409" s="238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39" t="s">
        <v>341</v>
      </c>
      <c r="AT409" s="239" t="s">
        <v>323</v>
      </c>
      <c r="AU409" s="239" t="s">
        <v>91</v>
      </c>
      <c r="AY409" s="18" t="s">
        <v>320</v>
      </c>
      <c r="BE409" s="240">
        <f>IF(N409="základní",J409,0)</f>
        <v>0</v>
      </c>
      <c r="BF409" s="240">
        <f>IF(N409="snížená",J409,0)</f>
        <v>0</v>
      </c>
      <c r="BG409" s="240">
        <f>IF(N409="zákl. přenesená",J409,0)</f>
        <v>0</v>
      </c>
      <c r="BH409" s="240">
        <f>IF(N409="sníž. přenesená",J409,0)</f>
        <v>0</v>
      </c>
      <c r="BI409" s="240">
        <f>IF(N409="nulová",J409,0)</f>
        <v>0</v>
      </c>
      <c r="BJ409" s="18" t="s">
        <v>89</v>
      </c>
      <c r="BK409" s="240">
        <f>ROUND(I409*H409,2)</f>
        <v>0</v>
      </c>
      <c r="BL409" s="18" t="s">
        <v>341</v>
      </c>
      <c r="BM409" s="239" t="s">
        <v>959</v>
      </c>
    </row>
    <row r="410" s="2" customFormat="1">
      <c r="A410" s="39"/>
      <c r="B410" s="40"/>
      <c r="C410" s="41"/>
      <c r="D410" s="241" t="s">
        <v>329</v>
      </c>
      <c r="E410" s="41"/>
      <c r="F410" s="242" t="s">
        <v>960</v>
      </c>
      <c r="G410" s="41"/>
      <c r="H410" s="41"/>
      <c r="I410" s="243"/>
      <c r="J410" s="41"/>
      <c r="K410" s="41"/>
      <c r="L410" s="45"/>
      <c r="M410" s="244"/>
      <c r="N410" s="245"/>
      <c r="O410" s="92"/>
      <c r="P410" s="92"/>
      <c r="Q410" s="92"/>
      <c r="R410" s="92"/>
      <c r="S410" s="92"/>
      <c r="T410" s="93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329</v>
      </c>
      <c r="AU410" s="18" t="s">
        <v>91</v>
      </c>
    </row>
    <row r="411" s="13" customFormat="1">
      <c r="A411" s="13"/>
      <c r="B411" s="251"/>
      <c r="C411" s="252"/>
      <c r="D411" s="253" t="s">
        <v>440</v>
      </c>
      <c r="E411" s="254" t="s">
        <v>1</v>
      </c>
      <c r="F411" s="255" t="s">
        <v>961</v>
      </c>
      <c r="G411" s="252"/>
      <c r="H411" s="256">
        <v>12</v>
      </c>
      <c r="I411" s="257"/>
      <c r="J411" s="252"/>
      <c r="K411" s="252"/>
      <c r="L411" s="258"/>
      <c r="M411" s="259"/>
      <c r="N411" s="260"/>
      <c r="O411" s="260"/>
      <c r="P411" s="260"/>
      <c r="Q411" s="260"/>
      <c r="R411" s="260"/>
      <c r="S411" s="260"/>
      <c r="T411" s="261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2" t="s">
        <v>440</v>
      </c>
      <c r="AU411" s="262" t="s">
        <v>91</v>
      </c>
      <c r="AV411" s="13" t="s">
        <v>91</v>
      </c>
      <c r="AW411" s="13" t="s">
        <v>36</v>
      </c>
      <c r="AX411" s="13" t="s">
        <v>89</v>
      </c>
      <c r="AY411" s="262" t="s">
        <v>320</v>
      </c>
    </row>
    <row r="412" s="2" customFormat="1" ht="21.75" customHeight="1">
      <c r="A412" s="39"/>
      <c r="B412" s="40"/>
      <c r="C412" s="228" t="s">
        <v>962</v>
      </c>
      <c r="D412" s="228" t="s">
        <v>323</v>
      </c>
      <c r="E412" s="229" t="s">
        <v>963</v>
      </c>
      <c r="F412" s="230" t="s">
        <v>964</v>
      </c>
      <c r="G412" s="231" t="s">
        <v>544</v>
      </c>
      <c r="H412" s="232">
        <v>3</v>
      </c>
      <c r="I412" s="233"/>
      <c r="J412" s="234">
        <f>ROUND(I412*H412,2)</f>
        <v>0</v>
      </c>
      <c r="K412" s="230" t="s">
        <v>326</v>
      </c>
      <c r="L412" s="45"/>
      <c r="M412" s="235" t="s">
        <v>1</v>
      </c>
      <c r="N412" s="236" t="s">
        <v>46</v>
      </c>
      <c r="O412" s="92"/>
      <c r="P412" s="237">
        <f>O412*H412</f>
        <v>0</v>
      </c>
      <c r="Q412" s="237">
        <v>0.081850000000000006</v>
      </c>
      <c r="R412" s="237">
        <f>Q412*H412</f>
        <v>0.24555000000000002</v>
      </c>
      <c r="S412" s="237">
        <v>0</v>
      </c>
      <c r="T412" s="238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9" t="s">
        <v>341</v>
      </c>
      <c r="AT412" s="239" t="s">
        <v>323</v>
      </c>
      <c r="AU412" s="239" t="s">
        <v>91</v>
      </c>
      <c r="AY412" s="18" t="s">
        <v>320</v>
      </c>
      <c r="BE412" s="240">
        <f>IF(N412="základní",J412,0)</f>
        <v>0</v>
      </c>
      <c r="BF412" s="240">
        <f>IF(N412="snížená",J412,0)</f>
        <v>0</v>
      </c>
      <c r="BG412" s="240">
        <f>IF(N412="zákl. přenesená",J412,0)</f>
        <v>0</v>
      </c>
      <c r="BH412" s="240">
        <f>IF(N412="sníž. přenesená",J412,0)</f>
        <v>0</v>
      </c>
      <c r="BI412" s="240">
        <f>IF(N412="nulová",J412,0)</f>
        <v>0</v>
      </c>
      <c r="BJ412" s="18" t="s">
        <v>89</v>
      </c>
      <c r="BK412" s="240">
        <f>ROUND(I412*H412,2)</f>
        <v>0</v>
      </c>
      <c r="BL412" s="18" t="s">
        <v>341</v>
      </c>
      <c r="BM412" s="239" t="s">
        <v>965</v>
      </c>
    </row>
    <row r="413" s="2" customFormat="1">
      <c r="A413" s="39"/>
      <c r="B413" s="40"/>
      <c r="C413" s="41"/>
      <c r="D413" s="241" t="s">
        <v>329</v>
      </c>
      <c r="E413" s="41"/>
      <c r="F413" s="242" t="s">
        <v>966</v>
      </c>
      <c r="G413" s="41"/>
      <c r="H413" s="41"/>
      <c r="I413" s="243"/>
      <c r="J413" s="41"/>
      <c r="K413" s="41"/>
      <c r="L413" s="45"/>
      <c r="M413" s="244"/>
      <c r="N413" s="245"/>
      <c r="O413" s="92"/>
      <c r="P413" s="92"/>
      <c r="Q413" s="92"/>
      <c r="R413" s="92"/>
      <c r="S413" s="92"/>
      <c r="T413" s="93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329</v>
      </c>
      <c r="AU413" s="18" t="s">
        <v>91</v>
      </c>
    </row>
    <row r="414" s="13" customFormat="1">
      <c r="A414" s="13"/>
      <c r="B414" s="251"/>
      <c r="C414" s="252"/>
      <c r="D414" s="253" t="s">
        <v>440</v>
      </c>
      <c r="E414" s="254" t="s">
        <v>1</v>
      </c>
      <c r="F414" s="255" t="s">
        <v>967</v>
      </c>
      <c r="G414" s="252"/>
      <c r="H414" s="256">
        <v>3</v>
      </c>
      <c r="I414" s="257"/>
      <c r="J414" s="252"/>
      <c r="K414" s="252"/>
      <c r="L414" s="258"/>
      <c r="M414" s="259"/>
      <c r="N414" s="260"/>
      <c r="O414" s="260"/>
      <c r="P414" s="260"/>
      <c r="Q414" s="260"/>
      <c r="R414" s="260"/>
      <c r="S414" s="260"/>
      <c r="T414" s="26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2" t="s">
        <v>440</v>
      </c>
      <c r="AU414" s="262" t="s">
        <v>91</v>
      </c>
      <c r="AV414" s="13" t="s">
        <v>91</v>
      </c>
      <c r="AW414" s="13" t="s">
        <v>36</v>
      </c>
      <c r="AX414" s="13" t="s">
        <v>89</v>
      </c>
      <c r="AY414" s="262" t="s">
        <v>320</v>
      </c>
    </row>
    <row r="415" s="2" customFormat="1" ht="21.75" customHeight="1">
      <c r="A415" s="39"/>
      <c r="B415" s="40"/>
      <c r="C415" s="228" t="s">
        <v>968</v>
      </c>
      <c r="D415" s="228" t="s">
        <v>323</v>
      </c>
      <c r="E415" s="229" t="s">
        <v>969</v>
      </c>
      <c r="F415" s="230" t="s">
        <v>970</v>
      </c>
      <c r="G415" s="231" t="s">
        <v>455</v>
      </c>
      <c r="H415" s="232">
        <v>2.6259999999999999</v>
      </c>
      <c r="I415" s="233"/>
      <c r="J415" s="234">
        <f>ROUND(I415*H415,2)</f>
        <v>0</v>
      </c>
      <c r="K415" s="230" t="s">
        <v>326</v>
      </c>
      <c r="L415" s="45"/>
      <c r="M415" s="235" t="s">
        <v>1</v>
      </c>
      <c r="N415" s="236" t="s">
        <v>46</v>
      </c>
      <c r="O415" s="92"/>
      <c r="P415" s="237">
        <f>O415*H415</f>
        <v>0</v>
      </c>
      <c r="Q415" s="237">
        <v>2.5018699999999998</v>
      </c>
      <c r="R415" s="237">
        <f>Q415*H415</f>
        <v>6.569910619999999</v>
      </c>
      <c r="S415" s="237">
        <v>0</v>
      </c>
      <c r="T415" s="238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9" t="s">
        <v>341</v>
      </c>
      <c r="AT415" s="239" t="s">
        <v>323</v>
      </c>
      <c r="AU415" s="239" t="s">
        <v>91</v>
      </c>
      <c r="AY415" s="18" t="s">
        <v>320</v>
      </c>
      <c r="BE415" s="240">
        <f>IF(N415="základní",J415,0)</f>
        <v>0</v>
      </c>
      <c r="BF415" s="240">
        <f>IF(N415="snížená",J415,0)</f>
        <v>0</v>
      </c>
      <c r="BG415" s="240">
        <f>IF(N415="zákl. přenesená",J415,0)</f>
        <v>0</v>
      </c>
      <c r="BH415" s="240">
        <f>IF(N415="sníž. přenesená",J415,0)</f>
        <v>0</v>
      </c>
      <c r="BI415" s="240">
        <f>IF(N415="nulová",J415,0)</f>
        <v>0</v>
      </c>
      <c r="BJ415" s="18" t="s">
        <v>89</v>
      </c>
      <c r="BK415" s="240">
        <f>ROUND(I415*H415,2)</f>
        <v>0</v>
      </c>
      <c r="BL415" s="18" t="s">
        <v>341</v>
      </c>
      <c r="BM415" s="239" t="s">
        <v>971</v>
      </c>
    </row>
    <row r="416" s="2" customFormat="1">
      <c r="A416" s="39"/>
      <c r="B416" s="40"/>
      <c r="C416" s="41"/>
      <c r="D416" s="241" t="s">
        <v>329</v>
      </c>
      <c r="E416" s="41"/>
      <c r="F416" s="242" t="s">
        <v>972</v>
      </c>
      <c r="G416" s="41"/>
      <c r="H416" s="41"/>
      <c r="I416" s="243"/>
      <c r="J416" s="41"/>
      <c r="K416" s="41"/>
      <c r="L416" s="45"/>
      <c r="M416" s="244"/>
      <c r="N416" s="245"/>
      <c r="O416" s="92"/>
      <c r="P416" s="92"/>
      <c r="Q416" s="92"/>
      <c r="R416" s="92"/>
      <c r="S416" s="92"/>
      <c r="T416" s="93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329</v>
      </c>
      <c r="AU416" s="18" t="s">
        <v>91</v>
      </c>
    </row>
    <row r="417" s="16" customFormat="1">
      <c r="A417" s="16"/>
      <c r="B417" s="299"/>
      <c r="C417" s="300"/>
      <c r="D417" s="253" t="s">
        <v>440</v>
      </c>
      <c r="E417" s="301" t="s">
        <v>1</v>
      </c>
      <c r="F417" s="302" t="s">
        <v>900</v>
      </c>
      <c r="G417" s="300"/>
      <c r="H417" s="301" t="s">
        <v>1</v>
      </c>
      <c r="I417" s="303"/>
      <c r="J417" s="300"/>
      <c r="K417" s="300"/>
      <c r="L417" s="304"/>
      <c r="M417" s="305"/>
      <c r="N417" s="306"/>
      <c r="O417" s="306"/>
      <c r="P417" s="306"/>
      <c r="Q417" s="306"/>
      <c r="R417" s="306"/>
      <c r="S417" s="306"/>
      <c r="T417" s="307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T417" s="308" t="s">
        <v>440</v>
      </c>
      <c r="AU417" s="308" t="s">
        <v>91</v>
      </c>
      <c r="AV417" s="16" t="s">
        <v>89</v>
      </c>
      <c r="AW417" s="16" t="s">
        <v>36</v>
      </c>
      <c r="AX417" s="16" t="s">
        <v>81</v>
      </c>
      <c r="AY417" s="308" t="s">
        <v>320</v>
      </c>
    </row>
    <row r="418" s="13" customFormat="1">
      <c r="A418" s="13"/>
      <c r="B418" s="251"/>
      <c r="C418" s="252"/>
      <c r="D418" s="253" t="s">
        <v>440</v>
      </c>
      <c r="E418" s="254" t="s">
        <v>1</v>
      </c>
      <c r="F418" s="255" t="s">
        <v>973</v>
      </c>
      <c r="G418" s="252"/>
      <c r="H418" s="256">
        <v>1.444</v>
      </c>
      <c r="I418" s="257"/>
      <c r="J418" s="252"/>
      <c r="K418" s="252"/>
      <c r="L418" s="258"/>
      <c r="M418" s="259"/>
      <c r="N418" s="260"/>
      <c r="O418" s="260"/>
      <c r="P418" s="260"/>
      <c r="Q418" s="260"/>
      <c r="R418" s="260"/>
      <c r="S418" s="260"/>
      <c r="T418" s="261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62" t="s">
        <v>440</v>
      </c>
      <c r="AU418" s="262" t="s">
        <v>91</v>
      </c>
      <c r="AV418" s="13" t="s">
        <v>91</v>
      </c>
      <c r="AW418" s="13" t="s">
        <v>36</v>
      </c>
      <c r="AX418" s="13" t="s">
        <v>81</v>
      </c>
      <c r="AY418" s="262" t="s">
        <v>320</v>
      </c>
    </row>
    <row r="419" s="13" customFormat="1">
      <c r="A419" s="13"/>
      <c r="B419" s="251"/>
      <c r="C419" s="252"/>
      <c r="D419" s="253" t="s">
        <v>440</v>
      </c>
      <c r="E419" s="254" t="s">
        <v>1</v>
      </c>
      <c r="F419" s="255" t="s">
        <v>974</v>
      </c>
      <c r="G419" s="252"/>
      <c r="H419" s="256">
        <v>0.59999999999999998</v>
      </c>
      <c r="I419" s="257"/>
      <c r="J419" s="252"/>
      <c r="K419" s="252"/>
      <c r="L419" s="258"/>
      <c r="M419" s="259"/>
      <c r="N419" s="260"/>
      <c r="O419" s="260"/>
      <c r="P419" s="260"/>
      <c r="Q419" s="260"/>
      <c r="R419" s="260"/>
      <c r="S419" s="260"/>
      <c r="T419" s="261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2" t="s">
        <v>440</v>
      </c>
      <c r="AU419" s="262" t="s">
        <v>91</v>
      </c>
      <c r="AV419" s="13" t="s">
        <v>91</v>
      </c>
      <c r="AW419" s="13" t="s">
        <v>36</v>
      </c>
      <c r="AX419" s="13" t="s">
        <v>81</v>
      </c>
      <c r="AY419" s="262" t="s">
        <v>320</v>
      </c>
    </row>
    <row r="420" s="13" customFormat="1">
      <c r="A420" s="13"/>
      <c r="B420" s="251"/>
      <c r="C420" s="252"/>
      <c r="D420" s="253" t="s">
        <v>440</v>
      </c>
      <c r="E420" s="254" t="s">
        <v>1</v>
      </c>
      <c r="F420" s="255" t="s">
        <v>975</v>
      </c>
      <c r="G420" s="252"/>
      <c r="H420" s="256">
        <v>0.38400000000000001</v>
      </c>
      <c r="I420" s="257"/>
      <c r="J420" s="252"/>
      <c r="K420" s="252"/>
      <c r="L420" s="258"/>
      <c r="M420" s="259"/>
      <c r="N420" s="260"/>
      <c r="O420" s="260"/>
      <c r="P420" s="260"/>
      <c r="Q420" s="260"/>
      <c r="R420" s="260"/>
      <c r="S420" s="260"/>
      <c r="T420" s="261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2" t="s">
        <v>440</v>
      </c>
      <c r="AU420" s="262" t="s">
        <v>91</v>
      </c>
      <c r="AV420" s="13" t="s">
        <v>91</v>
      </c>
      <c r="AW420" s="13" t="s">
        <v>36</v>
      </c>
      <c r="AX420" s="13" t="s">
        <v>81</v>
      </c>
      <c r="AY420" s="262" t="s">
        <v>320</v>
      </c>
    </row>
    <row r="421" s="13" customFormat="1">
      <c r="A421" s="13"/>
      <c r="B421" s="251"/>
      <c r="C421" s="252"/>
      <c r="D421" s="253" t="s">
        <v>440</v>
      </c>
      <c r="E421" s="254" t="s">
        <v>1</v>
      </c>
      <c r="F421" s="255" t="s">
        <v>976</v>
      </c>
      <c r="G421" s="252"/>
      <c r="H421" s="256">
        <v>0.19800000000000001</v>
      </c>
      <c r="I421" s="257"/>
      <c r="J421" s="252"/>
      <c r="K421" s="252"/>
      <c r="L421" s="258"/>
      <c r="M421" s="259"/>
      <c r="N421" s="260"/>
      <c r="O421" s="260"/>
      <c r="P421" s="260"/>
      <c r="Q421" s="260"/>
      <c r="R421" s="260"/>
      <c r="S421" s="260"/>
      <c r="T421" s="261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62" t="s">
        <v>440</v>
      </c>
      <c r="AU421" s="262" t="s">
        <v>91</v>
      </c>
      <c r="AV421" s="13" t="s">
        <v>91</v>
      </c>
      <c r="AW421" s="13" t="s">
        <v>36</v>
      </c>
      <c r="AX421" s="13" t="s">
        <v>81</v>
      </c>
      <c r="AY421" s="262" t="s">
        <v>320</v>
      </c>
    </row>
    <row r="422" s="14" customFormat="1">
      <c r="A422" s="14"/>
      <c r="B422" s="263"/>
      <c r="C422" s="264"/>
      <c r="D422" s="253" t="s">
        <v>440</v>
      </c>
      <c r="E422" s="265" t="s">
        <v>1</v>
      </c>
      <c r="F422" s="266" t="s">
        <v>485</v>
      </c>
      <c r="G422" s="264"/>
      <c r="H422" s="267">
        <v>2.6259999999999999</v>
      </c>
      <c r="I422" s="268"/>
      <c r="J422" s="264"/>
      <c r="K422" s="264"/>
      <c r="L422" s="269"/>
      <c r="M422" s="270"/>
      <c r="N422" s="271"/>
      <c r="O422" s="271"/>
      <c r="P422" s="271"/>
      <c r="Q422" s="271"/>
      <c r="R422" s="271"/>
      <c r="S422" s="271"/>
      <c r="T422" s="272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73" t="s">
        <v>440</v>
      </c>
      <c r="AU422" s="273" t="s">
        <v>91</v>
      </c>
      <c r="AV422" s="14" t="s">
        <v>341</v>
      </c>
      <c r="AW422" s="14" t="s">
        <v>36</v>
      </c>
      <c r="AX422" s="14" t="s">
        <v>89</v>
      </c>
      <c r="AY422" s="273" t="s">
        <v>320</v>
      </c>
    </row>
    <row r="423" s="2" customFormat="1" ht="24.15" customHeight="1">
      <c r="A423" s="39"/>
      <c r="B423" s="40"/>
      <c r="C423" s="228" t="s">
        <v>977</v>
      </c>
      <c r="D423" s="228" t="s">
        <v>323</v>
      </c>
      <c r="E423" s="229" t="s">
        <v>978</v>
      </c>
      <c r="F423" s="230" t="s">
        <v>979</v>
      </c>
      <c r="G423" s="231" t="s">
        <v>437</v>
      </c>
      <c r="H423" s="232">
        <v>42.399999999999999</v>
      </c>
      <c r="I423" s="233"/>
      <c r="J423" s="234">
        <f>ROUND(I423*H423,2)</f>
        <v>0</v>
      </c>
      <c r="K423" s="230" t="s">
        <v>326</v>
      </c>
      <c r="L423" s="45"/>
      <c r="M423" s="235" t="s">
        <v>1</v>
      </c>
      <c r="N423" s="236" t="s">
        <v>46</v>
      </c>
      <c r="O423" s="92"/>
      <c r="P423" s="237">
        <f>O423*H423</f>
        <v>0</v>
      </c>
      <c r="Q423" s="237">
        <v>0.0027499999999999998</v>
      </c>
      <c r="R423" s="237">
        <f>Q423*H423</f>
        <v>0.1166</v>
      </c>
      <c r="S423" s="237">
        <v>0</v>
      </c>
      <c r="T423" s="238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9" t="s">
        <v>341</v>
      </c>
      <c r="AT423" s="239" t="s">
        <v>323</v>
      </c>
      <c r="AU423" s="239" t="s">
        <v>91</v>
      </c>
      <c r="AY423" s="18" t="s">
        <v>320</v>
      </c>
      <c r="BE423" s="240">
        <f>IF(N423="základní",J423,0)</f>
        <v>0</v>
      </c>
      <c r="BF423" s="240">
        <f>IF(N423="snížená",J423,0)</f>
        <v>0</v>
      </c>
      <c r="BG423" s="240">
        <f>IF(N423="zákl. přenesená",J423,0)</f>
        <v>0</v>
      </c>
      <c r="BH423" s="240">
        <f>IF(N423="sníž. přenesená",J423,0)</f>
        <v>0</v>
      </c>
      <c r="BI423" s="240">
        <f>IF(N423="nulová",J423,0)</f>
        <v>0</v>
      </c>
      <c r="BJ423" s="18" t="s">
        <v>89</v>
      </c>
      <c r="BK423" s="240">
        <f>ROUND(I423*H423,2)</f>
        <v>0</v>
      </c>
      <c r="BL423" s="18" t="s">
        <v>341</v>
      </c>
      <c r="BM423" s="239" t="s">
        <v>980</v>
      </c>
    </row>
    <row r="424" s="2" customFormat="1">
      <c r="A424" s="39"/>
      <c r="B424" s="40"/>
      <c r="C424" s="41"/>
      <c r="D424" s="241" t="s">
        <v>329</v>
      </c>
      <c r="E424" s="41"/>
      <c r="F424" s="242" t="s">
        <v>981</v>
      </c>
      <c r="G424" s="41"/>
      <c r="H424" s="41"/>
      <c r="I424" s="243"/>
      <c r="J424" s="41"/>
      <c r="K424" s="41"/>
      <c r="L424" s="45"/>
      <c r="M424" s="244"/>
      <c r="N424" s="245"/>
      <c r="O424" s="92"/>
      <c r="P424" s="92"/>
      <c r="Q424" s="92"/>
      <c r="R424" s="92"/>
      <c r="S424" s="92"/>
      <c r="T424" s="93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329</v>
      </c>
      <c r="AU424" s="18" t="s">
        <v>91</v>
      </c>
    </row>
    <row r="425" s="16" customFormat="1">
      <c r="A425" s="16"/>
      <c r="B425" s="299"/>
      <c r="C425" s="300"/>
      <c r="D425" s="253" t="s">
        <v>440</v>
      </c>
      <c r="E425" s="301" t="s">
        <v>1</v>
      </c>
      <c r="F425" s="302" t="s">
        <v>900</v>
      </c>
      <c r="G425" s="300"/>
      <c r="H425" s="301" t="s">
        <v>1</v>
      </c>
      <c r="I425" s="303"/>
      <c r="J425" s="300"/>
      <c r="K425" s="300"/>
      <c r="L425" s="304"/>
      <c r="M425" s="305"/>
      <c r="N425" s="306"/>
      <c r="O425" s="306"/>
      <c r="P425" s="306"/>
      <c r="Q425" s="306"/>
      <c r="R425" s="306"/>
      <c r="S425" s="306"/>
      <c r="T425" s="307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T425" s="308" t="s">
        <v>440</v>
      </c>
      <c r="AU425" s="308" t="s">
        <v>91</v>
      </c>
      <c r="AV425" s="16" t="s">
        <v>89</v>
      </c>
      <c r="AW425" s="16" t="s">
        <v>36</v>
      </c>
      <c r="AX425" s="16" t="s">
        <v>81</v>
      </c>
      <c r="AY425" s="308" t="s">
        <v>320</v>
      </c>
    </row>
    <row r="426" s="13" customFormat="1">
      <c r="A426" s="13"/>
      <c r="B426" s="251"/>
      <c r="C426" s="252"/>
      <c r="D426" s="253" t="s">
        <v>440</v>
      </c>
      <c r="E426" s="254" t="s">
        <v>1</v>
      </c>
      <c r="F426" s="255" t="s">
        <v>982</v>
      </c>
      <c r="G426" s="252"/>
      <c r="H426" s="256">
        <v>23.100000000000001</v>
      </c>
      <c r="I426" s="257"/>
      <c r="J426" s="252"/>
      <c r="K426" s="252"/>
      <c r="L426" s="258"/>
      <c r="M426" s="259"/>
      <c r="N426" s="260"/>
      <c r="O426" s="260"/>
      <c r="P426" s="260"/>
      <c r="Q426" s="260"/>
      <c r="R426" s="260"/>
      <c r="S426" s="260"/>
      <c r="T426" s="261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2" t="s">
        <v>440</v>
      </c>
      <c r="AU426" s="262" t="s">
        <v>91</v>
      </c>
      <c r="AV426" s="13" t="s">
        <v>91</v>
      </c>
      <c r="AW426" s="13" t="s">
        <v>36</v>
      </c>
      <c r="AX426" s="13" t="s">
        <v>81</v>
      </c>
      <c r="AY426" s="262" t="s">
        <v>320</v>
      </c>
    </row>
    <row r="427" s="13" customFormat="1">
      <c r="A427" s="13"/>
      <c r="B427" s="251"/>
      <c r="C427" s="252"/>
      <c r="D427" s="253" t="s">
        <v>440</v>
      </c>
      <c r="E427" s="254" t="s">
        <v>1</v>
      </c>
      <c r="F427" s="255" t="s">
        <v>983</v>
      </c>
      <c r="G427" s="252"/>
      <c r="H427" s="256">
        <v>9.5999999999999996</v>
      </c>
      <c r="I427" s="257"/>
      <c r="J427" s="252"/>
      <c r="K427" s="252"/>
      <c r="L427" s="258"/>
      <c r="M427" s="259"/>
      <c r="N427" s="260"/>
      <c r="O427" s="260"/>
      <c r="P427" s="260"/>
      <c r="Q427" s="260"/>
      <c r="R427" s="260"/>
      <c r="S427" s="260"/>
      <c r="T427" s="261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2" t="s">
        <v>440</v>
      </c>
      <c r="AU427" s="262" t="s">
        <v>91</v>
      </c>
      <c r="AV427" s="13" t="s">
        <v>91</v>
      </c>
      <c r="AW427" s="13" t="s">
        <v>36</v>
      </c>
      <c r="AX427" s="13" t="s">
        <v>81</v>
      </c>
      <c r="AY427" s="262" t="s">
        <v>320</v>
      </c>
    </row>
    <row r="428" s="13" customFormat="1">
      <c r="A428" s="13"/>
      <c r="B428" s="251"/>
      <c r="C428" s="252"/>
      <c r="D428" s="253" t="s">
        <v>440</v>
      </c>
      <c r="E428" s="254" t="s">
        <v>1</v>
      </c>
      <c r="F428" s="255" t="s">
        <v>984</v>
      </c>
      <c r="G428" s="252"/>
      <c r="H428" s="256">
        <v>6.4000000000000004</v>
      </c>
      <c r="I428" s="257"/>
      <c r="J428" s="252"/>
      <c r="K428" s="252"/>
      <c r="L428" s="258"/>
      <c r="M428" s="259"/>
      <c r="N428" s="260"/>
      <c r="O428" s="260"/>
      <c r="P428" s="260"/>
      <c r="Q428" s="260"/>
      <c r="R428" s="260"/>
      <c r="S428" s="260"/>
      <c r="T428" s="261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62" t="s">
        <v>440</v>
      </c>
      <c r="AU428" s="262" t="s">
        <v>91</v>
      </c>
      <c r="AV428" s="13" t="s">
        <v>91</v>
      </c>
      <c r="AW428" s="13" t="s">
        <v>36</v>
      </c>
      <c r="AX428" s="13" t="s">
        <v>81</v>
      </c>
      <c r="AY428" s="262" t="s">
        <v>320</v>
      </c>
    </row>
    <row r="429" s="13" customFormat="1">
      <c r="A429" s="13"/>
      <c r="B429" s="251"/>
      <c r="C429" s="252"/>
      <c r="D429" s="253" t="s">
        <v>440</v>
      </c>
      <c r="E429" s="254" t="s">
        <v>1</v>
      </c>
      <c r="F429" s="255" t="s">
        <v>985</v>
      </c>
      <c r="G429" s="252"/>
      <c r="H429" s="256">
        <v>3.2999999999999998</v>
      </c>
      <c r="I429" s="257"/>
      <c r="J429" s="252"/>
      <c r="K429" s="252"/>
      <c r="L429" s="258"/>
      <c r="M429" s="259"/>
      <c r="N429" s="260"/>
      <c r="O429" s="260"/>
      <c r="P429" s="260"/>
      <c r="Q429" s="260"/>
      <c r="R429" s="260"/>
      <c r="S429" s="260"/>
      <c r="T429" s="261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62" t="s">
        <v>440</v>
      </c>
      <c r="AU429" s="262" t="s">
        <v>91</v>
      </c>
      <c r="AV429" s="13" t="s">
        <v>91</v>
      </c>
      <c r="AW429" s="13" t="s">
        <v>36</v>
      </c>
      <c r="AX429" s="13" t="s">
        <v>81</v>
      </c>
      <c r="AY429" s="262" t="s">
        <v>320</v>
      </c>
    </row>
    <row r="430" s="14" customFormat="1">
      <c r="A430" s="14"/>
      <c r="B430" s="263"/>
      <c r="C430" s="264"/>
      <c r="D430" s="253" t="s">
        <v>440</v>
      </c>
      <c r="E430" s="265" t="s">
        <v>1</v>
      </c>
      <c r="F430" s="266" t="s">
        <v>485</v>
      </c>
      <c r="G430" s="264"/>
      <c r="H430" s="267">
        <v>42.399999999999999</v>
      </c>
      <c r="I430" s="268"/>
      <c r="J430" s="264"/>
      <c r="K430" s="264"/>
      <c r="L430" s="269"/>
      <c r="M430" s="270"/>
      <c r="N430" s="271"/>
      <c r="O430" s="271"/>
      <c r="P430" s="271"/>
      <c r="Q430" s="271"/>
      <c r="R430" s="271"/>
      <c r="S430" s="271"/>
      <c r="T430" s="272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73" t="s">
        <v>440</v>
      </c>
      <c r="AU430" s="273" t="s">
        <v>91</v>
      </c>
      <c r="AV430" s="14" t="s">
        <v>341</v>
      </c>
      <c r="AW430" s="14" t="s">
        <v>36</v>
      </c>
      <c r="AX430" s="14" t="s">
        <v>89</v>
      </c>
      <c r="AY430" s="273" t="s">
        <v>320</v>
      </c>
    </row>
    <row r="431" s="2" customFormat="1" ht="24.15" customHeight="1">
      <c r="A431" s="39"/>
      <c r="B431" s="40"/>
      <c r="C431" s="228" t="s">
        <v>986</v>
      </c>
      <c r="D431" s="228" t="s">
        <v>323</v>
      </c>
      <c r="E431" s="229" t="s">
        <v>987</v>
      </c>
      <c r="F431" s="230" t="s">
        <v>988</v>
      </c>
      <c r="G431" s="231" t="s">
        <v>437</v>
      </c>
      <c r="H431" s="232">
        <v>42.399999999999999</v>
      </c>
      <c r="I431" s="233"/>
      <c r="J431" s="234">
        <f>ROUND(I431*H431,2)</f>
        <v>0</v>
      </c>
      <c r="K431" s="230" t="s">
        <v>326</v>
      </c>
      <c r="L431" s="45"/>
      <c r="M431" s="235" t="s">
        <v>1</v>
      </c>
      <c r="N431" s="236" t="s">
        <v>46</v>
      </c>
      <c r="O431" s="92"/>
      <c r="P431" s="237">
        <f>O431*H431</f>
        <v>0</v>
      </c>
      <c r="Q431" s="237">
        <v>0</v>
      </c>
      <c r="R431" s="237">
        <f>Q431*H431</f>
        <v>0</v>
      </c>
      <c r="S431" s="237">
        <v>0</v>
      </c>
      <c r="T431" s="238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39" t="s">
        <v>341</v>
      </c>
      <c r="AT431" s="239" t="s">
        <v>323</v>
      </c>
      <c r="AU431" s="239" t="s">
        <v>91</v>
      </c>
      <c r="AY431" s="18" t="s">
        <v>320</v>
      </c>
      <c r="BE431" s="240">
        <f>IF(N431="základní",J431,0)</f>
        <v>0</v>
      </c>
      <c r="BF431" s="240">
        <f>IF(N431="snížená",J431,0)</f>
        <v>0</v>
      </c>
      <c r="BG431" s="240">
        <f>IF(N431="zákl. přenesená",J431,0)</f>
        <v>0</v>
      </c>
      <c r="BH431" s="240">
        <f>IF(N431="sníž. přenesená",J431,0)</f>
        <v>0</v>
      </c>
      <c r="BI431" s="240">
        <f>IF(N431="nulová",J431,0)</f>
        <v>0</v>
      </c>
      <c r="BJ431" s="18" t="s">
        <v>89</v>
      </c>
      <c r="BK431" s="240">
        <f>ROUND(I431*H431,2)</f>
        <v>0</v>
      </c>
      <c r="BL431" s="18" t="s">
        <v>341</v>
      </c>
      <c r="BM431" s="239" t="s">
        <v>989</v>
      </c>
    </row>
    <row r="432" s="2" customFormat="1">
      <c r="A432" s="39"/>
      <c r="B432" s="40"/>
      <c r="C432" s="41"/>
      <c r="D432" s="241" t="s">
        <v>329</v>
      </c>
      <c r="E432" s="41"/>
      <c r="F432" s="242" t="s">
        <v>990</v>
      </c>
      <c r="G432" s="41"/>
      <c r="H432" s="41"/>
      <c r="I432" s="243"/>
      <c r="J432" s="41"/>
      <c r="K432" s="41"/>
      <c r="L432" s="45"/>
      <c r="M432" s="244"/>
      <c r="N432" s="245"/>
      <c r="O432" s="92"/>
      <c r="P432" s="92"/>
      <c r="Q432" s="92"/>
      <c r="R432" s="92"/>
      <c r="S432" s="92"/>
      <c r="T432" s="93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329</v>
      </c>
      <c r="AU432" s="18" t="s">
        <v>91</v>
      </c>
    </row>
    <row r="433" s="2" customFormat="1" ht="24.15" customHeight="1">
      <c r="A433" s="39"/>
      <c r="B433" s="40"/>
      <c r="C433" s="228" t="s">
        <v>991</v>
      </c>
      <c r="D433" s="228" t="s">
        <v>323</v>
      </c>
      <c r="E433" s="229" t="s">
        <v>992</v>
      </c>
      <c r="F433" s="230" t="s">
        <v>993</v>
      </c>
      <c r="G433" s="231" t="s">
        <v>480</v>
      </c>
      <c r="H433" s="232">
        <v>0.52500000000000002</v>
      </c>
      <c r="I433" s="233"/>
      <c r="J433" s="234">
        <f>ROUND(I433*H433,2)</f>
        <v>0</v>
      </c>
      <c r="K433" s="230" t="s">
        <v>326</v>
      </c>
      <c r="L433" s="45"/>
      <c r="M433" s="235" t="s">
        <v>1</v>
      </c>
      <c r="N433" s="236" t="s">
        <v>46</v>
      </c>
      <c r="O433" s="92"/>
      <c r="P433" s="237">
        <f>O433*H433</f>
        <v>0</v>
      </c>
      <c r="Q433" s="237">
        <v>1.05237</v>
      </c>
      <c r="R433" s="237">
        <f>Q433*H433</f>
        <v>0.55249425000000008</v>
      </c>
      <c r="S433" s="237">
        <v>0</v>
      </c>
      <c r="T433" s="238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39" t="s">
        <v>341</v>
      </c>
      <c r="AT433" s="239" t="s">
        <v>323</v>
      </c>
      <c r="AU433" s="239" t="s">
        <v>91</v>
      </c>
      <c r="AY433" s="18" t="s">
        <v>320</v>
      </c>
      <c r="BE433" s="240">
        <f>IF(N433="základní",J433,0)</f>
        <v>0</v>
      </c>
      <c r="BF433" s="240">
        <f>IF(N433="snížená",J433,0)</f>
        <v>0</v>
      </c>
      <c r="BG433" s="240">
        <f>IF(N433="zákl. přenesená",J433,0)</f>
        <v>0</v>
      </c>
      <c r="BH433" s="240">
        <f>IF(N433="sníž. přenesená",J433,0)</f>
        <v>0</v>
      </c>
      <c r="BI433" s="240">
        <f>IF(N433="nulová",J433,0)</f>
        <v>0</v>
      </c>
      <c r="BJ433" s="18" t="s">
        <v>89</v>
      </c>
      <c r="BK433" s="240">
        <f>ROUND(I433*H433,2)</f>
        <v>0</v>
      </c>
      <c r="BL433" s="18" t="s">
        <v>341</v>
      </c>
      <c r="BM433" s="239" t="s">
        <v>994</v>
      </c>
    </row>
    <row r="434" s="2" customFormat="1">
      <c r="A434" s="39"/>
      <c r="B434" s="40"/>
      <c r="C434" s="41"/>
      <c r="D434" s="241" t="s">
        <v>329</v>
      </c>
      <c r="E434" s="41"/>
      <c r="F434" s="242" t="s">
        <v>995</v>
      </c>
      <c r="G434" s="41"/>
      <c r="H434" s="41"/>
      <c r="I434" s="243"/>
      <c r="J434" s="41"/>
      <c r="K434" s="41"/>
      <c r="L434" s="45"/>
      <c r="M434" s="244"/>
      <c r="N434" s="245"/>
      <c r="O434" s="92"/>
      <c r="P434" s="92"/>
      <c r="Q434" s="92"/>
      <c r="R434" s="92"/>
      <c r="S434" s="92"/>
      <c r="T434" s="93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329</v>
      </c>
      <c r="AU434" s="18" t="s">
        <v>91</v>
      </c>
    </row>
    <row r="435" s="13" customFormat="1">
      <c r="A435" s="13"/>
      <c r="B435" s="251"/>
      <c r="C435" s="252"/>
      <c r="D435" s="253" t="s">
        <v>440</v>
      </c>
      <c r="E435" s="254" t="s">
        <v>1</v>
      </c>
      <c r="F435" s="255" t="s">
        <v>996</v>
      </c>
      <c r="G435" s="252"/>
      <c r="H435" s="256">
        <v>0.52500000000000002</v>
      </c>
      <c r="I435" s="257"/>
      <c r="J435" s="252"/>
      <c r="K435" s="252"/>
      <c r="L435" s="258"/>
      <c r="M435" s="259"/>
      <c r="N435" s="260"/>
      <c r="O435" s="260"/>
      <c r="P435" s="260"/>
      <c r="Q435" s="260"/>
      <c r="R435" s="260"/>
      <c r="S435" s="260"/>
      <c r="T435" s="261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62" t="s">
        <v>440</v>
      </c>
      <c r="AU435" s="262" t="s">
        <v>91</v>
      </c>
      <c r="AV435" s="13" t="s">
        <v>91</v>
      </c>
      <c r="AW435" s="13" t="s">
        <v>36</v>
      </c>
      <c r="AX435" s="13" t="s">
        <v>89</v>
      </c>
      <c r="AY435" s="262" t="s">
        <v>320</v>
      </c>
    </row>
    <row r="436" s="2" customFormat="1" ht="24.15" customHeight="1">
      <c r="A436" s="39"/>
      <c r="B436" s="40"/>
      <c r="C436" s="228" t="s">
        <v>997</v>
      </c>
      <c r="D436" s="228" t="s">
        <v>323</v>
      </c>
      <c r="E436" s="229" t="s">
        <v>998</v>
      </c>
      <c r="F436" s="230" t="s">
        <v>999</v>
      </c>
      <c r="G436" s="231" t="s">
        <v>437</v>
      </c>
      <c r="H436" s="232">
        <v>230.58000000000001</v>
      </c>
      <c r="I436" s="233"/>
      <c r="J436" s="234">
        <f>ROUND(I436*H436,2)</f>
        <v>0</v>
      </c>
      <c r="K436" s="230" t="s">
        <v>326</v>
      </c>
      <c r="L436" s="45"/>
      <c r="M436" s="235" t="s">
        <v>1</v>
      </c>
      <c r="N436" s="236" t="s">
        <v>46</v>
      </c>
      <c r="O436" s="92"/>
      <c r="P436" s="237">
        <f>O436*H436</f>
        <v>0</v>
      </c>
      <c r="Q436" s="237">
        <v>0.12021</v>
      </c>
      <c r="R436" s="237">
        <f>Q436*H436</f>
        <v>27.718021800000002</v>
      </c>
      <c r="S436" s="237">
        <v>0</v>
      </c>
      <c r="T436" s="238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39" t="s">
        <v>341</v>
      </c>
      <c r="AT436" s="239" t="s">
        <v>323</v>
      </c>
      <c r="AU436" s="239" t="s">
        <v>91</v>
      </c>
      <c r="AY436" s="18" t="s">
        <v>320</v>
      </c>
      <c r="BE436" s="240">
        <f>IF(N436="základní",J436,0)</f>
        <v>0</v>
      </c>
      <c r="BF436" s="240">
        <f>IF(N436="snížená",J436,0)</f>
        <v>0</v>
      </c>
      <c r="BG436" s="240">
        <f>IF(N436="zákl. přenesená",J436,0)</f>
        <v>0</v>
      </c>
      <c r="BH436" s="240">
        <f>IF(N436="sníž. přenesená",J436,0)</f>
        <v>0</v>
      </c>
      <c r="BI436" s="240">
        <f>IF(N436="nulová",J436,0)</f>
        <v>0</v>
      </c>
      <c r="BJ436" s="18" t="s">
        <v>89</v>
      </c>
      <c r="BK436" s="240">
        <f>ROUND(I436*H436,2)</f>
        <v>0</v>
      </c>
      <c r="BL436" s="18" t="s">
        <v>341</v>
      </c>
      <c r="BM436" s="239" t="s">
        <v>1000</v>
      </c>
    </row>
    <row r="437" s="2" customFormat="1">
      <c r="A437" s="39"/>
      <c r="B437" s="40"/>
      <c r="C437" s="41"/>
      <c r="D437" s="241" t="s">
        <v>329</v>
      </c>
      <c r="E437" s="41"/>
      <c r="F437" s="242" t="s">
        <v>1001</v>
      </c>
      <c r="G437" s="41"/>
      <c r="H437" s="41"/>
      <c r="I437" s="243"/>
      <c r="J437" s="41"/>
      <c r="K437" s="41"/>
      <c r="L437" s="45"/>
      <c r="M437" s="244"/>
      <c r="N437" s="245"/>
      <c r="O437" s="92"/>
      <c r="P437" s="92"/>
      <c r="Q437" s="92"/>
      <c r="R437" s="92"/>
      <c r="S437" s="92"/>
      <c r="T437" s="93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329</v>
      </c>
      <c r="AU437" s="18" t="s">
        <v>91</v>
      </c>
    </row>
    <row r="438" s="16" customFormat="1">
      <c r="A438" s="16"/>
      <c r="B438" s="299"/>
      <c r="C438" s="300"/>
      <c r="D438" s="253" t="s">
        <v>440</v>
      </c>
      <c r="E438" s="301" t="s">
        <v>1</v>
      </c>
      <c r="F438" s="302" t="s">
        <v>900</v>
      </c>
      <c r="G438" s="300"/>
      <c r="H438" s="301" t="s">
        <v>1</v>
      </c>
      <c r="I438" s="303"/>
      <c r="J438" s="300"/>
      <c r="K438" s="300"/>
      <c r="L438" s="304"/>
      <c r="M438" s="305"/>
      <c r="N438" s="306"/>
      <c r="O438" s="306"/>
      <c r="P438" s="306"/>
      <c r="Q438" s="306"/>
      <c r="R438" s="306"/>
      <c r="S438" s="306"/>
      <c r="T438" s="307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T438" s="308" t="s">
        <v>440</v>
      </c>
      <c r="AU438" s="308" t="s">
        <v>91</v>
      </c>
      <c r="AV438" s="16" t="s">
        <v>89</v>
      </c>
      <c r="AW438" s="16" t="s">
        <v>36</v>
      </c>
      <c r="AX438" s="16" t="s">
        <v>81</v>
      </c>
      <c r="AY438" s="308" t="s">
        <v>320</v>
      </c>
    </row>
    <row r="439" s="13" customFormat="1">
      <c r="A439" s="13"/>
      <c r="B439" s="251"/>
      <c r="C439" s="252"/>
      <c r="D439" s="253" t="s">
        <v>440</v>
      </c>
      <c r="E439" s="254" t="s">
        <v>1</v>
      </c>
      <c r="F439" s="255" t="s">
        <v>1002</v>
      </c>
      <c r="G439" s="252"/>
      <c r="H439" s="256">
        <v>66.450000000000003</v>
      </c>
      <c r="I439" s="257"/>
      <c r="J439" s="252"/>
      <c r="K439" s="252"/>
      <c r="L439" s="258"/>
      <c r="M439" s="259"/>
      <c r="N439" s="260"/>
      <c r="O439" s="260"/>
      <c r="P439" s="260"/>
      <c r="Q439" s="260"/>
      <c r="R439" s="260"/>
      <c r="S439" s="260"/>
      <c r="T439" s="261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2" t="s">
        <v>440</v>
      </c>
      <c r="AU439" s="262" t="s">
        <v>91</v>
      </c>
      <c r="AV439" s="13" t="s">
        <v>91</v>
      </c>
      <c r="AW439" s="13" t="s">
        <v>36</v>
      </c>
      <c r="AX439" s="13" t="s">
        <v>81</v>
      </c>
      <c r="AY439" s="262" t="s">
        <v>320</v>
      </c>
    </row>
    <row r="440" s="13" customFormat="1">
      <c r="A440" s="13"/>
      <c r="B440" s="251"/>
      <c r="C440" s="252"/>
      <c r="D440" s="253" t="s">
        <v>440</v>
      </c>
      <c r="E440" s="254" t="s">
        <v>1</v>
      </c>
      <c r="F440" s="255" t="s">
        <v>1003</v>
      </c>
      <c r="G440" s="252"/>
      <c r="H440" s="256">
        <v>11.23</v>
      </c>
      <c r="I440" s="257"/>
      <c r="J440" s="252"/>
      <c r="K440" s="252"/>
      <c r="L440" s="258"/>
      <c r="M440" s="259"/>
      <c r="N440" s="260"/>
      <c r="O440" s="260"/>
      <c r="P440" s="260"/>
      <c r="Q440" s="260"/>
      <c r="R440" s="260"/>
      <c r="S440" s="260"/>
      <c r="T440" s="261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2" t="s">
        <v>440</v>
      </c>
      <c r="AU440" s="262" t="s">
        <v>91</v>
      </c>
      <c r="AV440" s="13" t="s">
        <v>91</v>
      </c>
      <c r="AW440" s="13" t="s">
        <v>36</v>
      </c>
      <c r="AX440" s="13" t="s">
        <v>81</v>
      </c>
      <c r="AY440" s="262" t="s">
        <v>320</v>
      </c>
    </row>
    <row r="441" s="13" customFormat="1">
      <c r="A441" s="13"/>
      <c r="B441" s="251"/>
      <c r="C441" s="252"/>
      <c r="D441" s="253" t="s">
        <v>440</v>
      </c>
      <c r="E441" s="254" t="s">
        <v>1</v>
      </c>
      <c r="F441" s="255" t="s">
        <v>1004</v>
      </c>
      <c r="G441" s="252"/>
      <c r="H441" s="256">
        <v>64.049999999999997</v>
      </c>
      <c r="I441" s="257"/>
      <c r="J441" s="252"/>
      <c r="K441" s="252"/>
      <c r="L441" s="258"/>
      <c r="M441" s="259"/>
      <c r="N441" s="260"/>
      <c r="O441" s="260"/>
      <c r="P441" s="260"/>
      <c r="Q441" s="260"/>
      <c r="R441" s="260"/>
      <c r="S441" s="260"/>
      <c r="T441" s="261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62" t="s">
        <v>440</v>
      </c>
      <c r="AU441" s="262" t="s">
        <v>91</v>
      </c>
      <c r="AV441" s="13" t="s">
        <v>91</v>
      </c>
      <c r="AW441" s="13" t="s">
        <v>36</v>
      </c>
      <c r="AX441" s="13" t="s">
        <v>81</v>
      </c>
      <c r="AY441" s="262" t="s">
        <v>320</v>
      </c>
    </row>
    <row r="442" s="13" customFormat="1">
      <c r="A442" s="13"/>
      <c r="B442" s="251"/>
      <c r="C442" s="252"/>
      <c r="D442" s="253" t="s">
        <v>440</v>
      </c>
      <c r="E442" s="254" t="s">
        <v>1</v>
      </c>
      <c r="F442" s="255" t="s">
        <v>1005</v>
      </c>
      <c r="G442" s="252"/>
      <c r="H442" s="256">
        <v>8.25</v>
      </c>
      <c r="I442" s="257"/>
      <c r="J442" s="252"/>
      <c r="K442" s="252"/>
      <c r="L442" s="258"/>
      <c r="M442" s="259"/>
      <c r="N442" s="260"/>
      <c r="O442" s="260"/>
      <c r="P442" s="260"/>
      <c r="Q442" s="260"/>
      <c r="R442" s="260"/>
      <c r="S442" s="260"/>
      <c r="T442" s="261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62" t="s">
        <v>440</v>
      </c>
      <c r="AU442" s="262" t="s">
        <v>91</v>
      </c>
      <c r="AV442" s="13" t="s">
        <v>91</v>
      </c>
      <c r="AW442" s="13" t="s">
        <v>36</v>
      </c>
      <c r="AX442" s="13" t="s">
        <v>81</v>
      </c>
      <c r="AY442" s="262" t="s">
        <v>320</v>
      </c>
    </row>
    <row r="443" s="13" customFormat="1">
      <c r="A443" s="13"/>
      <c r="B443" s="251"/>
      <c r="C443" s="252"/>
      <c r="D443" s="253" t="s">
        <v>440</v>
      </c>
      <c r="E443" s="254" t="s">
        <v>1</v>
      </c>
      <c r="F443" s="255" t="s">
        <v>1006</v>
      </c>
      <c r="G443" s="252"/>
      <c r="H443" s="256">
        <v>20.82</v>
      </c>
      <c r="I443" s="257"/>
      <c r="J443" s="252"/>
      <c r="K443" s="252"/>
      <c r="L443" s="258"/>
      <c r="M443" s="259"/>
      <c r="N443" s="260"/>
      <c r="O443" s="260"/>
      <c r="P443" s="260"/>
      <c r="Q443" s="260"/>
      <c r="R443" s="260"/>
      <c r="S443" s="260"/>
      <c r="T443" s="261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62" t="s">
        <v>440</v>
      </c>
      <c r="AU443" s="262" t="s">
        <v>91</v>
      </c>
      <c r="AV443" s="13" t="s">
        <v>91</v>
      </c>
      <c r="AW443" s="13" t="s">
        <v>36</v>
      </c>
      <c r="AX443" s="13" t="s">
        <v>81</v>
      </c>
      <c r="AY443" s="262" t="s">
        <v>320</v>
      </c>
    </row>
    <row r="444" s="15" customFormat="1">
      <c r="A444" s="15"/>
      <c r="B444" s="288"/>
      <c r="C444" s="289"/>
      <c r="D444" s="253" t="s">
        <v>440</v>
      </c>
      <c r="E444" s="290" t="s">
        <v>1</v>
      </c>
      <c r="F444" s="291" t="s">
        <v>633</v>
      </c>
      <c r="G444" s="289"/>
      <c r="H444" s="292">
        <v>170.80000000000001</v>
      </c>
      <c r="I444" s="293"/>
      <c r="J444" s="289"/>
      <c r="K444" s="289"/>
      <c r="L444" s="294"/>
      <c r="M444" s="295"/>
      <c r="N444" s="296"/>
      <c r="O444" s="296"/>
      <c r="P444" s="296"/>
      <c r="Q444" s="296"/>
      <c r="R444" s="296"/>
      <c r="S444" s="296"/>
      <c r="T444" s="297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98" t="s">
        <v>440</v>
      </c>
      <c r="AU444" s="298" t="s">
        <v>91</v>
      </c>
      <c r="AV444" s="15" t="s">
        <v>111</v>
      </c>
      <c r="AW444" s="15" t="s">
        <v>36</v>
      </c>
      <c r="AX444" s="15" t="s">
        <v>81</v>
      </c>
      <c r="AY444" s="298" t="s">
        <v>320</v>
      </c>
    </row>
    <row r="445" s="16" customFormat="1">
      <c r="A445" s="16"/>
      <c r="B445" s="299"/>
      <c r="C445" s="300"/>
      <c r="D445" s="253" t="s">
        <v>440</v>
      </c>
      <c r="E445" s="301" t="s">
        <v>1</v>
      </c>
      <c r="F445" s="302" t="s">
        <v>1007</v>
      </c>
      <c r="G445" s="300"/>
      <c r="H445" s="301" t="s">
        <v>1</v>
      </c>
      <c r="I445" s="303"/>
      <c r="J445" s="300"/>
      <c r="K445" s="300"/>
      <c r="L445" s="304"/>
      <c r="M445" s="305"/>
      <c r="N445" s="306"/>
      <c r="O445" s="306"/>
      <c r="P445" s="306"/>
      <c r="Q445" s="306"/>
      <c r="R445" s="306"/>
      <c r="S445" s="306"/>
      <c r="T445" s="307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T445" s="308" t="s">
        <v>440</v>
      </c>
      <c r="AU445" s="308" t="s">
        <v>91</v>
      </c>
      <c r="AV445" s="16" t="s">
        <v>89</v>
      </c>
      <c r="AW445" s="16" t="s">
        <v>36</v>
      </c>
      <c r="AX445" s="16" t="s">
        <v>81</v>
      </c>
      <c r="AY445" s="308" t="s">
        <v>320</v>
      </c>
    </row>
    <row r="446" s="13" customFormat="1">
      <c r="A446" s="13"/>
      <c r="B446" s="251"/>
      <c r="C446" s="252"/>
      <c r="D446" s="253" t="s">
        <v>440</v>
      </c>
      <c r="E446" s="254" t="s">
        <v>1</v>
      </c>
      <c r="F446" s="255" t="s">
        <v>1008</v>
      </c>
      <c r="G446" s="252"/>
      <c r="H446" s="256">
        <v>36.479999999999997</v>
      </c>
      <c r="I446" s="257"/>
      <c r="J446" s="252"/>
      <c r="K446" s="252"/>
      <c r="L446" s="258"/>
      <c r="M446" s="259"/>
      <c r="N446" s="260"/>
      <c r="O446" s="260"/>
      <c r="P446" s="260"/>
      <c r="Q446" s="260"/>
      <c r="R446" s="260"/>
      <c r="S446" s="260"/>
      <c r="T446" s="261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2" t="s">
        <v>440</v>
      </c>
      <c r="AU446" s="262" t="s">
        <v>91</v>
      </c>
      <c r="AV446" s="13" t="s">
        <v>91</v>
      </c>
      <c r="AW446" s="13" t="s">
        <v>36</v>
      </c>
      <c r="AX446" s="13" t="s">
        <v>81</v>
      </c>
      <c r="AY446" s="262" t="s">
        <v>320</v>
      </c>
    </row>
    <row r="447" s="15" customFormat="1">
      <c r="A447" s="15"/>
      <c r="B447" s="288"/>
      <c r="C447" s="289"/>
      <c r="D447" s="253" t="s">
        <v>440</v>
      </c>
      <c r="E447" s="290" t="s">
        <v>1</v>
      </c>
      <c r="F447" s="291" t="s">
        <v>633</v>
      </c>
      <c r="G447" s="289"/>
      <c r="H447" s="292">
        <v>36.479999999999997</v>
      </c>
      <c r="I447" s="293"/>
      <c r="J447" s="289"/>
      <c r="K447" s="289"/>
      <c r="L447" s="294"/>
      <c r="M447" s="295"/>
      <c r="N447" s="296"/>
      <c r="O447" s="296"/>
      <c r="P447" s="296"/>
      <c r="Q447" s="296"/>
      <c r="R447" s="296"/>
      <c r="S447" s="296"/>
      <c r="T447" s="297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98" t="s">
        <v>440</v>
      </c>
      <c r="AU447" s="298" t="s">
        <v>91</v>
      </c>
      <c r="AV447" s="15" t="s">
        <v>111</v>
      </c>
      <c r="AW447" s="15" t="s">
        <v>36</v>
      </c>
      <c r="AX447" s="15" t="s">
        <v>81</v>
      </c>
      <c r="AY447" s="298" t="s">
        <v>320</v>
      </c>
    </row>
    <row r="448" s="16" customFormat="1">
      <c r="A448" s="16"/>
      <c r="B448" s="299"/>
      <c r="C448" s="300"/>
      <c r="D448" s="253" t="s">
        <v>440</v>
      </c>
      <c r="E448" s="301" t="s">
        <v>1</v>
      </c>
      <c r="F448" s="302" t="s">
        <v>882</v>
      </c>
      <c r="G448" s="300"/>
      <c r="H448" s="301" t="s">
        <v>1</v>
      </c>
      <c r="I448" s="303"/>
      <c r="J448" s="300"/>
      <c r="K448" s="300"/>
      <c r="L448" s="304"/>
      <c r="M448" s="305"/>
      <c r="N448" s="306"/>
      <c r="O448" s="306"/>
      <c r="P448" s="306"/>
      <c r="Q448" s="306"/>
      <c r="R448" s="306"/>
      <c r="S448" s="306"/>
      <c r="T448" s="307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T448" s="308" t="s">
        <v>440</v>
      </c>
      <c r="AU448" s="308" t="s">
        <v>91</v>
      </c>
      <c r="AV448" s="16" t="s">
        <v>89</v>
      </c>
      <c r="AW448" s="16" t="s">
        <v>36</v>
      </c>
      <c r="AX448" s="16" t="s">
        <v>81</v>
      </c>
      <c r="AY448" s="308" t="s">
        <v>320</v>
      </c>
    </row>
    <row r="449" s="13" customFormat="1">
      <c r="A449" s="13"/>
      <c r="B449" s="251"/>
      <c r="C449" s="252"/>
      <c r="D449" s="253" t="s">
        <v>440</v>
      </c>
      <c r="E449" s="254" t="s">
        <v>1</v>
      </c>
      <c r="F449" s="255" t="s">
        <v>1009</v>
      </c>
      <c r="G449" s="252"/>
      <c r="H449" s="256">
        <v>23.300000000000001</v>
      </c>
      <c r="I449" s="257"/>
      <c r="J449" s="252"/>
      <c r="K449" s="252"/>
      <c r="L449" s="258"/>
      <c r="M449" s="259"/>
      <c r="N449" s="260"/>
      <c r="O449" s="260"/>
      <c r="P449" s="260"/>
      <c r="Q449" s="260"/>
      <c r="R449" s="260"/>
      <c r="S449" s="260"/>
      <c r="T449" s="261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62" t="s">
        <v>440</v>
      </c>
      <c r="AU449" s="262" t="s">
        <v>91</v>
      </c>
      <c r="AV449" s="13" t="s">
        <v>91</v>
      </c>
      <c r="AW449" s="13" t="s">
        <v>36</v>
      </c>
      <c r="AX449" s="13" t="s">
        <v>81</v>
      </c>
      <c r="AY449" s="262" t="s">
        <v>320</v>
      </c>
    </row>
    <row r="450" s="15" customFormat="1">
      <c r="A450" s="15"/>
      <c r="B450" s="288"/>
      <c r="C450" s="289"/>
      <c r="D450" s="253" t="s">
        <v>440</v>
      </c>
      <c r="E450" s="290" t="s">
        <v>1</v>
      </c>
      <c r="F450" s="291" t="s">
        <v>633</v>
      </c>
      <c r="G450" s="289"/>
      <c r="H450" s="292">
        <v>23.300000000000001</v>
      </c>
      <c r="I450" s="293"/>
      <c r="J450" s="289"/>
      <c r="K450" s="289"/>
      <c r="L450" s="294"/>
      <c r="M450" s="295"/>
      <c r="N450" s="296"/>
      <c r="O450" s="296"/>
      <c r="P450" s="296"/>
      <c r="Q450" s="296"/>
      <c r="R450" s="296"/>
      <c r="S450" s="296"/>
      <c r="T450" s="297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98" t="s">
        <v>440</v>
      </c>
      <c r="AU450" s="298" t="s">
        <v>91</v>
      </c>
      <c r="AV450" s="15" t="s">
        <v>111</v>
      </c>
      <c r="AW450" s="15" t="s">
        <v>36</v>
      </c>
      <c r="AX450" s="15" t="s">
        <v>81</v>
      </c>
      <c r="AY450" s="298" t="s">
        <v>320</v>
      </c>
    </row>
    <row r="451" s="14" customFormat="1">
      <c r="A451" s="14"/>
      <c r="B451" s="263"/>
      <c r="C451" s="264"/>
      <c r="D451" s="253" t="s">
        <v>440</v>
      </c>
      <c r="E451" s="265" t="s">
        <v>1</v>
      </c>
      <c r="F451" s="266" t="s">
        <v>485</v>
      </c>
      <c r="G451" s="264"/>
      <c r="H451" s="267">
        <v>230.58000000000001</v>
      </c>
      <c r="I451" s="268"/>
      <c r="J451" s="264"/>
      <c r="K451" s="264"/>
      <c r="L451" s="269"/>
      <c r="M451" s="270"/>
      <c r="N451" s="271"/>
      <c r="O451" s="271"/>
      <c r="P451" s="271"/>
      <c r="Q451" s="271"/>
      <c r="R451" s="271"/>
      <c r="S451" s="271"/>
      <c r="T451" s="272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73" t="s">
        <v>440</v>
      </c>
      <c r="AU451" s="273" t="s">
        <v>91</v>
      </c>
      <c r="AV451" s="14" t="s">
        <v>341</v>
      </c>
      <c r="AW451" s="14" t="s">
        <v>36</v>
      </c>
      <c r="AX451" s="14" t="s">
        <v>89</v>
      </c>
      <c r="AY451" s="273" t="s">
        <v>320</v>
      </c>
    </row>
    <row r="452" s="2" customFormat="1" ht="16.5" customHeight="1">
      <c r="A452" s="39"/>
      <c r="B452" s="40"/>
      <c r="C452" s="228" t="s">
        <v>1010</v>
      </c>
      <c r="D452" s="228" t="s">
        <v>323</v>
      </c>
      <c r="E452" s="229" t="s">
        <v>1011</v>
      </c>
      <c r="F452" s="230" t="s">
        <v>1012</v>
      </c>
      <c r="G452" s="231" t="s">
        <v>437</v>
      </c>
      <c r="H452" s="232">
        <v>20.510000000000002</v>
      </c>
      <c r="I452" s="233"/>
      <c r="J452" s="234">
        <f>ROUND(I452*H452,2)</f>
        <v>0</v>
      </c>
      <c r="K452" s="230" t="s">
        <v>326</v>
      </c>
      <c r="L452" s="45"/>
      <c r="M452" s="235" t="s">
        <v>1</v>
      </c>
      <c r="N452" s="236" t="s">
        <v>46</v>
      </c>
      <c r="O452" s="92"/>
      <c r="P452" s="237">
        <f>O452*H452</f>
        <v>0</v>
      </c>
      <c r="Q452" s="237">
        <v>0.083409999999999998</v>
      </c>
      <c r="R452" s="237">
        <f>Q452*H452</f>
        <v>1.7107391000000001</v>
      </c>
      <c r="S452" s="237">
        <v>0</v>
      </c>
      <c r="T452" s="238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39" t="s">
        <v>341</v>
      </c>
      <c r="AT452" s="239" t="s">
        <v>323</v>
      </c>
      <c r="AU452" s="239" t="s">
        <v>91</v>
      </c>
      <c r="AY452" s="18" t="s">
        <v>320</v>
      </c>
      <c r="BE452" s="240">
        <f>IF(N452="základní",J452,0)</f>
        <v>0</v>
      </c>
      <c r="BF452" s="240">
        <f>IF(N452="snížená",J452,0)</f>
        <v>0</v>
      </c>
      <c r="BG452" s="240">
        <f>IF(N452="zákl. přenesená",J452,0)</f>
        <v>0</v>
      </c>
      <c r="BH452" s="240">
        <f>IF(N452="sníž. přenesená",J452,0)</f>
        <v>0</v>
      </c>
      <c r="BI452" s="240">
        <f>IF(N452="nulová",J452,0)</f>
        <v>0</v>
      </c>
      <c r="BJ452" s="18" t="s">
        <v>89</v>
      </c>
      <c r="BK452" s="240">
        <f>ROUND(I452*H452,2)</f>
        <v>0</v>
      </c>
      <c r="BL452" s="18" t="s">
        <v>341</v>
      </c>
      <c r="BM452" s="239" t="s">
        <v>1013</v>
      </c>
    </row>
    <row r="453" s="2" customFormat="1">
      <c r="A453" s="39"/>
      <c r="B453" s="40"/>
      <c r="C453" s="41"/>
      <c r="D453" s="241" t="s">
        <v>329</v>
      </c>
      <c r="E453" s="41"/>
      <c r="F453" s="242" t="s">
        <v>1014</v>
      </c>
      <c r="G453" s="41"/>
      <c r="H453" s="41"/>
      <c r="I453" s="243"/>
      <c r="J453" s="41"/>
      <c r="K453" s="41"/>
      <c r="L453" s="45"/>
      <c r="M453" s="244"/>
      <c r="N453" s="245"/>
      <c r="O453" s="92"/>
      <c r="P453" s="92"/>
      <c r="Q453" s="92"/>
      <c r="R453" s="92"/>
      <c r="S453" s="92"/>
      <c r="T453" s="93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329</v>
      </c>
      <c r="AU453" s="18" t="s">
        <v>91</v>
      </c>
    </row>
    <row r="454" s="16" customFormat="1">
      <c r="A454" s="16"/>
      <c r="B454" s="299"/>
      <c r="C454" s="300"/>
      <c r="D454" s="253" t="s">
        <v>440</v>
      </c>
      <c r="E454" s="301" t="s">
        <v>1</v>
      </c>
      <c r="F454" s="302" t="s">
        <v>900</v>
      </c>
      <c r="G454" s="300"/>
      <c r="H454" s="301" t="s">
        <v>1</v>
      </c>
      <c r="I454" s="303"/>
      <c r="J454" s="300"/>
      <c r="K454" s="300"/>
      <c r="L454" s="304"/>
      <c r="M454" s="305"/>
      <c r="N454" s="306"/>
      <c r="O454" s="306"/>
      <c r="P454" s="306"/>
      <c r="Q454" s="306"/>
      <c r="R454" s="306"/>
      <c r="S454" s="306"/>
      <c r="T454" s="307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T454" s="308" t="s">
        <v>440</v>
      </c>
      <c r="AU454" s="308" t="s">
        <v>91</v>
      </c>
      <c r="AV454" s="16" t="s">
        <v>89</v>
      </c>
      <c r="AW454" s="16" t="s">
        <v>36</v>
      </c>
      <c r="AX454" s="16" t="s">
        <v>81</v>
      </c>
      <c r="AY454" s="308" t="s">
        <v>320</v>
      </c>
    </row>
    <row r="455" s="13" customFormat="1">
      <c r="A455" s="13"/>
      <c r="B455" s="251"/>
      <c r="C455" s="252"/>
      <c r="D455" s="253" t="s">
        <v>440</v>
      </c>
      <c r="E455" s="254" t="s">
        <v>1</v>
      </c>
      <c r="F455" s="255" t="s">
        <v>1015</v>
      </c>
      <c r="G455" s="252"/>
      <c r="H455" s="256">
        <v>12.039999999999999</v>
      </c>
      <c r="I455" s="257"/>
      <c r="J455" s="252"/>
      <c r="K455" s="252"/>
      <c r="L455" s="258"/>
      <c r="M455" s="259"/>
      <c r="N455" s="260"/>
      <c r="O455" s="260"/>
      <c r="P455" s="260"/>
      <c r="Q455" s="260"/>
      <c r="R455" s="260"/>
      <c r="S455" s="260"/>
      <c r="T455" s="261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62" t="s">
        <v>440</v>
      </c>
      <c r="AU455" s="262" t="s">
        <v>91</v>
      </c>
      <c r="AV455" s="13" t="s">
        <v>91</v>
      </c>
      <c r="AW455" s="13" t="s">
        <v>36</v>
      </c>
      <c r="AX455" s="13" t="s">
        <v>81</v>
      </c>
      <c r="AY455" s="262" t="s">
        <v>320</v>
      </c>
    </row>
    <row r="456" s="13" customFormat="1">
      <c r="A456" s="13"/>
      <c r="B456" s="251"/>
      <c r="C456" s="252"/>
      <c r="D456" s="253" t="s">
        <v>440</v>
      </c>
      <c r="E456" s="254" t="s">
        <v>1</v>
      </c>
      <c r="F456" s="255" t="s">
        <v>1016</v>
      </c>
      <c r="G456" s="252"/>
      <c r="H456" s="256">
        <v>4.3399999999999999</v>
      </c>
      <c r="I456" s="257"/>
      <c r="J456" s="252"/>
      <c r="K456" s="252"/>
      <c r="L456" s="258"/>
      <c r="M456" s="259"/>
      <c r="N456" s="260"/>
      <c r="O456" s="260"/>
      <c r="P456" s="260"/>
      <c r="Q456" s="260"/>
      <c r="R456" s="260"/>
      <c r="S456" s="260"/>
      <c r="T456" s="261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62" t="s">
        <v>440</v>
      </c>
      <c r="AU456" s="262" t="s">
        <v>91</v>
      </c>
      <c r="AV456" s="13" t="s">
        <v>91</v>
      </c>
      <c r="AW456" s="13" t="s">
        <v>36</v>
      </c>
      <c r="AX456" s="13" t="s">
        <v>81</v>
      </c>
      <c r="AY456" s="262" t="s">
        <v>320</v>
      </c>
    </row>
    <row r="457" s="13" customFormat="1">
      <c r="A457" s="13"/>
      <c r="B457" s="251"/>
      <c r="C457" s="252"/>
      <c r="D457" s="253" t="s">
        <v>440</v>
      </c>
      <c r="E457" s="254" t="s">
        <v>1</v>
      </c>
      <c r="F457" s="255" t="s">
        <v>1017</v>
      </c>
      <c r="G457" s="252"/>
      <c r="H457" s="256">
        <v>4.1299999999999999</v>
      </c>
      <c r="I457" s="257"/>
      <c r="J457" s="252"/>
      <c r="K457" s="252"/>
      <c r="L457" s="258"/>
      <c r="M457" s="259"/>
      <c r="N457" s="260"/>
      <c r="O457" s="260"/>
      <c r="P457" s="260"/>
      <c r="Q457" s="260"/>
      <c r="R457" s="260"/>
      <c r="S457" s="260"/>
      <c r="T457" s="261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62" t="s">
        <v>440</v>
      </c>
      <c r="AU457" s="262" t="s">
        <v>91</v>
      </c>
      <c r="AV457" s="13" t="s">
        <v>91</v>
      </c>
      <c r="AW457" s="13" t="s">
        <v>36</v>
      </c>
      <c r="AX457" s="13" t="s">
        <v>81</v>
      </c>
      <c r="AY457" s="262" t="s">
        <v>320</v>
      </c>
    </row>
    <row r="458" s="14" customFormat="1">
      <c r="A458" s="14"/>
      <c r="B458" s="263"/>
      <c r="C458" s="264"/>
      <c r="D458" s="253" t="s">
        <v>440</v>
      </c>
      <c r="E458" s="265" t="s">
        <v>1</v>
      </c>
      <c r="F458" s="266" t="s">
        <v>485</v>
      </c>
      <c r="G458" s="264"/>
      <c r="H458" s="267">
        <v>20.510000000000002</v>
      </c>
      <c r="I458" s="268"/>
      <c r="J458" s="264"/>
      <c r="K458" s="264"/>
      <c r="L458" s="269"/>
      <c r="M458" s="270"/>
      <c r="N458" s="271"/>
      <c r="O458" s="271"/>
      <c r="P458" s="271"/>
      <c r="Q458" s="271"/>
      <c r="R458" s="271"/>
      <c r="S458" s="271"/>
      <c r="T458" s="272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73" t="s">
        <v>440</v>
      </c>
      <c r="AU458" s="273" t="s">
        <v>91</v>
      </c>
      <c r="AV458" s="14" t="s">
        <v>341</v>
      </c>
      <c r="AW458" s="14" t="s">
        <v>36</v>
      </c>
      <c r="AX458" s="14" t="s">
        <v>89</v>
      </c>
      <c r="AY458" s="273" t="s">
        <v>320</v>
      </c>
    </row>
    <row r="459" s="2" customFormat="1" ht="16.5" customHeight="1">
      <c r="A459" s="39"/>
      <c r="B459" s="40"/>
      <c r="C459" s="228" t="s">
        <v>1018</v>
      </c>
      <c r="D459" s="228" t="s">
        <v>323</v>
      </c>
      <c r="E459" s="229" t="s">
        <v>1019</v>
      </c>
      <c r="F459" s="230" t="s">
        <v>1020</v>
      </c>
      <c r="G459" s="231" t="s">
        <v>437</v>
      </c>
      <c r="H459" s="232">
        <v>1.8200000000000001</v>
      </c>
      <c r="I459" s="233"/>
      <c r="J459" s="234">
        <f>ROUND(I459*H459,2)</f>
        <v>0</v>
      </c>
      <c r="K459" s="230" t="s">
        <v>1</v>
      </c>
      <c r="L459" s="45"/>
      <c r="M459" s="235" t="s">
        <v>1</v>
      </c>
      <c r="N459" s="236" t="s">
        <v>46</v>
      </c>
      <c r="O459" s="92"/>
      <c r="P459" s="237">
        <f>O459*H459</f>
        <v>0</v>
      </c>
      <c r="Q459" s="237">
        <v>0.15414</v>
      </c>
      <c r="R459" s="237">
        <f>Q459*H459</f>
        <v>0.28053480000000003</v>
      </c>
      <c r="S459" s="237">
        <v>0</v>
      </c>
      <c r="T459" s="238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39" t="s">
        <v>341</v>
      </c>
      <c r="AT459" s="239" t="s">
        <v>323</v>
      </c>
      <c r="AU459" s="239" t="s">
        <v>91</v>
      </c>
      <c r="AY459" s="18" t="s">
        <v>320</v>
      </c>
      <c r="BE459" s="240">
        <f>IF(N459="základní",J459,0)</f>
        <v>0</v>
      </c>
      <c r="BF459" s="240">
        <f>IF(N459="snížená",J459,0)</f>
        <v>0</v>
      </c>
      <c r="BG459" s="240">
        <f>IF(N459="zákl. přenesená",J459,0)</f>
        <v>0</v>
      </c>
      <c r="BH459" s="240">
        <f>IF(N459="sníž. přenesená",J459,0)</f>
        <v>0</v>
      </c>
      <c r="BI459" s="240">
        <f>IF(N459="nulová",J459,0)</f>
        <v>0</v>
      </c>
      <c r="BJ459" s="18" t="s">
        <v>89</v>
      </c>
      <c r="BK459" s="240">
        <f>ROUND(I459*H459,2)</f>
        <v>0</v>
      </c>
      <c r="BL459" s="18" t="s">
        <v>341</v>
      </c>
      <c r="BM459" s="239" t="s">
        <v>1021</v>
      </c>
    </row>
    <row r="460" s="13" customFormat="1">
      <c r="A460" s="13"/>
      <c r="B460" s="251"/>
      <c r="C460" s="252"/>
      <c r="D460" s="253" t="s">
        <v>440</v>
      </c>
      <c r="E460" s="254" t="s">
        <v>1</v>
      </c>
      <c r="F460" s="255" t="s">
        <v>1022</v>
      </c>
      <c r="G460" s="252"/>
      <c r="H460" s="256">
        <v>1.8200000000000001</v>
      </c>
      <c r="I460" s="257"/>
      <c r="J460" s="252"/>
      <c r="K460" s="252"/>
      <c r="L460" s="258"/>
      <c r="M460" s="259"/>
      <c r="N460" s="260"/>
      <c r="O460" s="260"/>
      <c r="P460" s="260"/>
      <c r="Q460" s="260"/>
      <c r="R460" s="260"/>
      <c r="S460" s="260"/>
      <c r="T460" s="261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2" t="s">
        <v>440</v>
      </c>
      <c r="AU460" s="262" t="s">
        <v>91</v>
      </c>
      <c r="AV460" s="13" t="s">
        <v>91</v>
      </c>
      <c r="AW460" s="13" t="s">
        <v>36</v>
      </c>
      <c r="AX460" s="13" t="s">
        <v>89</v>
      </c>
      <c r="AY460" s="262" t="s">
        <v>320</v>
      </c>
    </row>
    <row r="461" s="2" customFormat="1" ht="24.15" customHeight="1">
      <c r="A461" s="39"/>
      <c r="B461" s="40"/>
      <c r="C461" s="228" t="s">
        <v>1023</v>
      </c>
      <c r="D461" s="228" t="s">
        <v>323</v>
      </c>
      <c r="E461" s="229" t="s">
        <v>1024</v>
      </c>
      <c r="F461" s="230" t="s">
        <v>1025</v>
      </c>
      <c r="G461" s="231" t="s">
        <v>544</v>
      </c>
      <c r="H461" s="232">
        <v>51</v>
      </c>
      <c r="I461" s="233"/>
      <c r="J461" s="234">
        <f>ROUND(I461*H461,2)</f>
        <v>0</v>
      </c>
      <c r="K461" s="230" t="s">
        <v>326</v>
      </c>
      <c r="L461" s="45"/>
      <c r="M461" s="235" t="s">
        <v>1</v>
      </c>
      <c r="N461" s="236" t="s">
        <v>46</v>
      </c>
      <c r="O461" s="92"/>
      <c r="P461" s="237">
        <f>O461*H461</f>
        <v>0</v>
      </c>
      <c r="Q461" s="237">
        <v>0.048719999999999999</v>
      </c>
      <c r="R461" s="237">
        <f>Q461*H461</f>
        <v>2.4847199999999998</v>
      </c>
      <c r="S461" s="237">
        <v>0</v>
      </c>
      <c r="T461" s="238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39" t="s">
        <v>341</v>
      </c>
      <c r="AT461" s="239" t="s">
        <v>323</v>
      </c>
      <c r="AU461" s="239" t="s">
        <v>91</v>
      </c>
      <c r="AY461" s="18" t="s">
        <v>320</v>
      </c>
      <c r="BE461" s="240">
        <f>IF(N461="základní",J461,0)</f>
        <v>0</v>
      </c>
      <c r="BF461" s="240">
        <f>IF(N461="snížená",J461,0)</f>
        <v>0</v>
      </c>
      <c r="BG461" s="240">
        <f>IF(N461="zákl. přenesená",J461,0)</f>
        <v>0</v>
      </c>
      <c r="BH461" s="240">
        <f>IF(N461="sníž. přenesená",J461,0)</f>
        <v>0</v>
      </c>
      <c r="BI461" s="240">
        <f>IF(N461="nulová",J461,0)</f>
        <v>0</v>
      </c>
      <c r="BJ461" s="18" t="s">
        <v>89</v>
      </c>
      <c r="BK461" s="240">
        <f>ROUND(I461*H461,2)</f>
        <v>0</v>
      </c>
      <c r="BL461" s="18" t="s">
        <v>341</v>
      </c>
      <c r="BM461" s="239" t="s">
        <v>1026</v>
      </c>
    </row>
    <row r="462" s="2" customFormat="1">
      <c r="A462" s="39"/>
      <c r="B462" s="40"/>
      <c r="C462" s="41"/>
      <c r="D462" s="241" t="s">
        <v>329</v>
      </c>
      <c r="E462" s="41"/>
      <c r="F462" s="242" t="s">
        <v>1027</v>
      </c>
      <c r="G462" s="41"/>
      <c r="H462" s="41"/>
      <c r="I462" s="243"/>
      <c r="J462" s="41"/>
      <c r="K462" s="41"/>
      <c r="L462" s="45"/>
      <c r="M462" s="244"/>
      <c r="N462" s="245"/>
      <c r="O462" s="92"/>
      <c r="P462" s="92"/>
      <c r="Q462" s="92"/>
      <c r="R462" s="92"/>
      <c r="S462" s="92"/>
      <c r="T462" s="93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329</v>
      </c>
      <c r="AU462" s="18" t="s">
        <v>91</v>
      </c>
    </row>
    <row r="463" s="2" customFormat="1" ht="24.15" customHeight="1">
      <c r="A463" s="39"/>
      <c r="B463" s="40"/>
      <c r="C463" s="274" t="s">
        <v>1028</v>
      </c>
      <c r="D463" s="274" t="s">
        <v>503</v>
      </c>
      <c r="E463" s="275" t="s">
        <v>1029</v>
      </c>
      <c r="F463" s="276" t="s">
        <v>1030</v>
      </c>
      <c r="G463" s="277" t="s">
        <v>544</v>
      </c>
      <c r="H463" s="278">
        <v>22</v>
      </c>
      <c r="I463" s="279"/>
      <c r="J463" s="280">
        <f>ROUND(I463*H463,2)</f>
        <v>0</v>
      </c>
      <c r="K463" s="276" t="s">
        <v>1</v>
      </c>
      <c r="L463" s="281"/>
      <c r="M463" s="282" t="s">
        <v>1</v>
      </c>
      <c r="N463" s="283" t="s">
        <v>46</v>
      </c>
      <c r="O463" s="92"/>
      <c r="P463" s="237">
        <f>O463*H463</f>
        <v>0</v>
      </c>
      <c r="Q463" s="237">
        <v>0.34899999999999998</v>
      </c>
      <c r="R463" s="237">
        <f>Q463*H463</f>
        <v>7.677999999999999</v>
      </c>
      <c r="S463" s="237">
        <v>0</v>
      </c>
      <c r="T463" s="238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39" t="s">
        <v>363</v>
      </c>
      <c r="AT463" s="239" t="s">
        <v>503</v>
      </c>
      <c r="AU463" s="239" t="s">
        <v>91</v>
      </c>
      <c r="AY463" s="18" t="s">
        <v>320</v>
      </c>
      <c r="BE463" s="240">
        <f>IF(N463="základní",J463,0)</f>
        <v>0</v>
      </c>
      <c r="BF463" s="240">
        <f>IF(N463="snížená",J463,0)</f>
        <v>0</v>
      </c>
      <c r="BG463" s="240">
        <f>IF(N463="zákl. přenesená",J463,0)</f>
        <v>0</v>
      </c>
      <c r="BH463" s="240">
        <f>IF(N463="sníž. přenesená",J463,0)</f>
        <v>0</v>
      </c>
      <c r="BI463" s="240">
        <f>IF(N463="nulová",J463,0)</f>
        <v>0</v>
      </c>
      <c r="BJ463" s="18" t="s">
        <v>89</v>
      </c>
      <c r="BK463" s="240">
        <f>ROUND(I463*H463,2)</f>
        <v>0</v>
      </c>
      <c r="BL463" s="18" t="s">
        <v>341</v>
      </c>
      <c r="BM463" s="239" t="s">
        <v>1031</v>
      </c>
    </row>
    <row r="464" s="2" customFormat="1" ht="24.15" customHeight="1">
      <c r="A464" s="39"/>
      <c r="B464" s="40"/>
      <c r="C464" s="274" t="s">
        <v>1032</v>
      </c>
      <c r="D464" s="274" t="s">
        <v>503</v>
      </c>
      <c r="E464" s="275" t="s">
        <v>1033</v>
      </c>
      <c r="F464" s="276" t="s">
        <v>1034</v>
      </c>
      <c r="G464" s="277" t="s">
        <v>544</v>
      </c>
      <c r="H464" s="278">
        <v>6</v>
      </c>
      <c r="I464" s="279"/>
      <c r="J464" s="280">
        <f>ROUND(I464*H464,2)</f>
        <v>0</v>
      </c>
      <c r="K464" s="276" t="s">
        <v>1</v>
      </c>
      <c r="L464" s="281"/>
      <c r="M464" s="282" t="s">
        <v>1</v>
      </c>
      <c r="N464" s="283" t="s">
        <v>46</v>
      </c>
      <c r="O464" s="92"/>
      <c r="P464" s="237">
        <f>O464*H464</f>
        <v>0</v>
      </c>
      <c r="Q464" s="237">
        <v>0.314</v>
      </c>
      <c r="R464" s="237">
        <f>Q464*H464</f>
        <v>1.8839999999999999</v>
      </c>
      <c r="S464" s="237">
        <v>0</v>
      </c>
      <c r="T464" s="238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39" t="s">
        <v>363</v>
      </c>
      <c r="AT464" s="239" t="s">
        <v>503</v>
      </c>
      <c r="AU464" s="239" t="s">
        <v>91</v>
      </c>
      <c r="AY464" s="18" t="s">
        <v>320</v>
      </c>
      <c r="BE464" s="240">
        <f>IF(N464="základní",J464,0)</f>
        <v>0</v>
      </c>
      <c r="BF464" s="240">
        <f>IF(N464="snížená",J464,0)</f>
        <v>0</v>
      </c>
      <c r="BG464" s="240">
        <f>IF(N464="zákl. přenesená",J464,0)</f>
        <v>0</v>
      </c>
      <c r="BH464" s="240">
        <f>IF(N464="sníž. přenesená",J464,0)</f>
        <v>0</v>
      </c>
      <c r="BI464" s="240">
        <f>IF(N464="nulová",J464,0)</f>
        <v>0</v>
      </c>
      <c r="BJ464" s="18" t="s">
        <v>89</v>
      </c>
      <c r="BK464" s="240">
        <f>ROUND(I464*H464,2)</f>
        <v>0</v>
      </c>
      <c r="BL464" s="18" t="s">
        <v>341</v>
      </c>
      <c r="BM464" s="239" t="s">
        <v>1035</v>
      </c>
    </row>
    <row r="465" s="2" customFormat="1" ht="24.15" customHeight="1">
      <c r="A465" s="39"/>
      <c r="B465" s="40"/>
      <c r="C465" s="274" t="s">
        <v>1036</v>
      </c>
      <c r="D465" s="274" t="s">
        <v>503</v>
      </c>
      <c r="E465" s="275" t="s">
        <v>1037</v>
      </c>
      <c r="F465" s="276" t="s">
        <v>1038</v>
      </c>
      <c r="G465" s="277" t="s">
        <v>544</v>
      </c>
      <c r="H465" s="278">
        <v>1</v>
      </c>
      <c r="I465" s="279"/>
      <c r="J465" s="280">
        <f>ROUND(I465*H465,2)</f>
        <v>0</v>
      </c>
      <c r="K465" s="276" t="s">
        <v>1</v>
      </c>
      <c r="L465" s="281"/>
      <c r="M465" s="282" t="s">
        <v>1</v>
      </c>
      <c r="N465" s="283" t="s">
        <v>46</v>
      </c>
      <c r="O465" s="92"/>
      <c r="P465" s="237">
        <f>O465*H465</f>
        <v>0</v>
      </c>
      <c r="Q465" s="237">
        <v>0.66400000000000003</v>
      </c>
      <c r="R465" s="237">
        <f>Q465*H465</f>
        <v>0.66400000000000003</v>
      </c>
      <c r="S465" s="237">
        <v>0</v>
      </c>
      <c r="T465" s="238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39" t="s">
        <v>363</v>
      </c>
      <c r="AT465" s="239" t="s">
        <v>503</v>
      </c>
      <c r="AU465" s="239" t="s">
        <v>91</v>
      </c>
      <c r="AY465" s="18" t="s">
        <v>320</v>
      </c>
      <c r="BE465" s="240">
        <f>IF(N465="základní",J465,0)</f>
        <v>0</v>
      </c>
      <c r="BF465" s="240">
        <f>IF(N465="snížená",J465,0)</f>
        <v>0</v>
      </c>
      <c r="BG465" s="240">
        <f>IF(N465="zákl. přenesená",J465,0)</f>
        <v>0</v>
      </c>
      <c r="BH465" s="240">
        <f>IF(N465="sníž. přenesená",J465,0)</f>
        <v>0</v>
      </c>
      <c r="BI465" s="240">
        <f>IF(N465="nulová",J465,0)</f>
        <v>0</v>
      </c>
      <c r="BJ465" s="18" t="s">
        <v>89</v>
      </c>
      <c r="BK465" s="240">
        <f>ROUND(I465*H465,2)</f>
        <v>0</v>
      </c>
      <c r="BL465" s="18" t="s">
        <v>341</v>
      </c>
      <c r="BM465" s="239" t="s">
        <v>1039</v>
      </c>
    </row>
    <row r="466" s="2" customFormat="1" ht="24.15" customHeight="1">
      <c r="A466" s="39"/>
      <c r="B466" s="40"/>
      <c r="C466" s="274" t="s">
        <v>1040</v>
      </c>
      <c r="D466" s="274" t="s">
        <v>503</v>
      </c>
      <c r="E466" s="275" t="s">
        <v>1041</v>
      </c>
      <c r="F466" s="276" t="s">
        <v>1042</v>
      </c>
      <c r="G466" s="277" t="s">
        <v>544</v>
      </c>
      <c r="H466" s="278">
        <v>1</v>
      </c>
      <c r="I466" s="279"/>
      <c r="J466" s="280">
        <f>ROUND(I466*H466,2)</f>
        <v>0</v>
      </c>
      <c r="K466" s="276" t="s">
        <v>1</v>
      </c>
      <c r="L466" s="281"/>
      <c r="M466" s="282" t="s">
        <v>1</v>
      </c>
      <c r="N466" s="283" t="s">
        <v>46</v>
      </c>
      <c r="O466" s="92"/>
      <c r="P466" s="237">
        <f>O466*H466</f>
        <v>0</v>
      </c>
      <c r="Q466" s="237">
        <v>0.66400000000000003</v>
      </c>
      <c r="R466" s="237">
        <f>Q466*H466</f>
        <v>0.66400000000000003</v>
      </c>
      <c r="S466" s="237">
        <v>0</v>
      </c>
      <c r="T466" s="238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39" t="s">
        <v>363</v>
      </c>
      <c r="AT466" s="239" t="s">
        <v>503</v>
      </c>
      <c r="AU466" s="239" t="s">
        <v>91</v>
      </c>
      <c r="AY466" s="18" t="s">
        <v>320</v>
      </c>
      <c r="BE466" s="240">
        <f>IF(N466="základní",J466,0)</f>
        <v>0</v>
      </c>
      <c r="BF466" s="240">
        <f>IF(N466="snížená",J466,0)</f>
        <v>0</v>
      </c>
      <c r="BG466" s="240">
        <f>IF(N466="zákl. přenesená",J466,0)</f>
        <v>0</v>
      </c>
      <c r="BH466" s="240">
        <f>IF(N466="sníž. přenesená",J466,0)</f>
        <v>0</v>
      </c>
      <c r="BI466" s="240">
        <f>IF(N466="nulová",J466,0)</f>
        <v>0</v>
      </c>
      <c r="BJ466" s="18" t="s">
        <v>89</v>
      </c>
      <c r="BK466" s="240">
        <f>ROUND(I466*H466,2)</f>
        <v>0</v>
      </c>
      <c r="BL466" s="18" t="s">
        <v>341</v>
      </c>
      <c r="BM466" s="239" t="s">
        <v>1043</v>
      </c>
    </row>
    <row r="467" s="2" customFormat="1" ht="24.15" customHeight="1">
      <c r="A467" s="39"/>
      <c r="B467" s="40"/>
      <c r="C467" s="274" t="s">
        <v>1044</v>
      </c>
      <c r="D467" s="274" t="s">
        <v>503</v>
      </c>
      <c r="E467" s="275" t="s">
        <v>1045</v>
      </c>
      <c r="F467" s="276" t="s">
        <v>1046</v>
      </c>
      <c r="G467" s="277" t="s">
        <v>544</v>
      </c>
      <c r="H467" s="278">
        <v>1</v>
      </c>
      <c r="I467" s="279"/>
      <c r="J467" s="280">
        <f>ROUND(I467*H467,2)</f>
        <v>0</v>
      </c>
      <c r="K467" s="276" t="s">
        <v>1</v>
      </c>
      <c r="L467" s="281"/>
      <c r="M467" s="282" t="s">
        <v>1</v>
      </c>
      <c r="N467" s="283" t="s">
        <v>46</v>
      </c>
      <c r="O467" s="92"/>
      <c r="P467" s="237">
        <f>O467*H467</f>
        <v>0</v>
      </c>
      <c r="Q467" s="237">
        <v>0.72699999999999998</v>
      </c>
      <c r="R467" s="237">
        <f>Q467*H467</f>
        <v>0.72699999999999998</v>
      </c>
      <c r="S467" s="237">
        <v>0</v>
      </c>
      <c r="T467" s="238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39" t="s">
        <v>363</v>
      </c>
      <c r="AT467" s="239" t="s">
        <v>503</v>
      </c>
      <c r="AU467" s="239" t="s">
        <v>91</v>
      </c>
      <c r="AY467" s="18" t="s">
        <v>320</v>
      </c>
      <c r="BE467" s="240">
        <f>IF(N467="základní",J467,0)</f>
        <v>0</v>
      </c>
      <c r="BF467" s="240">
        <f>IF(N467="snížená",J467,0)</f>
        <v>0</v>
      </c>
      <c r="BG467" s="240">
        <f>IF(N467="zákl. přenesená",J467,0)</f>
        <v>0</v>
      </c>
      <c r="BH467" s="240">
        <f>IF(N467="sníž. přenesená",J467,0)</f>
        <v>0</v>
      </c>
      <c r="BI467" s="240">
        <f>IF(N467="nulová",J467,0)</f>
        <v>0</v>
      </c>
      <c r="BJ467" s="18" t="s">
        <v>89</v>
      </c>
      <c r="BK467" s="240">
        <f>ROUND(I467*H467,2)</f>
        <v>0</v>
      </c>
      <c r="BL467" s="18" t="s">
        <v>341</v>
      </c>
      <c r="BM467" s="239" t="s">
        <v>1047</v>
      </c>
    </row>
    <row r="468" s="2" customFormat="1" ht="24.15" customHeight="1">
      <c r="A468" s="39"/>
      <c r="B468" s="40"/>
      <c r="C468" s="274" t="s">
        <v>1048</v>
      </c>
      <c r="D468" s="274" t="s">
        <v>503</v>
      </c>
      <c r="E468" s="275" t="s">
        <v>1049</v>
      </c>
      <c r="F468" s="276" t="s">
        <v>1050</v>
      </c>
      <c r="G468" s="277" t="s">
        <v>544</v>
      </c>
      <c r="H468" s="278">
        <v>17</v>
      </c>
      <c r="I468" s="279"/>
      <c r="J468" s="280">
        <f>ROUND(I468*H468,2)</f>
        <v>0</v>
      </c>
      <c r="K468" s="276" t="s">
        <v>1</v>
      </c>
      <c r="L468" s="281"/>
      <c r="M468" s="282" t="s">
        <v>1</v>
      </c>
      <c r="N468" s="283" t="s">
        <v>46</v>
      </c>
      <c r="O468" s="92"/>
      <c r="P468" s="237">
        <f>O468*H468</f>
        <v>0</v>
      </c>
      <c r="Q468" s="237">
        <v>0.27500000000000002</v>
      </c>
      <c r="R468" s="237">
        <f>Q468*H468</f>
        <v>4.6750000000000007</v>
      </c>
      <c r="S468" s="237">
        <v>0</v>
      </c>
      <c r="T468" s="238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39" t="s">
        <v>363</v>
      </c>
      <c r="AT468" s="239" t="s">
        <v>503</v>
      </c>
      <c r="AU468" s="239" t="s">
        <v>91</v>
      </c>
      <c r="AY468" s="18" t="s">
        <v>320</v>
      </c>
      <c r="BE468" s="240">
        <f>IF(N468="základní",J468,0)</f>
        <v>0</v>
      </c>
      <c r="BF468" s="240">
        <f>IF(N468="snížená",J468,0)</f>
        <v>0</v>
      </c>
      <c r="BG468" s="240">
        <f>IF(N468="zákl. přenesená",J468,0)</f>
        <v>0</v>
      </c>
      <c r="BH468" s="240">
        <f>IF(N468="sníž. přenesená",J468,0)</f>
        <v>0</v>
      </c>
      <c r="BI468" s="240">
        <f>IF(N468="nulová",J468,0)</f>
        <v>0</v>
      </c>
      <c r="BJ468" s="18" t="s">
        <v>89</v>
      </c>
      <c r="BK468" s="240">
        <f>ROUND(I468*H468,2)</f>
        <v>0</v>
      </c>
      <c r="BL468" s="18" t="s">
        <v>341</v>
      </c>
      <c r="BM468" s="239" t="s">
        <v>1051</v>
      </c>
    </row>
    <row r="469" s="2" customFormat="1" ht="24.15" customHeight="1">
      <c r="A469" s="39"/>
      <c r="B469" s="40"/>
      <c r="C469" s="274" t="s">
        <v>1052</v>
      </c>
      <c r="D469" s="274" t="s">
        <v>503</v>
      </c>
      <c r="E469" s="275" t="s">
        <v>1053</v>
      </c>
      <c r="F469" s="276" t="s">
        <v>1054</v>
      </c>
      <c r="G469" s="277" t="s">
        <v>544</v>
      </c>
      <c r="H469" s="278">
        <v>1</v>
      </c>
      <c r="I469" s="279"/>
      <c r="J469" s="280">
        <f>ROUND(I469*H469,2)</f>
        <v>0</v>
      </c>
      <c r="K469" s="276" t="s">
        <v>1</v>
      </c>
      <c r="L469" s="281"/>
      <c r="M469" s="282" t="s">
        <v>1</v>
      </c>
      <c r="N469" s="283" t="s">
        <v>46</v>
      </c>
      <c r="O469" s="92"/>
      <c r="P469" s="237">
        <f>O469*H469</f>
        <v>0</v>
      </c>
      <c r="Q469" s="237">
        <v>0.36799999999999999</v>
      </c>
      <c r="R469" s="237">
        <f>Q469*H469</f>
        <v>0.36799999999999999</v>
      </c>
      <c r="S469" s="237">
        <v>0</v>
      </c>
      <c r="T469" s="238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39" t="s">
        <v>363</v>
      </c>
      <c r="AT469" s="239" t="s">
        <v>503</v>
      </c>
      <c r="AU469" s="239" t="s">
        <v>91</v>
      </c>
      <c r="AY469" s="18" t="s">
        <v>320</v>
      </c>
      <c r="BE469" s="240">
        <f>IF(N469="základní",J469,0)</f>
        <v>0</v>
      </c>
      <c r="BF469" s="240">
        <f>IF(N469="snížená",J469,0)</f>
        <v>0</v>
      </c>
      <c r="BG469" s="240">
        <f>IF(N469="zákl. přenesená",J469,0)</f>
        <v>0</v>
      </c>
      <c r="BH469" s="240">
        <f>IF(N469="sníž. přenesená",J469,0)</f>
        <v>0</v>
      </c>
      <c r="BI469" s="240">
        <f>IF(N469="nulová",J469,0)</f>
        <v>0</v>
      </c>
      <c r="BJ469" s="18" t="s">
        <v>89</v>
      </c>
      <c r="BK469" s="240">
        <f>ROUND(I469*H469,2)</f>
        <v>0</v>
      </c>
      <c r="BL469" s="18" t="s">
        <v>341</v>
      </c>
      <c r="BM469" s="239" t="s">
        <v>1055</v>
      </c>
    </row>
    <row r="470" s="2" customFormat="1" ht="24.15" customHeight="1">
      <c r="A470" s="39"/>
      <c r="B470" s="40"/>
      <c r="C470" s="274" t="s">
        <v>1056</v>
      </c>
      <c r="D470" s="274" t="s">
        <v>503</v>
      </c>
      <c r="E470" s="275" t="s">
        <v>1057</v>
      </c>
      <c r="F470" s="276" t="s">
        <v>1058</v>
      </c>
      <c r="G470" s="277" t="s">
        <v>544</v>
      </c>
      <c r="H470" s="278">
        <v>1</v>
      </c>
      <c r="I470" s="279"/>
      <c r="J470" s="280">
        <f>ROUND(I470*H470,2)</f>
        <v>0</v>
      </c>
      <c r="K470" s="276" t="s">
        <v>1</v>
      </c>
      <c r="L470" s="281"/>
      <c r="M470" s="282" t="s">
        <v>1</v>
      </c>
      <c r="N470" s="283" t="s">
        <v>46</v>
      </c>
      <c r="O470" s="92"/>
      <c r="P470" s="237">
        <f>O470*H470</f>
        <v>0</v>
      </c>
      <c r="Q470" s="237">
        <v>0.51600000000000001</v>
      </c>
      <c r="R470" s="237">
        <f>Q470*H470</f>
        <v>0.51600000000000001</v>
      </c>
      <c r="S470" s="237">
        <v>0</v>
      </c>
      <c r="T470" s="238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39" t="s">
        <v>363</v>
      </c>
      <c r="AT470" s="239" t="s">
        <v>503</v>
      </c>
      <c r="AU470" s="239" t="s">
        <v>91</v>
      </c>
      <c r="AY470" s="18" t="s">
        <v>320</v>
      </c>
      <c r="BE470" s="240">
        <f>IF(N470="základní",J470,0)</f>
        <v>0</v>
      </c>
      <c r="BF470" s="240">
        <f>IF(N470="snížená",J470,0)</f>
        <v>0</v>
      </c>
      <c r="BG470" s="240">
        <f>IF(N470="zákl. přenesená",J470,0)</f>
        <v>0</v>
      </c>
      <c r="BH470" s="240">
        <f>IF(N470="sníž. přenesená",J470,0)</f>
        <v>0</v>
      </c>
      <c r="BI470" s="240">
        <f>IF(N470="nulová",J470,0)</f>
        <v>0</v>
      </c>
      <c r="BJ470" s="18" t="s">
        <v>89</v>
      </c>
      <c r="BK470" s="240">
        <f>ROUND(I470*H470,2)</f>
        <v>0</v>
      </c>
      <c r="BL470" s="18" t="s">
        <v>341</v>
      </c>
      <c r="BM470" s="239" t="s">
        <v>1059</v>
      </c>
    </row>
    <row r="471" s="2" customFormat="1" ht="24.15" customHeight="1">
      <c r="A471" s="39"/>
      <c r="B471" s="40"/>
      <c r="C471" s="274" t="s">
        <v>1060</v>
      </c>
      <c r="D471" s="274" t="s">
        <v>503</v>
      </c>
      <c r="E471" s="275" t="s">
        <v>1061</v>
      </c>
      <c r="F471" s="276" t="s">
        <v>1062</v>
      </c>
      <c r="G471" s="277" t="s">
        <v>544</v>
      </c>
      <c r="H471" s="278">
        <v>1</v>
      </c>
      <c r="I471" s="279"/>
      <c r="J471" s="280">
        <f>ROUND(I471*H471,2)</f>
        <v>0</v>
      </c>
      <c r="K471" s="276" t="s">
        <v>1</v>
      </c>
      <c r="L471" s="281"/>
      <c r="M471" s="282" t="s">
        <v>1</v>
      </c>
      <c r="N471" s="283" t="s">
        <v>46</v>
      </c>
      <c r="O471" s="92"/>
      <c r="P471" s="237">
        <f>O471*H471</f>
        <v>0</v>
      </c>
      <c r="Q471" s="237">
        <v>0.20599999999999999</v>
      </c>
      <c r="R471" s="237">
        <f>Q471*H471</f>
        <v>0.20599999999999999</v>
      </c>
      <c r="S471" s="237">
        <v>0</v>
      </c>
      <c r="T471" s="238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39" t="s">
        <v>363</v>
      </c>
      <c r="AT471" s="239" t="s">
        <v>503</v>
      </c>
      <c r="AU471" s="239" t="s">
        <v>91</v>
      </c>
      <c r="AY471" s="18" t="s">
        <v>320</v>
      </c>
      <c r="BE471" s="240">
        <f>IF(N471="základní",J471,0)</f>
        <v>0</v>
      </c>
      <c r="BF471" s="240">
        <f>IF(N471="snížená",J471,0)</f>
        <v>0</v>
      </c>
      <c r="BG471" s="240">
        <f>IF(N471="zákl. přenesená",J471,0)</f>
        <v>0</v>
      </c>
      <c r="BH471" s="240">
        <f>IF(N471="sníž. přenesená",J471,0)</f>
        <v>0</v>
      </c>
      <c r="BI471" s="240">
        <f>IF(N471="nulová",J471,0)</f>
        <v>0</v>
      </c>
      <c r="BJ471" s="18" t="s">
        <v>89</v>
      </c>
      <c r="BK471" s="240">
        <f>ROUND(I471*H471,2)</f>
        <v>0</v>
      </c>
      <c r="BL471" s="18" t="s">
        <v>341</v>
      </c>
      <c r="BM471" s="239" t="s">
        <v>1063</v>
      </c>
    </row>
    <row r="472" s="12" customFormat="1" ht="22.8" customHeight="1">
      <c r="A472" s="12"/>
      <c r="B472" s="212"/>
      <c r="C472" s="213"/>
      <c r="D472" s="214" t="s">
        <v>80</v>
      </c>
      <c r="E472" s="226" t="s">
        <v>341</v>
      </c>
      <c r="F472" s="226" t="s">
        <v>1064</v>
      </c>
      <c r="G472" s="213"/>
      <c r="H472" s="213"/>
      <c r="I472" s="216"/>
      <c r="J472" s="227">
        <f>BK472</f>
        <v>0</v>
      </c>
      <c r="K472" s="213"/>
      <c r="L472" s="218"/>
      <c r="M472" s="219"/>
      <c r="N472" s="220"/>
      <c r="O472" s="220"/>
      <c r="P472" s="221">
        <f>SUM(P473:P599)</f>
        <v>0</v>
      </c>
      <c r="Q472" s="220"/>
      <c r="R472" s="221">
        <f>SUM(R473:R599)</f>
        <v>582.53656623999996</v>
      </c>
      <c r="S472" s="220"/>
      <c r="T472" s="222">
        <f>SUM(T473:T599)</f>
        <v>0</v>
      </c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R472" s="223" t="s">
        <v>89</v>
      </c>
      <c r="AT472" s="224" t="s">
        <v>80</v>
      </c>
      <c r="AU472" s="224" t="s">
        <v>89</v>
      </c>
      <c r="AY472" s="223" t="s">
        <v>320</v>
      </c>
      <c r="BK472" s="225">
        <f>SUM(BK473:BK599)</f>
        <v>0</v>
      </c>
    </row>
    <row r="473" s="2" customFormat="1" ht="16.5" customHeight="1">
      <c r="A473" s="39"/>
      <c r="B473" s="40"/>
      <c r="C473" s="228" t="s">
        <v>1065</v>
      </c>
      <c r="D473" s="228" t="s">
        <v>323</v>
      </c>
      <c r="E473" s="229" t="s">
        <v>1066</v>
      </c>
      <c r="F473" s="230" t="s">
        <v>1067</v>
      </c>
      <c r="G473" s="231" t="s">
        <v>455</v>
      </c>
      <c r="H473" s="232">
        <v>199.98500000000001</v>
      </c>
      <c r="I473" s="233"/>
      <c r="J473" s="234">
        <f>ROUND(I473*H473,2)</f>
        <v>0</v>
      </c>
      <c r="K473" s="230" t="s">
        <v>326</v>
      </c>
      <c r="L473" s="45"/>
      <c r="M473" s="235" t="s">
        <v>1</v>
      </c>
      <c r="N473" s="236" t="s">
        <v>46</v>
      </c>
      <c r="O473" s="92"/>
      <c r="P473" s="237">
        <f>O473*H473</f>
        <v>0</v>
      </c>
      <c r="Q473" s="237">
        <v>2.5020099999999998</v>
      </c>
      <c r="R473" s="237">
        <f>Q473*H473</f>
        <v>500.36446984999998</v>
      </c>
      <c r="S473" s="237">
        <v>0</v>
      </c>
      <c r="T473" s="238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39" t="s">
        <v>341</v>
      </c>
      <c r="AT473" s="239" t="s">
        <v>323</v>
      </c>
      <c r="AU473" s="239" t="s">
        <v>91</v>
      </c>
      <c r="AY473" s="18" t="s">
        <v>320</v>
      </c>
      <c r="BE473" s="240">
        <f>IF(N473="základní",J473,0)</f>
        <v>0</v>
      </c>
      <c r="BF473" s="240">
        <f>IF(N473="snížená",J473,0)</f>
        <v>0</v>
      </c>
      <c r="BG473" s="240">
        <f>IF(N473="zákl. přenesená",J473,0)</f>
        <v>0</v>
      </c>
      <c r="BH473" s="240">
        <f>IF(N473="sníž. přenesená",J473,0)</f>
        <v>0</v>
      </c>
      <c r="BI473" s="240">
        <f>IF(N473="nulová",J473,0)</f>
        <v>0</v>
      </c>
      <c r="BJ473" s="18" t="s">
        <v>89</v>
      </c>
      <c r="BK473" s="240">
        <f>ROUND(I473*H473,2)</f>
        <v>0</v>
      </c>
      <c r="BL473" s="18" t="s">
        <v>341</v>
      </c>
      <c r="BM473" s="239" t="s">
        <v>1068</v>
      </c>
    </row>
    <row r="474" s="2" customFormat="1">
      <c r="A474" s="39"/>
      <c r="B474" s="40"/>
      <c r="C474" s="41"/>
      <c r="D474" s="241" t="s">
        <v>329</v>
      </c>
      <c r="E474" s="41"/>
      <c r="F474" s="242" t="s">
        <v>1069</v>
      </c>
      <c r="G474" s="41"/>
      <c r="H474" s="41"/>
      <c r="I474" s="243"/>
      <c r="J474" s="41"/>
      <c r="K474" s="41"/>
      <c r="L474" s="45"/>
      <c r="M474" s="244"/>
      <c r="N474" s="245"/>
      <c r="O474" s="92"/>
      <c r="P474" s="92"/>
      <c r="Q474" s="92"/>
      <c r="R474" s="92"/>
      <c r="S474" s="92"/>
      <c r="T474" s="93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329</v>
      </c>
      <c r="AU474" s="18" t="s">
        <v>91</v>
      </c>
    </row>
    <row r="475" s="16" customFormat="1">
      <c r="A475" s="16"/>
      <c r="B475" s="299"/>
      <c r="C475" s="300"/>
      <c r="D475" s="253" t="s">
        <v>440</v>
      </c>
      <c r="E475" s="301" t="s">
        <v>1</v>
      </c>
      <c r="F475" s="302" t="s">
        <v>900</v>
      </c>
      <c r="G475" s="300"/>
      <c r="H475" s="301" t="s">
        <v>1</v>
      </c>
      <c r="I475" s="303"/>
      <c r="J475" s="300"/>
      <c r="K475" s="300"/>
      <c r="L475" s="304"/>
      <c r="M475" s="305"/>
      <c r="N475" s="306"/>
      <c r="O475" s="306"/>
      <c r="P475" s="306"/>
      <c r="Q475" s="306"/>
      <c r="R475" s="306"/>
      <c r="S475" s="306"/>
      <c r="T475" s="307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T475" s="308" t="s">
        <v>440</v>
      </c>
      <c r="AU475" s="308" t="s">
        <v>91</v>
      </c>
      <c r="AV475" s="16" t="s">
        <v>89</v>
      </c>
      <c r="AW475" s="16" t="s">
        <v>36</v>
      </c>
      <c r="AX475" s="16" t="s">
        <v>81</v>
      </c>
      <c r="AY475" s="308" t="s">
        <v>320</v>
      </c>
    </row>
    <row r="476" s="13" customFormat="1">
      <c r="A476" s="13"/>
      <c r="B476" s="251"/>
      <c r="C476" s="252"/>
      <c r="D476" s="253" t="s">
        <v>440</v>
      </c>
      <c r="E476" s="254" t="s">
        <v>1</v>
      </c>
      <c r="F476" s="255" t="s">
        <v>1070</v>
      </c>
      <c r="G476" s="252"/>
      <c r="H476" s="256">
        <v>178.95500000000001</v>
      </c>
      <c r="I476" s="257"/>
      <c r="J476" s="252"/>
      <c r="K476" s="252"/>
      <c r="L476" s="258"/>
      <c r="M476" s="259"/>
      <c r="N476" s="260"/>
      <c r="O476" s="260"/>
      <c r="P476" s="260"/>
      <c r="Q476" s="260"/>
      <c r="R476" s="260"/>
      <c r="S476" s="260"/>
      <c r="T476" s="261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2" t="s">
        <v>440</v>
      </c>
      <c r="AU476" s="262" t="s">
        <v>91</v>
      </c>
      <c r="AV476" s="13" t="s">
        <v>91</v>
      </c>
      <c r="AW476" s="13" t="s">
        <v>36</v>
      </c>
      <c r="AX476" s="13" t="s">
        <v>81</v>
      </c>
      <c r="AY476" s="262" t="s">
        <v>320</v>
      </c>
    </row>
    <row r="477" s="13" customFormat="1">
      <c r="A477" s="13"/>
      <c r="B477" s="251"/>
      <c r="C477" s="252"/>
      <c r="D477" s="253" t="s">
        <v>440</v>
      </c>
      <c r="E477" s="254" t="s">
        <v>1</v>
      </c>
      <c r="F477" s="255" t="s">
        <v>1071</v>
      </c>
      <c r="G477" s="252"/>
      <c r="H477" s="256">
        <v>2.0129999999999999</v>
      </c>
      <c r="I477" s="257"/>
      <c r="J477" s="252"/>
      <c r="K477" s="252"/>
      <c r="L477" s="258"/>
      <c r="M477" s="259"/>
      <c r="N477" s="260"/>
      <c r="O477" s="260"/>
      <c r="P477" s="260"/>
      <c r="Q477" s="260"/>
      <c r="R477" s="260"/>
      <c r="S477" s="260"/>
      <c r="T477" s="261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2" t="s">
        <v>440</v>
      </c>
      <c r="AU477" s="262" t="s">
        <v>91</v>
      </c>
      <c r="AV477" s="13" t="s">
        <v>91</v>
      </c>
      <c r="AW477" s="13" t="s">
        <v>36</v>
      </c>
      <c r="AX477" s="13" t="s">
        <v>81</v>
      </c>
      <c r="AY477" s="262" t="s">
        <v>320</v>
      </c>
    </row>
    <row r="478" s="16" customFormat="1">
      <c r="A478" s="16"/>
      <c r="B478" s="299"/>
      <c r="C478" s="300"/>
      <c r="D478" s="253" t="s">
        <v>440</v>
      </c>
      <c r="E478" s="301" t="s">
        <v>1</v>
      </c>
      <c r="F478" s="302" t="s">
        <v>1072</v>
      </c>
      <c r="G478" s="300"/>
      <c r="H478" s="301" t="s">
        <v>1</v>
      </c>
      <c r="I478" s="303"/>
      <c r="J478" s="300"/>
      <c r="K478" s="300"/>
      <c r="L478" s="304"/>
      <c r="M478" s="305"/>
      <c r="N478" s="306"/>
      <c r="O478" s="306"/>
      <c r="P478" s="306"/>
      <c r="Q478" s="306"/>
      <c r="R478" s="306"/>
      <c r="S478" s="306"/>
      <c r="T478" s="307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308" t="s">
        <v>440</v>
      </c>
      <c r="AU478" s="308" t="s">
        <v>91</v>
      </c>
      <c r="AV478" s="16" t="s">
        <v>89</v>
      </c>
      <c r="AW478" s="16" t="s">
        <v>36</v>
      </c>
      <c r="AX478" s="16" t="s">
        <v>81</v>
      </c>
      <c r="AY478" s="308" t="s">
        <v>320</v>
      </c>
    </row>
    <row r="479" s="13" customFormat="1">
      <c r="A479" s="13"/>
      <c r="B479" s="251"/>
      <c r="C479" s="252"/>
      <c r="D479" s="253" t="s">
        <v>440</v>
      </c>
      <c r="E479" s="254" t="s">
        <v>1</v>
      </c>
      <c r="F479" s="255" t="s">
        <v>1073</v>
      </c>
      <c r="G479" s="252"/>
      <c r="H479" s="256">
        <v>-1.76</v>
      </c>
      <c r="I479" s="257"/>
      <c r="J479" s="252"/>
      <c r="K479" s="252"/>
      <c r="L479" s="258"/>
      <c r="M479" s="259"/>
      <c r="N479" s="260"/>
      <c r="O479" s="260"/>
      <c r="P479" s="260"/>
      <c r="Q479" s="260"/>
      <c r="R479" s="260"/>
      <c r="S479" s="260"/>
      <c r="T479" s="261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2" t="s">
        <v>440</v>
      </c>
      <c r="AU479" s="262" t="s">
        <v>91</v>
      </c>
      <c r="AV479" s="13" t="s">
        <v>91</v>
      </c>
      <c r="AW479" s="13" t="s">
        <v>36</v>
      </c>
      <c r="AX479" s="13" t="s">
        <v>81</v>
      </c>
      <c r="AY479" s="262" t="s">
        <v>320</v>
      </c>
    </row>
    <row r="480" s="13" customFormat="1">
      <c r="A480" s="13"/>
      <c r="B480" s="251"/>
      <c r="C480" s="252"/>
      <c r="D480" s="253" t="s">
        <v>440</v>
      </c>
      <c r="E480" s="254" t="s">
        <v>1</v>
      </c>
      <c r="F480" s="255" t="s">
        <v>1074</v>
      </c>
      <c r="G480" s="252"/>
      <c r="H480" s="256">
        <v>-0.035999999999999997</v>
      </c>
      <c r="I480" s="257"/>
      <c r="J480" s="252"/>
      <c r="K480" s="252"/>
      <c r="L480" s="258"/>
      <c r="M480" s="259"/>
      <c r="N480" s="260"/>
      <c r="O480" s="260"/>
      <c r="P480" s="260"/>
      <c r="Q480" s="260"/>
      <c r="R480" s="260"/>
      <c r="S480" s="260"/>
      <c r="T480" s="261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62" t="s">
        <v>440</v>
      </c>
      <c r="AU480" s="262" t="s">
        <v>91</v>
      </c>
      <c r="AV480" s="13" t="s">
        <v>91</v>
      </c>
      <c r="AW480" s="13" t="s">
        <v>36</v>
      </c>
      <c r="AX480" s="13" t="s">
        <v>81</v>
      </c>
      <c r="AY480" s="262" t="s">
        <v>320</v>
      </c>
    </row>
    <row r="481" s="13" customFormat="1">
      <c r="A481" s="13"/>
      <c r="B481" s="251"/>
      <c r="C481" s="252"/>
      <c r="D481" s="253" t="s">
        <v>440</v>
      </c>
      <c r="E481" s="254" t="s">
        <v>1</v>
      </c>
      <c r="F481" s="255" t="s">
        <v>1075</v>
      </c>
      <c r="G481" s="252"/>
      <c r="H481" s="256">
        <v>-0.123</v>
      </c>
      <c r="I481" s="257"/>
      <c r="J481" s="252"/>
      <c r="K481" s="252"/>
      <c r="L481" s="258"/>
      <c r="M481" s="259"/>
      <c r="N481" s="260"/>
      <c r="O481" s="260"/>
      <c r="P481" s="260"/>
      <c r="Q481" s="260"/>
      <c r="R481" s="260"/>
      <c r="S481" s="260"/>
      <c r="T481" s="261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62" t="s">
        <v>440</v>
      </c>
      <c r="AU481" s="262" t="s">
        <v>91</v>
      </c>
      <c r="AV481" s="13" t="s">
        <v>91</v>
      </c>
      <c r="AW481" s="13" t="s">
        <v>36</v>
      </c>
      <c r="AX481" s="13" t="s">
        <v>81</v>
      </c>
      <c r="AY481" s="262" t="s">
        <v>320</v>
      </c>
    </row>
    <row r="482" s="15" customFormat="1">
      <c r="A482" s="15"/>
      <c r="B482" s="288"/>
      <c r="C482" s="289"/>
      <c r="D482" s="253" t="s">
        <v>440</v>
      </c>
      <c r="E482" s="290" t="s">
        <v>1</v>
      </c>
      <c r="F482" s="291" t="s">
        <v>633</v>
      </c>
      <c r="G482" s="289"/>
      <c r="H482" s="292">
        <v>179.04900000000001</v>
      </c>
      <c r="I482" s="293"/>
      <c r="J482" s="289"/>
      <c r="K482" s="289"/>
      <c r="L482" s="294"/>
      <c r="M482" s="295"/>
      <c r="N482" s="296"/>
      <c r="O482" s="296"/>
      <c r="P482" s="296"/>
      <c r="Q482" s="296"/>
      <c r="R482" s="296"/>
      <c r="S482" s="296"/>
      <c r="T482" s="297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98" t="s">
        <v>440</v>
      </c>
      <c r="AU482" s="298" t="s">
        <v>91</v>
      </c>
      <c r="AV482" s="15" t="s">
        <v>111</v>
      </c>
      <c r="AW482" s="15" t="s">
        <v>36</v>
      </c>
      <c r="AX482" s="15" t="s">
        <v>81</v>
      </c>
      <c r="AY482" s="298" t="s">
        <v>320</v>
      </c>
    </row>
    <row r="483" s="16" customFormat="1">
      <c r="A483" s="16"/>
      <c r="B483" s="299"/>
      <c r="C483" s="300"/>
      <c r="D483" s="253" t="s">
        <v>440</v>
      </c>
      <c r="E483" s="301" t="s">
        <v>1</v>
      </c>
      <c r="F483" s="302" t="s">
        <v>879</v>
      </c>
      <c r="G483" s="300"/>
      <c r="H483" s="301" t="s">
        <v>1</v>
      </c>
      <c r="I483" s="303"/>
      <c r="J483" s="300"/>
      <c r="K483" s="300"/>
      <c r="L483" s="304"/>
      <c r="M483" s="305"/>
      <c r="N483" s="306"/>
      <c r="O483" s="306"/>
      <c r="P483" s="306"/>
      <c r="Q483" s="306"/>
      <c r="R483" s="306"/>
      <c r="S483" s="306"/>
      <c r="T483" s="307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T483" s="308" t="s">
        <v>440</v>
      </c>
      <c r="AU483" s="308" t="s">
        <v>91</v>
      </c>
      <c r="AV483" s="16" t="s">
        <v>89</v>
      </c>
      <c r="AW483" s="16" t="s">
        <v>36</v>
      </c>
      <c r="AX483" s="16" t="s">
        <v>81</v>
      </c>
      <c r="AY483" s="308" t="s">
        <v>320</v>
      </c>
    </row>
    <row r="484" s="13" customFormat="1">
      <c r="A484" s="13"/>
      <c r="B484" s="251"/>
      <c r="C484" s="252"/>
      <c r="D484" s="253" t="s">
        <v>440</v>
      </c>
      <c r="E484" s="254" t="s">
        <v>1</v>
      </c>
      <c r="F484" s="255" t="s">
        <v>1076</v>
      </c>
      <c r="G484" s="252"/>
      <c r="H484" s="256">
        <v>21.148</v>
      </c>
      <c r="I484" s="257"/>
      <c r="J484" s="252"/>
      <c r="K484" s="252"/>
      <c r="L484" s="258"/>
      <c r="M484" s="259"/>
      <c r="N484" s="260"/>
      <c r="O484" s="260"/>
      <c r="P484" s="260"/>
      <c r="Q484" s="260"/>
      <c r="R484" s="260"/>
      <c r="S484" s="260"/>
      <c r="T484" s="261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62" t="s">
        <v>440</v>
      </c>
      <c r="AU484" s="262" t="s">
        <v>91</v>
      </c>
      <c r="AV484" s="13" t="s">
        <v>91</v>
      </c>
      <c r="AW484" s="13" t="s">
        <v>36</v>
      </c>
      <c r="AX484" s="13" t="s">
        <v>81</v>
      </c>
      <c r="AY484" s="262" t="s">
        <v>320</v>
      </c>
    </row>
    <row r="485" s="13" customFormat="1">
      <c r="A485" s="13"/>
      <c r="B485" s="251"/>
      <c r="C485" s="252"/>
      <c r="D485" s="253" t="s">
        <v>440</v>
      </c>
      <c r="E485" s="254" t="s">
        <v>1</v>
      </c>
      <c r="F485" s="255" t="s">
        <v>1077</v>
      </c>
      <c r="G485" s="252"/>
      <c r="H485" s="256">
        <v>-0.21199999999999999</v>
      </c>
      <c r="I485" s="257"/>
      <c r="J485" s="252"/>
      <c r="K485" s="252"/>
      <c r="L485" s="258"/>
      <c r="M485" s="259"/>
      <c r="N485" s="260"/>
      <c r="O485" s="260"/>
      <c r="P485" s="260"/>
      <c r="Q485" s="260"/>
      <c r="R485" s="260"/>
      <c r="S485" s="260"/>
      <c r="T485" s="261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62" t="s">
        <v>440</v>
      </c>
      <c r="AU485" s="262" t="s">
        <v>91</v>
      </c>
      <c r="AV485" s="13" t="s">
        <v>91</v>
      </c>
      <c r="AW485" s="13" t="s">
        <v>36</v>
      </c>
      <c r="AX485" s="13" t="s">
        <v>81</v>
      </c>
      <c r="AY485" s="262" t="s">
        <v>320</v>
      </c>
    </row>
    <row r="486" s="15" customFormat="1">
      <c r="A486" s="15"/>
      <c r="B486" s="288"/>
      <c r="C486" s="289"/>
      <c r="D486" s="253" t="s">
        <v>440</v>
      </c>
      <c r="E486" s="290" t="s">
        <v>1</v>
      </c>
      <c r="F486" s="291" t="s">
        <v>633</v>
      </c>
      <c r="G486" s="289"/>
      <c r="H486" s="292">
        <v>20.936</v>
      </c>
      <c r="I486" s="293"/>
      <c r="J486" s="289"/>
      <c r="K486" s="289"/>
      <c r="L486" s="294"/>
      <c r="M486" s="295"/>
      <c r="N486" s="296"/>
      <c r="O486" s="296"/>
      <c r="P486" s="296"/>
      <c r="Q486" s="296"/>
      <c r="R486" s="296"/>
      <c r="S486" s="296"/>
      <c r="T486" s="297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98" t="s">
        <v>440</v>
      </c>
      <c r="AU486" s="298" t="s">
        <v>91</v>
      </c>
      <c r="AV486" s="15" t="s">
        <v>111</v>
      </c>
      <c r="AW486" s="15" t="s">
        <v>36</v>
      </c>
      <c r="AX486" s="15" t="s">
        <v>81</v>
      </c>
      <c r="AY486" s="298" t="s">
        <v>320</v>
      </c>
    </row>
    <row r="487" s="14" customFormat="1">
      <c r="A487" s="14"/>
      <c r="B487" s="263"/>
      <c r="C487" s="264"/>
      <c r="D487" s="253" t="s">
        <v>440</v>
      </c>
      <c r="E487" s="265" t="s">
        <v>1</v>
      </c>
      <c r="F487" s="266" t="s">
        <v>485</v>
      </c>
      <c r="G487" s="264"/>
      <c r="H487" s="267">
        <v>199.98500000000001</v>
      </c>
      <c r="I487" s="268"/>
      <c r="J487" s="264"/>
      <c r="K487" s="264"/>
      <c r="L487" s="269"/>
      <c r="M487" s="270"/>
      <c r="N487" s="271"/>
      <c r="O487" s="271"/>
      <c r="P487" s="271"/>
      <c r="Q487" s="271"/>
      <c r="R487" s="271"/>
      <c r="S487" s="271"/>
      <c r="T487" s="272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73" t="s">
        <v>440</v>
      </c>
      <c r="AU487" s="273" t="s">
        <v>91</v>
      </c>
      <c r="AV487" s="14" t="s">
        <v>341</v>
      </c>
      <c r="AW487" s="14" t="s">
        <v>36</v>
      </c>
      <c r="AX487" s="14" t="s">
        <v>89</v>
      </c>
      <c r="AY487" s="273" t="s">
        <v>320</v>
      </c>
    </row>
    <row r="488" s="2" customFormat="1" ht="24.15" customHeight="1">
      <c r="A488" s="39"/>
      <c r="B488" s="40"/>
      <c r="C488" s="228" t="s">
        <v>1078</v>
      </c>
      <c r="D488" s="228" t="s">
        <v>323</v>
      </c>
      <c r="E488" s="229" t="s">
        <v>1079</v>
      </c>
      <c r="F488" s="230" t="s">
        <v>1080</v>
      </c>
      <c r="G488" s="231" t="s">
        <v>437</v>
      </c>
      <c r="H488" s="232">
        <v>962.44500000000005</v>
      </c>
      <c r="I488" s="233"/>
      <c r="J488" s="234">
        <f>ROUND(I488*H488,2)</f>
        <v>0</v>
      </c>
      <c r="K488" s="230" t="s">
        <v>326</v>
      </c>
      <c r="L488" s="45"/>
      <c r="M488" s="235" t="s">
        <v>1</v>
      </c>
      <c r="N488" s="236" t="s">
        <v>46</v>
      </c>
      <c r="O488" s="92"/>
      <c r="P488" s="237">
        <f>O488*H488</f>
        <v>0</v>
      </c>
      <c r="Q488" s="237">
        <v>0.0053299999999999997</v>
      </c>
      <c r="R488" s="237">
        <f>Q488*H488</f>
        <v>5.1298318499999995</v>
      </c>
      <c r="S488" s="237">
        <v>0</v>
      </c>
      <c r="T488" s="238">
        <f>S488*H488</f>
        <v>0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239" t="s">
        <v>341</v>
      </c>
      <c r="AT488" s="239" t="s">
        <v>323</v>
      </c>
      <c r="AU488" s="239" t="s">
        <v>91</v>
      </c>
      <c r="AY488" s="18" t="s">
        <v>320</v>
      </c>
      <c r="BE488" s="240">
        <f>IF(N488="základní",J488,0)</f>
        <v>0</v>
      </c>
      <c r="BF488" s="240">
        <f>IF(N488="snížená",J488,0)</f>
        <v>0</v>
      </c>
      <c r="BG488" s="240">
        <f>IF(N488="zákl. přenesená",J488,0)</f>
        <v>0</v>
      </c>
      <c r="BH488" s="240">
        <f>IF(N488="sníž. přenesená",J488,0)</f>
        <v>0</v>
      </c>
      <c r="BI488" s="240">
        <f>IF(N488="nulová",J488,0)</f>
        <v>0</v>
      </c>
      <c r="BJ488" s="18" t="s">
        <v>89</v>
      </c>
      <c r="BK488" s="240">
        <f>ROUND(I488*H488,2)</f>
        <v>0</v>
      </c>
      <c r="BL488" s="18" t="s">
        <v>341</v>
      </c>
      <c r="BM488" s="239" t="s">
        <v>1081</v>
      </c>
    </row>
    <row r="489" s="2" customFormat="1">
      <c r="A489" s="39"/>
      <c r="B489" s="40"/>
      <c r="C489" s="41"/>
      <c r="D489" s="241" t="s">
        <v>329</v>
      </c>
      <c r="E489" s="41"/>
      <c r="F489" s="242" t="s">
        <v>1082</v>
      </c>
      <c r="G489" s="41"/>
      <c r="H489" s="41"/>
      <c r="I489" s="243"/>
      <c r="J489" s="41"/>
      <c r="K489" s="41"/>
      <c r="L489" s="45"/>
      <c r="M489" s="244"/>
      <c r="N489" s="245"/>
      <c r="O489" s="92"/>
      <c r="P489" s="92"/>
      <c r="Q489" s="92"/>
      <c r="R489" s="92"/>
      <c r="S489" s="92"/>
      <c r="T489" s="93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T489" s="18" t="s">
        <v>329</v>
      </c>
      <c r="AU489" s="18" t="s">
        <v>91</v>
      </c>
    </row>
    <row r="490" s="16" customFormat="1">
      <c r="A490" s="16"/>
      <c r="B490" s="299"/>
      <c r="C490" s="300"/>
      <c r="D490" s="253" t="s">
        <v>440</v>
      </c>
      <c r="E490" s="301" t="s">
        <v>1</v>
      </c>
      <c r="F490" s="302" t="s">
        <v>900</v>
      </c>
      <c r="G490" s="300"/>
      <c r="H490" s="301" t="s">
        <v>1</v>
      </c>
      <c r="I490" s="303"/>
      <c r="J490" s="300"/>
      <c r="K490" s="300"/>
      <c r="L490" s="304"/>
      <c r="M490" s="305"/>
      <c r="N490" s="306"/>
      <c r="O490" s="306"/>
      <c r="P490" s="306"/>
      <c r="Q490" s="306"/>
      <c r="R490" s="306"/>
      <c r="S490" s="306"/>
      <c r="T490" s="307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T490" s="308" t="s">
        <v>440</v>
      </c>
      <c r="AU490" s="308" t="s">
        <v>91</v>
      </c>
      <c r="AV490" s="16" t="s">
        <v>89</v>
      </c>
      <c r="AW490" s="16" t="s">
        <v>36</v>
      </c>
      <c r="AX490" s="16" t="s">
        <v>81</v>
      </c>
      <c r="AY490" s="308" t="s">
        <v>320</v>
      </c>
    </row>
    <row r="491" s="13" customFormat="1">
      <c r="A491" s="13"/>
      <c r="B491" s="251"/>
      <c r="C491" s="252"/>
      <c r="D491" s="253" t="s">
        <v>440</v>
      </c>
      <c r="E491" s="254" t="s">
        <v>1</v>
      </c>
      <c r="F491" s="255" t="s">
        <v>1083</v>
      </c>
      <c r="G491" s="252"/>
      <c r="H491" s="256">
        <v>813.42999999999995</v>
      </c>
      <c r="I491" s="257"/>
      <c r="J491" s="252"/>
      <c r="K491" s="252"/>
      <c r="L491" s="258"/>
      <c r="M491" s="259"/>
      <c r="N491" s="260"/>
      <c r="O491" s="260"/>
      <c r="P491" s="260"/>
      <c r="Q491" s="260"/>
      <c r="R491" s="260"/>
      <c r="S491" s="260"/>
      <c r="T491" s="261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62" t="s">
        <v>440</v>
      </c>
      <c r="AU491" s="262" t="s">
        <v>91</v>
      </c>
      <c r="AV491" s="13" t="s">
        <v>91</v>
      </c>
      <c r="AW491" s="13" t="s">
        <v>36</v>
      </c>
      <c r="AX491" s="13" t="s">
        <v>81</v>
      </c>
      <c r="AY491" s="262" t="s">
        <v>320</v>
      </c>
    </row>
    <row r="492" s="13" customFormat="1">
      <c r="A492" s="13"/>
      <c r="B492" s="251"/>
      <c r="C492" s="252"/>
      <c r="D492" s="253" t="s">
        <v>440</v>
      </c>
      <c r="E492" s="254" t="s">
        <v>1</v>
      </c>
      <c r="F492" s="255" t="s">
        <v>1084</v>
      </c>
      <c r="G492" s="252"/>
      <c r="H492" s="256">
        <v>3.2200000000000002</v>
      </c>
      <c r="I492" s="257"/>
      <c r="J492" s="252"/>
      <c r="K492" s="252"/>
      <c r="L492" s="258"/>
      <c r="M492" s="259"/>
      <c r="N492" s="260"/>
      <c r="O492" s="260"/>
      <c r="P492" s="260"/>
      <c r="Q492" s="260"/>
      <c r="R492" s="260"/>
      <c r="S492" s="260"/>
      <c r="T492" s="261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2" t="s">
        <v>440</v>
      </c>
      <c r="AU492" s="262" t="s">
        <v>91</v>
      </c>
      <c r="AV492" s="13" t="s">
        <v>91</v>
      </c>
      <c r="AW492" s="13" t="s">
        <v>36</v>
      </c>
      <c r="AX492" s="13" t="s">
        <v>81</v>
      </c>
      <c r="AY492" s="262" t="s">
        <v>320</v>
      </c>
    </row>
    <row r="493" s="13" customFormat="1">
      <c r="A493" s="13"/>
      <c r="B493" s="251"/>
      <c r="C493" s="252"/>
      <c r="D493" s="253" t="s">
        <v>440</v>
      </c>
      <c r="E493" s="254" t="s">
        <v>1</v>
      </c>
      <c r="F493" s="255" t="s">
        <v>1085</v>
      </c>
      <c r="G493" s="252"/>
      <c r="H493" s="256">
        <v>34.649999999999999</v>
      </c>
      <c r="I493" s="257"/>
      <c r="J493" s="252"/>
      <c r="K493" s="252"/>
      <c r="L493" s="258"/>
      <c r="M493" s="259"/>
      <c r="N493" s="260"/>
      <c r="O493" s="260"/>
      <c r="P493" s="260"/>
      <c r="Q493" s="260"/>
      <c r="R493" s="260"/>
      <c r="S493" s="260"/>
      <c r="T493" s="261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62" t="s">
        <v>440</v>
      </c>
      <c r="AU493" s="262" t="s">
        <v>91</v>
      </c>
      <c r="AV493" s="13" t="s">
        <v>91</v>
      </c>
      <c r="AW493" s="13" t="s">
        <v>36</v>
      </c>
      <c r="AX493" s="13" t="s">
        <v>81</v>
      </c>
      <c r="AY493" s="262" t="s">
        <v>320</v>
      </c>
    </row>
    <row r="494" s="16" customFormat="1">
      <c r="A494" s="16"/>
      <c r="B494" s="299"/>
      <c r="C494" s="300"/>
      <c r="D494" s="253" t="s">
        <v>440</v>
      </c>
      <c r="E494" s="301" t="s">
        <v>1</v>
      </c>
      <c r="F494" s="302" t="s">
        <v>1072</v>
      </c>
      <c r="G494" s="300"/>
      <c r="H494" s="301" t="s">
        <v>1</v>
      </c>
      <c r="I494" s="303"/>
      <c r="J494" s="300"/>
      <c r="K494" s="300"/>
      <c r="L494" s="304"/>
      <c r="M494" s="305"/>
      <c r="N494" s="306"/>
      <c r="O494" s="306"/>
      <c r="P494" s="306"/>
      <c r="Q494" s="306"/>
      <c r="R494" s="306"/>
      <c r="S494" s="306"/>
      <c r="T494" s="307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T494" s="308" t="s">
        <v>440</v>
      </c>
      <c r="AU494" s="308" t="s">
        <v>91</v>
      </c>
      <c r="AV494" s="16" t="s">
        <v>89</v>
      </c>
      <c r="AW494" s="16" t="s">
        <v>36</v>
      </c>
      <c r="AX494" s="16" t="s">
        <v>81</v>
      </c>
      <c r="AY494" s="308" t="s">
        <v>320</v>
      </c>
    </row>
    <row r="495" s="13" customFormat="1">
      <c r="A495" s="13"/>
      <c r="B495" s="251"/>
      <c r="C495" s="252"/>
      <c r="D495" s="253" t="s">
        <v>440</v>
      </c>
      <c r="E495" s="254" t="s">
        <v>1</v>
      </c>
      <c r="F495" s="255" t="s">
        <v>1086</v>
      </c>
      <c r="G495" s="252"/>
      <c r="H495" s="256">
        <v>-0.95999999999999996</v>
      </c>
      <c r="I495" s="257"/>
      <c r="J495" s="252"/>
      <c r="K495" s="252"/>
      <c r="L495" s="258"/>
      <c r="M495" s="259"/>
      <c r="N495" s="260"/>
      <c r="O495" s="260"/>
      <c r="P495" s="260"/>
      <c r="Q495" s="260"/>
      <c r="R495" s="260"/>
      <c r="S495" s="260"/>
      <c r="T495" s="261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62" t="s">
        <v>440</v>
      </c>
      <c r="AU495" s="262" t="s">
        <v>91</v>
      </c>
      <c r="AV495" s="13" t="s">
        <v>91</v>
      </c>
      <c r="AW495" s="13" t="s">
        <v>36</v>
      </c>
      <c r="AX495" s="13" t="s">
        <v>81</v>
      </c>
      <c r="AY495" s="262" t="s">
        <v>320</v>
      </c>
    </row>
    <row r="496" s="13" customFormat="1">
      <c r="A496" s="13"/>
      <c r="B496" s="251"/>
      <c r="C496" s="252"/>
      <c r="D496" s="253" t="s">
        <v>440</v>
      </c>
      <c r="E496" s="254" t="s">
        <v>1</v>
      </c>
      <c r="F496" s="255" t="s">
        <v>1087</v>
      </c>
      <c r="G496" s="252"/>
      <c r="H496" s="256">
        <v>0.20799999999999999</v>
      </c>
      <c r="I496" s="257"/>
      <c r="J496" s="252"/>
      <c r="K496" s="252"/>
      <c r="L496" s="258"/>
      <c r="M496" s="259"/>
      <c r="N496" s="260"/>
      <c r="O496" s="260"/>
      <c r="P496" s="260"/>
      <c r="Q496" s="260"/>
      <c r="R496" s="260"/>
      <c r="S496" s="260"/>
      <c r="T496" s="261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2" t="s">
        <v>440</v>
      </c>
      <c r="AU496" s="262" t="s">
        <v>91</v>
      </c>
      <c r="AV496" s="13" t="s">
        <v>91</v>
      </c>
      <c r="AW496" s="13" t="s">
        <v>36</v>
      </c>
      <c r="AX496" s="13" t="s">
        <v>81</v>
      </c>
      <c r="AY496" s="262" t="s">
        <v>320</v>
      </c>
    </row>
    <row r="497" s="13" customFormat="1">
      <c r="A497" s="13"/>
      <c r="B497" s="251"/>
      <c r="C497" s="252"/>
      <c r="D497" s="253" t="s">
        <v>440</v>
      </c>
      <c r="E497" s="254" t="s">
        <v>1</v>
      </c>
      <c r="F497" s="255" t="s">
        <v>1088</v>
      </c>
      <c r="G497" s="252"/>
      <c r="H497" s="256">
        <v>0.26700000000000002</v>
      </c>
      <c r="I497" s="257"/>
      <c r="J497" s="252"/>
      <c r="K497" s="252"/>
      <c r="L497" s="258"/>
      <c r="M497" s="259"/>
      <c r="N497" s="260"/>
      <c r="O497" s="260"/>
      <c r="P497" s="260"/>
      <c r="Q497" s="260"/>
      <c r="R497" s="260"/>
      <c r="S497" s="260"/>
      <c r="T497" s="261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62" t="s">
        <v>440</v>
      </c>
      <c r="AU497" s="262" t="s">
        <v>91</v>
      </c>
      <c r="AV497" s="13" t="s">
        <v>91</v>
      </c>
      <c r="AW497" s="13" t="s">
        <v>36</v>
      </c>
      <c r="AX497" s="13" t="s">
        <v>81</v>
      </c>
      <c r="AY497" s="262" t="s">
        <v>320</v>
      </c>
    </row>
    <row r="498" s="15" customFormat="1">
      <c r="A498" s="15"/>
      <c r="B498" s="288"/>
      <c r="C498" s="289"/>
      <c r="D498" s="253" t="s">
        <v>440</v>
      </c>
      <c r="E498" s="290" t="s">
        <v>1</v>
      </c>
      <c r="F498" s="291" t="s">
        <v>633</v>
      </c>
      <c r="G498" s="289"/>
      <c r="H498" s="292">
        <v>850.81500000000005</v>
      </c>
      <c r="I498" s="293"/>
      <c r="J498" s="289"/>
      <c r="K498" s="289"/>
      <c r="L498" s="294"/>
      <c r="M498" s="295"/>
      <c r="N498" s="296"/>
      <c r="O498" s="296"/>
      <c r="P498" s="296"/>
      <c r="Q498" s="296"/>
      <c r="R498" s="296"/>
      <c r="S498" s="296"/>
      <c r="T498" s="297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98" t="s">
        <v>440</v>
      </c>
      <c r="AU498" s="298" t="s">
        <v>91</v>
      </c>
      <c r="AV498" s="15" t="s">
        <v>111</v>
      </c>
      <c r="AW498" s="15" t="s">
        <v>36</v>
      </c>
      <c r="AX498" s="15" t="s">
        <v>81</v>
      </c>
      <c r="AY498" s="298" t="s">
        <v>320</v>
      </c>
    </row>
    <row r="499" s="16" customFormat="1">
      <c r="A499" s="16"/>
      <c r="B499" s="299"/>
      <c r="C499" s="300"/>
      <c r="D499" s="253" t="s">
        <v>440</v>
      </c>
      <c r="E499" s="301" t="s">
        <v>1</v>
      </c>
      <c r="F499" s="302" t="s">
        <v>879</v>
      </c>
      <c r="G499" s="300"/>
      <c r="H499" s="301" t="s">
        <v>1</v>
      </c>
      <c r="I499" s="303"/>
      <c r="J499" s="300"/>
      <c r="K499" s="300"/>
      <c r="L499" s="304"/>
      <c r="M499" s="305"/>
      <c r="N499" s="306"/>
      <c r="O499" s="306"/>
      <c r="P499" s="306"/>
      <c r="Q499" s="306"/>
      <c r="R499" s="306"/>
      <c r="S499" s="306"/>
      <c r="T499" s="307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T499" s="308" t="s">
        <v>440</v>
      </c>
      <c r="AU499" s="308" t="s">
        <v>91</v>
      </c>
      <c r="AV499" s="16" t="s">
        <v>89</v>
      </c>
      <c r="AW499" s="16" t="s">
        <v>36</v>
      </c>
      <c r="AX499" s="16" t="s">
        <v>81</v>
      </c>
      <c r="AY499" s="308" t="s">
        <v>320</v>
      </c>
    </row>
    <row r="500" s="13" customFormat="1">
      <c r="A500" s="13"/>
      <c r="B500" s="251"/>
      <c r="C500" s="252"/>
      <c r="D500" s="253" t="s">
        <v>440</v>
      </c>
      <c r="E500" s="254" t="s">
        <v>1</v>
      </c>
      <c r="F500" s="255" t="s">
        <v>1089</v>
      </c>
      <c r="G500" s="252"/>
      <c r="H500" s="256">
        <v>105.74</v>
      </c>
      <c r="I500" s="257"/>
      <c r="J500" s="252"/>
      <c r="K500" s="252"/>
      <c r="L500" s="258"/>
      <c r="M500" s="259"/>
      <c r="N500" s="260"/>
      <c r="O500" s="260"/>
      <c r="P500" s="260"/>
      <c r="Q500" s="260"/>
      <c r="R500" s="260"/>
      <c r="S500" s="260"/>
      <c r="T500" s="261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2" t="s">
        <v>440</v>
      </c>
      <c r="AU500" s="262" t="s">
        <v>91</v>
      </c>
      <c r="AV500" s="13" t="s">
        <v>91</v>
      </c>
      <c r="AW500" s="13" t="s">
        <v>36</v>
      </c>
      <c r="AX500" s="13" t="s">
        <v>81</v>
      </c>
      <c r="AY500" s="262" t="s">
        <v>320</v>
      </c>
    </row>
    <row r="501" s="13" customFormat="1">
      <c r="A501" s="13"/>
      <c r="B501" s="251"/>
      <c r="C501" s="252"/>
      <c r="D501" s="253" t="s">
        <v>440</v>
      </c>
      <c r="E501" s="254" t="s">
        <v>1</v>
      </c>
      <c r="F501" s="255" t="s">
        <v>1090</v>
      </c>
      <c r="G501" s="252"/>
      <c r="H501" s="256">
        <v>5.8300000000000001</v>
      </c>
      <c r="I501" s="257"/>
      <c r="J501" s="252"/>
      <c r="K501" s="252"/>
      <c r="L501" s="258"/>
      <c r="M501" s="259"/>
      <c r="N501" s="260"/>
      <c r="O501" s="260"/>
      <c r="P501" s="260"/>
      <c r="Q501" s="260"/>
      <c r="R501" s="260"/>
      <c r="S501" s="260"/>
      <c r="T501" s="261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62" t="s">
        <v>440</v>
      </c>
      <c r="AU501" s="262" t="s">
        <v>91</v>
      </c>
      <c r="AV501" s="13" t="s">
        <v>91</v>
      </c>
      <c r="AW501" s="13" t="s">
        <v>36</v>
      </c>
      <c r="AX501" s="13" t="s">
        <v>81</v>
      </c>
      <c r="AY501" s="262" t="s">
        <v>320</v>
      </c>
    </row>
    <row r="502" s="13" customFormat="1">
      <c r="A502" s="13"/>
      <c r="B502" s="251"/>
      <c r="C502" s="252"/>
      <c r="D502" s="253" t="s">
        <v>440</v>
      </c>
      <c r="E502" s="254" t="s">
        <v>1</v>
      </c>
      <c r="F502" s="255" t="s">
        <v>1091</v>
      </c>
      <c r="G502" s="252"/>
      <c r="H502" s="256">
        <v>0.059999999999999998</v>
      </c>
      <c r="I502" s="257"/>
      <c r="J502" s="252"/>
      <c r="K502" s="252"/>
      <c r="L502" s="258"/>
      <c r="M502" s="259"/>
      <c r="N502" s="260"/>
      <c r="O502" s="260"/>
      <c r="P502" s="260"/>
      <c r="Q502" s="260"/>
      <c r="R502" s="260"/>
      <c r="S502" s="260"/>
      <c r="T502" s="261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62" t="s">
        <v>440</v>
      </c>
      <c r="AU502" s="262" t="s">
        <v>91</v>
      </c>
      <c r="AV502" s="13" t="s">
        <v>91</v>
      </c>
      <c r="AW502" s="13" t="s">
        <v>36</v>
      </c>
      <c r="AX502" s="13" t="s">
        <v>81</v>
      </c>
      <c r="AY502" s="262" t="s">
        <v>320</v>
      </c>
    </row>
    <row r="503" s="15" customFormat="1">
      <c r="A503" s="15"/>
      <c r="B503" s="288"/>
      <c r="C503" s="289"/>
      <c r="D503" s="253" t="s">
        <v>440</v>
      </c>
      <c r="E503" s="290" t="s">
        <v>1</v>
      </c>
      <c r="F503" s="291" t="s">
        <v>633</v>
      </c>
      <c r="G503" s="289"/>
      <c r="H503" s="292">
        <v>111.63</v>
      </c>
      <c r="I503" s="293"/>
      <c r="J503" s="289"/>
      <c r="K503" s="289"/>
      <c r="L503" s="294"/>
      <c r="M503" s="295"/>
      <c r="N503" s="296"/>
      <c r="O503" s="296"/>
      <c r="P503" s="296"/>
      <c r="Q503" s="296"/>
      <c r="R503" s="296"/>
      <c r="S503" s="296"/>
      <c r="T503" s="297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98" t="s">
        <v>440</v>
      </c>
      <c r="AU503" s="298" t="s">
        <v>91</v>
      </c>
      <c r="AV503" s="15" t="s">
        <v>111</v>
      </c>
      <c r="AW503" s="15" t="s">
        <v>36</v>
      </c>
      <c r="AX503" s="15" t="s">
        <v>81</v>
      </c>
      <c r="AY503" s="298" t="s">
        <v>320</v>
      </c>
    </row>
    <row r="504" s="14" customFormat="1">
      <c r="A504" s="14"/>
      <c r="B504" s="263"/>
      <c r="C504" s="264"/>
      <c r="D504" s="253" t="s">
        <v>440</v>
      </c>
      <c r="E504" s="265" t="s">
        <v>1</v>
      </c>
      <c r="F504" s="266" t="s">
        <v>485</v>
      </c>
      <c r="G504" s="264"/>
      <c r="H504" s="267">
        <v>962.44500000000005</v>
      </c>
      <c r="I504" s="268"/>
      <c r="J504" s="264"/>
      <c r="K504" s="264"/>
      <c r="L504" s="269"/>
      <c r="M504" s="270"/>
      <c r="N504" s="271"/>
      <c r="O504" s="271"/>
      <c r="P504" s="271"/>
      <c r="Q504" s="271"/>
      <c r="R504" s="271"/>
      <c r="S504" s="271"/>
      <c r="T504" s="272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73" t="s">
        <v>440</v>
      </c>
      <c r="AU504" s="273" t="s">
        <v>91</v>
      </c>
      <c r="AV504" s="14" t="s">
        <v>341</v>
      </c>
      <c r="AW504" s="14" t="s">
        <v>36</v>
      </c>
      <c r="AX504" s="14" t="s">
        <v>89</v>
      </c>
      <c r="AY504" s="273" t="s">
        <v>320</v>
      </c>
    </row>
    <row r="505" s="2" customFormat="1" ht="24.15" customHeight="1">
      <c r="A505" s="39"/>
      <c r="B505" s="40"/>
      <c r="C505" s="228" t="s">
        <v>1092</v>
      </c>
      <c r="D505" s="228" t="s">
        <v>323</v>
      </c>
      <c r="E505" s="229" t="s">
        <v>1093</v>
      </c>
      <c r="F505" s="230" t="s">
        <v>1094</v>
      </c>
      <c r="G505" s="231" t="s">
        <v>437</v>
      </c>
      <c r="H505" s="232">
        <v>962.44500000000005</v>
      </c>
      <c r="I505" s="233"/>
      <c r="J505" s="234">
        <f>ROUND(I505*H505,2)</f>
        <v>0</v>
      </c>
      <c r="K505" s="230" t="s">
        <v>326</v>
      </c>
      <c r="L505" s="45"/>
      <c r="M505" s="235" t="s">
        <v>1</v>
      </c>
      <c r="N505" s="236" t="s">
        <v>46</v>
      </c>
      <c r="O505" s="92"/>
      <c r="P505" s="237">
        <f>O505*H505</f>
        <v>0</v>
      </c>
      <c r="Q505" s="237">
        <v>0</v>
      </c>
      <c r="R505" s="237">
        <f>Q505*H505</f>
        <v>0</v>
      </c>
      <c r="S505" s="237">
        <v>0</v>
      </c>
      <c r="T505" s="238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39" t="s">
        <v>341</v>
      </c>
      <c r="AT505" s="239" t="s">
        <v>323</v>
      </c>
      <c r="AU505" s="239" t="s">
        <v>91</v>
      </c>
      <c r="AY505" s="18" t="s">
        <v>320</v>
      </c>
      <c r="BE505" s="240">
        <f>IF(N505="základní",J505,0)</f>
        <v>0</v>
      </c>
      <c r="BF505" s="240">
        <f>IF(N505="snížená",J505,0)</f>
        <v>0</v>
      </c>
      <c r="BG505" s="240">
        <f>IF(N505="zákl. přenesená",J505,0)</f>
        <v>0</v>
      </c>
      <c r="BH505" s="240">
        <f>IF(N505="sníž. přenesená",J505,0)</f>
        <v>0</v>
      </c>
      <c r="BI505" s="240">
        <f>IF(N505="nulová",J505,0)</f>
        <v>0</v>
      </c>
      <c r="BJ505" s="18" t="s">
        <v>89</v>
      </c>
      <c r="BK505" s="240">
        <f>ROUND(I505*H505,2)</f>
        <v>0</v>
      </c>
      <c r="BL505" s="18" t="s">
        <v>341</v>
      </c>
      <c r="BM505" s="239" t="s">
        <v>1095</v>
      </c>
    </row>
    <row r="506" s="2" customFormat="1">
      <c r="A506" s="39"/>
      <c r="B506" s="40"/>
      <c r="C506" s="41"/>
      <c r="D506" s="241" t="s">
        <v>329</v>
      </c>
      <c r="E506" s="41"/>
      <c r="F506" s="242" t="s">
        <v>1096</v>
      </c>
      <c r="G506" s="41"/>
      <c r="H506" s="41"/>
      <c r="I506" s="243"/>
      <c r="J506" s="41"/>
      <c r="K506" s="41"/>
      <c r="L506" s="45"/>
      <c r="M506" s="244"/>
      <c r="N506" s="245"/>
      <c r="O506" s="92"/>
      <c r="P506" s="92"/>
      <c r="Q506" s="92"/>
      <c r="R506" s="92"/>
      <c r="S506" s="92"/>
      <c r="T506" s="93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329</v>
      </c>
      <c r="AU506" s="18" t="s">
        <v>91</v>
      </c>
    </row>
    <row r="507" s="2" customFormat="1" ht="24.15" customHeight="1">
      <c r="A507" s="39"/>
      <c r="B507" s="40"/>
      <c r="C507" s="228" t="s">
        <v>1097</v>
      </c>
      <c r="D507" s="228" t="s">
        <v>323</v>
      </c>
      <c r="E507" s="229" t="s">
        <v>1098</v>
      </c>
      <c r="F507" s="230" t="s">
        <v>1099</v>
      </c>
      <c r="G507" s="231" t="s">
        <v>437</v>
      </c>
      <c r="H507" s="232">
        <v>909.38800000000003</v>
      </c>
      <c r="I507" s="233"/>
      <c r="J507" s="234">
        <f>ROUND(I507*H507,2)</f>
        <v>0</v>
      </c>
      <c r="K507" s="230" t="s">
        <v>326</v>
      </c>
      <c r="L507" s="45"/>
      <c r="M507" s="235" t="s">
        <v>1</v>
      </c>
      <c r="N507" s="236" t="s">
        <v>46</v>
      </c>
      <c r="O507" s="92"/>
      <c r="P507" s="237">
        <f>O507*H507</f>
        <v>0</v>
      </c>
      <c r="Q507" s="237">
        <v>0.00088000000000000003</v>
      </c>
      <c r="R507" s="237">
        <f>Q507*H507</f>
        <v>0.8002614400000001</v>
      </c>
      <c r="S507" s="237">
        <v>0</v>
      </c>
      <c r="T507" s="238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39" t="s">
        <v>341</v>
      </c>
      <c r="AT507" s="239" t="s">
        <v>323</v>
      </c>
      <c r="AU507" s="239" t="s">
        <v>91</v>
      </c>
      <c r="AY507" s="18" t="s">
        <v>320</v>
      </c>
      <c r="BE507" s="240">
        <f>IF(N507="základní",J507,0)</f>
        <v>0</v>
      </c>
      <c r="BF507" s="240">
        <f>IF(N507="snížená",J507,0)</f>
        <v>0</v>
      </c>
      <c r="BG507" s="240">
        <f>IF(N507="zákl. přenesená",J507,0)</f>
        <v>0</v>
      </c>
      <c r="BH507" s="240">
        <f>IF(N507="sníž. přenesená",J507,0)</f>
        <v>0</v>
      </c>
      <c r="BI507" s="240">
        <f>IF(N507="nulová",J507,0)</f>
        <v>0</v>
      </c>
      <c r="BJ507" s="18" t="s">
        <v>89</v>
      </c>
      <c r="BK507" s="240">
        <f>ROUND(I507*H507,2)</f>
        <v>0</v>
      </c>
      <c r="BL507" s="18" t="s">
        <v>341</v>
      </c>
      <c r="BM507" s="239" t="s">
        <v>1100</v>
      </c>
    </row>
    <row r="508" s="2" customFormat="1">
      <c r="A508" s="39"/>
      <c r="B508" s="40"/>
      <c r="C508" s="41"/>
      <c r="D508" s="241" t="s">
        <v>329</v>
      </c>
      <c r="E508" s="41"/>
      <c r="F508" s="242" t="s">
        <v>1101</v>
      </c>
      <c r="G508" s="41"/>
      <c r="H508" s="41"/>
      <c r="I508" s="243"/>
      <c r="J508" s="41"/>
      <c r="K508" s="41"/>
      <c r="L508" s="45"/>
      <c r="M508" s="244"/>
      <c r="N508" s="245"/>
      <c r="O508" s="92"/>
      <c r="P508" s="92"/>
      <c r="Q508" s="92"/>
      <c r="R508" s="92"/>
      <c r="S508" s="92"/>
      <c r="T508" s="93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T508" s="18" t="s">
        <v>329</v>
      </c>
      <c r="AU508" s="18" t="s">
        <v>91</v>
      </c>
    </row>
    <row r="509" s="16" customFormat="1">
      <c r="A509" s="16"/>
      <c r="B509" s="299"/>
      <c r="C509" s="300"/>
      <c r="D509" s="253" t="s">
        <v>440</v>
      </c>
      <c r="E509" s="301" t="s">
        <v>1</v>
      </c>
      <c r="F509" s="302" t="s">
        <v>900</v>
      </c>
      <c r="G509" s="300"/>
      <c r="H509" s="301" t="s">
        <v>1</v>
      </c>
      <c r="I509" s="303"/>
      <c r="J509" s="300"/>
      <c r="K509" s="300"/>
      <c r="L509" s="304"/>
      <c r="M509" s="305"/>
      <c r="N509" s="306"/>
      <c r="O509" s="306"/>
      <c r="P509" s="306"/>
      <c r="Q509" s="306"/>
      <c r="R509" s="306"/>
      <c r="S509" s="306"/>
      <c r="T509" s="307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T509" s="308" t="s">
        <v>440</v>
      </c>
      <c r="AU509" s="308" t="s">
        <v>91</v>
      </c>
      <c r="AV509" s="16" t="s">
        <v>89</v>
      </c>
      <c r="AW509" s="16" t="s">
        <v>36</v>
      </c>
      <c r="AX509" s="16" t="s">
        <v>81</v>
      </c>
      <c r="AY509" s="308" t="s">
        <v>320</v>
      </c>
    </row>
    <row r="510" s="13" customFormat="1">
      <c r="A510" s="13"/>
      <c r="B510" s="251"/>
      <c r="C510" s="252"/>
      <c r="D510" s="253" t="s">
        <v>440</v>
      </c>
      <c r="E510" s="254" t="s">
        <v>1</v>
      </c>
      <c r="F510" s="255" t="s">
        <v>1083</v>
      </c>
      <c r="G510" s="252"/>
      <c r="H510" s="256">
        <v>813.42999999999995</v>
      </c>
      <c r="I510" s="257"/>
      <c r="J510" s="252"/>
      <c r="K510" s="252"/>
      <c r="L510" s="258"/>
      <c r="M510" s="259"/>
      <c r="N510" s="260"/>
      <c r="O510" s="260"/>
      <c r="P510" s="260"/>
      <c r="Q510" s="260"/>
      <c r="R510" s="260"/>
      <c r="S510" s="260"/>
      <c r="T510" s="261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62" t="s">
        <v>440</v>
      </c>
      <c r="AU510" s="262" t="s">
        <v>91</v>
      </c>
      <c r="AV510" s="13" t="s">
        <v>91</v>
      </c>
      <c r="AW510" s="13" t="s">
        <v>36</v>
      </c>
      <c r="AX510" s="13" t="s">
        <v>81</v>
      </c>
      <c r="AY510" s="262" t="s">
        <v>320</v>
      </c>
    </row>
    <row r="511" s="16" customFormat="1">
      <c r="A511" s="16"/>
      <c r="B511" s="299"/>
      <c r="C511" s="300"/>
      <c r="D511" s="253" t="s">
        <v>440</v>
      </c>
      <c r="E511" s="301" t="s">
        <v>1</v>
      </c>
      <c r="F511" s="302" t="s">
        <v>1072</v>
      </c>
      <c r="G511" s="300"/>
      <c r="H511" s="301" t="s">
        <v>1</v>
      </c>
      <c r="I511" s="303"/>
      <c r="J511" s="300"/>
      <c r="K511" s="300"/>
      <c r="L511" s="304"/>
      <c r="M511" s="305"/>
      <c r="N511" s="306"/>
      <c r="O511" s="306"/>
      <c r="P511" s="306"/>
      <c r="Q511" s="306"/>
      <c r="R511" s="306"/>
      <c r="S511" s="306"/>
      <c r="T511" s="307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T511" s="308" t="s">
        <v>440</v>
      </c>
      <c r="AU511" s="308" t="s">
        <v>91</v>
      </c>
      <c r="AV511" s="16" t="s">
        <v>89</v>
      </c>
      <c r="AW511" s="16" t="s">
        <v>36</v>
      </c>
      <c r="AX511" s="16" t="s">
        <v>81</v>
      </c>
      <c r="AY511" s="308" t="s">
        <v>320</v>
      </c>
    </row>
    <row r="512" s="13" customFormat="1">
      <c r="A512" s="13"/>
      <c r="B512" s="251"/>
      <c r="C512" s="252"/>
      <c r="D512" s="253" t="s">
        <v>440</v>
      </c>
      <c r="E512" s="254" t="s">
        <v>1</v>
      </c>
      <c r="F512" s="255" t="s">
        <v>1102</v>
      </c>
      <c r="G512" s="252"/>
      <c r="H512" s="256">
        <v>-8</v>
      </c>
      <c r="I512" s="257"/>
      <c r="J512" s="252"/>
      <c r="K512" s="252"/>
      <c r="L512" s="258"/>
      <c r="M512" s="259"/>
      <c r="N512" s="260"/>
      <c r="O512" s="260"/>
      <c r="P512" s="260"/>
      <c r="Q512" s="260"/>
      <c r="R512" s="260"/>
      <c r="S512" s="260"/>
      <c r="T512" s="261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62" t="s">
        <v>440</v>
      </c>
      <c r="AU512" s="262" t="s">
        <v>91</v>
      </c>
      <c r="AV512" s="13" t="s">
        <v>91</v>
      </c>
      <c r="AW512" s="13" t="s">
        <v>36</v>
      </c>
      <c r="AX512" s="13" t="s">
        <v>81</v>
      </c>
      <c r="AY512" s="262" t="s">
        <v>320</v>
      </c>
    </row>
    <row r="513" s="13" customFormat="1">
      <c r="A513" s="13"/>
      <c r="B513" s="251"/>
      <c r="C513" s="252"/>
      <c r="D513" s="253" t="s">
        <v>440</v>
      </c>
      <c r="E513" s="254" t="s">
        <v>1</v>
      </c>
      <c r="F513" s="255" t="s">
        <v>1103</v>
      </c>
      <c r="G513" s="252"/>
      <c r="H513" s="256">
        <v>-0.16200000000000001</v>
      </c>
      <c r="I513" s="257"/>
      <c r="J513" s="252"/>
      <c r="K513" s="252"/>
      <c r="L513" s="258"/>
      <c r="M513" s="259"/>
      <c r="N513" s="260"/>
      <c r="O513" s="260"/>
      <c r="P513" s="260"/>
      <c r="Q513" s="260"/>
      <c r="R513" s="260"/>
      <c r="S513" s="260"/>
      <c r="T513" s="261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62" t="s">
        <v>440</v>
      </c>
      <c r="AU513" s="262" t="s">
        <v>91</v>
      </c>
      <c r="AV513" s="13" t="s">
        <v>91</v>
      </c>
      <c r="AW513" s="13" t="s">
        <v>36</v>
      </c>
      <c r="AX513" s="13" t="s">
        <v>81</v>
      </c>
      <c r="AY513" s="262" t="s">
        <v>320</v>
      </c>
    </row>
    <row r="514" s="13" customFormat="1">
      <c r="A514" s="13"/>
      <c r="B514" s="251"/>
      <c r="C514" s="252"/>
      <c r="D514" s="253" t="s">
        <v>440</v>
      </c>
      <c r="E514" s="254" t="s">
        <v>1</v>
      </c>
      <c r="F514" s="255" t="s">
        <v>1104</v>
      </c>
      <c r="G514" s="252"/>
      <c r="H514" s="256">
        <v>-0.56000000000000005</v>
      </c>
      <c r="I514" s="257"/>
      <c r="J514" s="252"/>
      <c r="K514" s="252"/>
      <c r="L514" s="258"/>
      <c r="M514" s="259"/>
      <c r="N514" s="260"/>
      <c r="O514" s="260"/>
      <c r="P514" s="260"/>
      <c r="Q514" s="260"/>
      <c r="R514" s="260"/>
      <c r="S514" s="260"/>
      <c r="T514" s="261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2" t="s">
        <v>440</v>
      </c>
      <c r="AU514" s="262" t="s">
        <v>91</v>
      </c>
      <c r="AV514" s="13" t="s">
        <v>91</v>
      </c>
      <c r="AW514" s="13" t="s">
        <v>36</v>
      </c>
      <c r="AX514" s="13" t="s">
        <v>81</v>
      </c>
      <c r="AY514" s="262" t="s">
        <v>320</v>
      </c>
    </row>
    <row r="515" s="15" customFormat="1">
      <c r="A515" s="15"/>
      <c r="B515" s="288"/>
      <c r="C515" s="289"/>
      <c r="D515" s="253" t="s">
        <v>440</v>
      </c>
      <c r="E515" s="290" t="s">
        <v>1</v>
      </c>
      <c r="F515" s="291" t="s">
        <v>633</v>
      </c>
      <c r="G515" s="289"/>
      <c r="H515" s="292">
        <v>804.70799999999997</v>
      </c>
      <c r="I515" s="293"/>
      <c r="J515" s="289"/>
      <c r="K515" s="289"/>
      <c r="L515" s="294"/>
      <c r="M515" s="295"/>
      <c r="N515" s="296"/>
      <c r="O515" s="296"/>
      <c r="P515" s="296"/>
      <c r="Q515" s="296"/>
      <c r="R515" s="296"/>
      <c r="S515" s="296"/>
      <c r="T515" s="297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98" t="s">
        <v>440</v>
      </c>
      <c r="AU515" s="298" t="s">
        <v>91</v>
      </c>
      <c r="AV515" s="15" t="s">
        <v>111</v>
      </c>
      <c r="AW515" s="15" t="s">
        <v>36</v>
      </c>
      <c r="AX515" s="15" t="s">
        <v>81</v>
      </c>
      <c r="AY515" s="298" t="s">
        <v>320</v>
      </c>
    </row>
    <row r="516" s="16" customFormat="1">
      <c r="A516" s="16"/>
      <c r="B516" s="299"/>
      <c r="C516" s="300"/>
      <c r="D516" s="253" t="s">
        <v>440</v>
      </c>
      <c r="E516" s="301" t="s">
        <v>1</v>
      </c>
      <c r="F516" s="302" t="s">
        <v>879</v>
      </c>
      <c r="G516" s="300"/>
      <c r="H516" s="301" t="s">
        <v>1</v>
      </c>
      <c r="I516" s="303"/>
      <c r="J516" s="300"/>
      <c r="K516" s="300"/>
      <c r="L516" s="304"/>
      <c r="M516" s="305"/>
      <c r="N516" s="306"/>
      <c r="O516" s="306"/>
      <c r="P516" s="306"/>
      <c r="Q516" s="306"/>
      <c r="R516" s="306"/>
      <c r="S516" s="306"/>
      <c r="T516" s="307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T516" s="308" t="s">
        <v>440</v>
      </c>
      <c r="AU516" s="308" t="s">
        <v>91</v>
      </c>
      <c r="AV516" s="16" t="s">
        <v>89</v>
      </c>
      <c r="AW516" s="16" t="s">
        <v>36</v>
      </c>
      <c r="AX516" s="16" t="s">
        <v>81</v>
      </c>
      <c r="AY516" s="308" t="s">
        <v>320</v>
      </c>
    </row>
    <row r="517" s="13" customFormat="1">
      <c r="A517" s="13"/>
      <c r="B517" s="251"/>
      <c r="C517" s="252"/>
      <c r="D517" s="253" t="s">
        <v>440</v>
      </c>
      <c r="E517" s="254" t="s">
        <v>1</v>
      </c>
      <c r="F517" s="255" t="s">
        <v>1089</v>
      </c>
      <c r="G517" s="252"/>
      <c r="H517" s="256">
        <v>105.74</v>
      </c>
      <c r="I517" s="257"/>
      <c r="J517" s="252"/>
      <c r="K517" s="252"/>
      <c r="L517" s="258"/>
      <c r="M517" s="259"/>
      <c r="N517" s="260"/>
      <c r="O517" s="260"/>
      <c r="P517" s="260"/>
      <c r="Q517" s="260"/>
      <c r="R517" s="260"/>
      <c r="S517" s="260"/>
      <c r="T517" s="261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62" t="s">
        <v>440</v>
      </c>
      <c r="AU517" s="262" t="s">
        <v>91</v>
      </c>
      <c r="AV517" s="13" t="s">
        <v>91</v>
      </c>
      <c r="AW517" s="13" t="s">
        <v>36</v>
      </c>
      <c r="AX517" s="13" t="s">
        <v>81</v>
      </c>
      <c r="AY517" s="262" t="s">
        <v>320</v>
      </c>
    </row>
    <row r="518" s="13" customFormat="1">
      <c r="A518" s="13"/>
      <c r="B518" s="251"/>
      <c r="C518" s="252"/>
      <c r="D518" s="253" t="s">
        <v>440</v>
      </c>
      <c r="E518" s="254" t="s">
        <v>1</v>
      </c>
      <c r="F518" s="255" t="s">
        <v>1105</v>
      </c>
      <c r="G518" s="252"/>
      <c r="H518" s="256">
        <v>-1.0600000000000001</v>
      </c>
      <c r="I518" s="257"/>
      <c r="J518" s="252"/>
      <c r="K518" s="252"/>
      <c r="L518" s="258"/>
      <c r="M518" s="259"/>
      <c r="N518" s="260"/>
      <c r="O518" s="260"/>
      <c r="P518" s="260"/>
      <c r="Q518" s="260"/>
      <c r="R518" s="260"/>
      <c r="S518" s="260"/>
      <c r="T518" s="261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62" t="s">
        <v>440</v>
      </c>
      <c r="AU518" s="262" t="s">
        <v>91</v>
      </c>
      <c r="AV518" s="13" t="s">
        <v>91</v>
      </c>
      <c r="AW518" s="13" t="s">
        <v>36</v>
      </c>
      <c r="AX518" s="13" t="s">
        <v>81</v>
      </c>
      <c r="AY518" s="262" t="s">
        <v>320</v>
      </c>
    </row>
    <row r="519" s="15" customFormat="1">
      <c r="A519" s="15"/>
      <c r="B519" s="288"/>
      <c r="C519" s="289"/>
      <c r="D519" s="253" t="s">
        <v>440</v>
      </c>
      <c r="E519" s="290" t="s">
        <v>1</v>
      </c>
      <c r="F519" s="291" t="s">
        <v>633</v>
      </c>
      <c r="G519" s="289"/>
      <c r="H519" s="292">
        <v>104.68000000000001</v>
      </c>
      <c r="I519" s="293"/>
      <c r="J519" s="289"/>
      <c r="K519" s="289"/>
      <c r="L519" s="294"/>
      <c r="M519" s="295"/>
      <c r="N519" s="296"/>
      <c r="O519" s="296"/>
      <c r="P519" s="296"/>
      <c r="Q519" s="296"/>
      <c r="R519" s="296"/>
      <c r="S519" s="296"/>
      <c r="T519" s="297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98" t="s">
        <v>440</v>
      </c>
      <c r="AU519" s="298" t="s">
        <v>91</v>
      </c>
      <c r="AV519" s="15" t="s">
        <v>111</v>
      </c>
      <c r="AW519" s="15" t="s">
        <v>36</v>
      </c>
      <c r="AX519" s="15" t="s">
        <v>81</v>
      </c>
      <c r="AY519" s="298" t="s">
        <v>320</v>
      </c>
    </row>
    <row r="520" s="14" customFormat="1">
      <c r="A520" s="14"/>
      <c r="B520" s="263"/>
      <c r="C520" s="264"/>
      <c r="D520" s="253" t="s">
        <v>440</v>
      </c>
      <c r="E520" s="265" t="s">
        <v>1</v>
      </c>
      <c r="F520" s="266" t="s">
        <v>485</v>
      </c>
      <c r="G520" s="264"/>
      <c r="H520" s="267">
        <v>909.38800000000003</v>
      </c>
      <c r="I520" s="268"/>
      <c r="J520" s="264"/>
      <c r="K520" s="264"/>
      <c r="L520" s="269"/>
      <c r="M520" s="270"/>
      <c r="N520" s="271"/>
      <c r="O520" s="271"/>
      <c r="P520" s="271"/>
      <c r="Q520" s="271"/>
      <c r="R520" s="271"/>
      <c r="S520" s="271"/>
      <c r="T520" s="272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73" t="s">
        <v>440</v>
      </c>
      <c r="AU520" s="273" t="s">
        <v>91</v>
      </c>
      <c r="AV520" s="14" t="s">
        <v>341</v>
      </c>
      <c r="AW520" s="14" t="s">
        <v>36</v>
      </c>
      <c r="AX520" s="14" t="s">
        <v>89</v>
      </c>
      <c r="AY520" s="273" t="s">
        <v>320</v>
      </c>
    </row>
    <row r="521" s="2" customFormat="1" ht="24.15" customHeight="1">
      <c r="A521" s="39"/>
      <c r="B521" s="40"/>
      <c r="C521" s="228" t="s">
        <v>1106</v>
      </c>
      <c r="D521" s="228" t="s">
        <v>323</v>
      </c>
      <c r="E521" s="229" t="s">
        <v>1107</v>
      </c>
      <c r="F521" s="230" t="s">
        <v>1108</v>
      </c>
      <c r="G521" s="231" t="s">
        <v>437</v>
      </c>
      <c r="H521" s="232">
        <v>909.38800000000003</v>
      </c>
      <c r="I521" s="233"/>
      <c r="J521" s="234">
        <f>ROUND(I521*H521,2)</f>
        <v>0</v>
      </c>
      <c r="K521" s="230" t="s">
        <v>326</v>
      </c>
      <c r="L521" s="45"/>
      <c r="M521" s="235" t="s">
        <v>1</v>
      </c>
      <c r="N521" s="236" t="s">
        <v>46</v>
      </c>
      <c r="O521" s="92"/>
      <c r="P521" s="237">
        <f>O521*H521</f>
        <v>0</v>
      </c>
      <c r="Q521" s="237">
        <v>0</v>
      </c>
      <c r="R521" s="237">
        <f>Q521*H521</f>
        <v>0</v>
      </c>
      <c r="S521" s="237">
        <v>0</v>
      </c>
      <c r="T521" s="238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39" t="s">
        <v>341</v>
      </c>
      <c r="AT521" s="239" t="s">
        <v>323</v>
      </c>
      <c r="AU521" s="239" t="s">
        <v>91</v>
      </c>
      <c r="AY521" s="18" t="s">
        <v>320</v>
      </c>
      <c r="BE521" s="240">
        <f>IF(N521="základní",J521,0)</f>
        <v>0</v>
      </c>
      <c r="BF521" s="240">
        <f>IF(N521="snížená",J521,0)</f>
        <v>0</v>
      </c>
      <c r="BG521" s="240">
        <f>IF(N521="zákl. přenesená",J521,0)</f>
        <v>0</v>
      </c>
      <c r="BH521" s="240">
        <f>IF(N521="sníž. přenesená",J521,0)</f>
        <v>0</v>
      </c>
      <c r="BI521" s="240">
        <f>IF(N521="nulová",J521,0)</f>
        <v>0</v>
      </c>
      <c r="BJ521" s="18" t="s">
        <v>89</v>
      </c>
      <c r="BK521" s="240">
        <f>ROUND(I521*H521,2)</f>
        <v>0</v>
      </c>
      <c r="BL521" s="18" t="s">
        <v>341</v>
      </c>
      <c r="BM521" s="239" t="s">
        <v>1109</v>
      </c>
    </row>
    <row r="522" s="2" customFormat="1">
      <c r="A522" s="39"/>
      <c r="B522" s="40"/>
      <c r="C522" s="41"/>
      <c r="D522" s="241" t="s">
        <v>329</v>
      </c>
      <c r="E522" s="41"/>
      <c r="F522" s="242" t="s">
        <v>1110</v>
      </c>
      <c r="G522" s="41"/>
      <c r="H522" s="41"/>
      <c r="I522" s="243"/>
      <c r="J522" s="41"/>
      <c r="K522" s="41"/>
      <c r="L522" s="45"/>
      <c r="M522" s="244"/>
      <c r="N522" s="245"/>
      <c r="O522" s="92"/>
      <c r="P522" s="92"/>
      <c r="Q522" s="92"/>
      <c r="R522" s="92"/>
      <c r="S522" s="92"/>
      <c r="T522" s="93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T522" s="18" t="s">
        <v>329</v>
      </c>
      <c r="AU522" s="18" t="s">
        <v>91</v>
      </c>
    </row>
    <row r="523" s="2" customFormat="1" ht="16.5" customHeight="1">
      <c r="A523" s="39"/>
      <c r="B523" s="40"/>
      <c r="C523" s="228" t="s">
        <v>1111</v>
      </c>
      <c r="D523" s="228" t="s">
        <v>323</v>
      </c>
      <c r="E523" s="229" t="s">
        <v>1112</v>
      </c>
      <c r="F523" s="230" t="s">
        <v>821</v>
      </c>
      <c r="G523" s="231" t="s">
        <v>544</v>
      </c>
      <c r="H523" s="232">
        <v>10</v>
      </c>
      <c r="I523" s="233"/>
      <c r="J523" s="234">
        <f>ROUND(I523*H523,2)</f>
        <v>0</v>
      </c>
      <c r="K523" s="230" t="s">
        <v>1</v>
      </c>
      <c r="L523" s="45"/>
      <c r="M523" s="235" t="s">
        <v>1</v>
      </c>
      <c r="N523" s="236" t="s">
        <v>46</v>
      </c>
      <c r="O523" s="92"/>
      <c r="P523" s="237">
        <f>O523*H523</f>
        <v>0</v>
      </c>
      <c r="Q523" s="237">
        <v>0</v>
      </c>
      <c r="R523" s="237">
        <f>Q523*H523</f>
        <v>0</v>
      </c>
      <c r="S523" s="237">
        <v>0</v>
      </c>
      <c r="T523" s="238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39" t="s">
        <v>341</v>
      </c>
      <c r="AT523" s="239" t="s">
        <v>323</v>
      </c>
      <c r="AU523" s="239" t="s">
        <v>91</v>
      </c>
      <c r="AY523" s="18" t="s">
        <v>320</v>
      </c>
      <c r="BE523" s="240">
        <f>IF(N523="základní",J523,0)</f>
        <v>0</v>
      </c>
      <c r="BF523" s="240">
        <f>IF(N523="snížená",J523,0)</f>
        <v>0</v>
      </c>
      <c r="BG523" s="240">
        <f>IF(N523="zákl. přenesená",J523,0)</f>
        <v>0</v>
      </c>
      <c r="BH523" s="240">
        <f>IF(N523="sníž. přenesená",J523,0)</f>
        <v>0</v>
      </c>
      <c r="BI523" s="240">
        <f>IF(N523="nulová",J523,0)</f>
        <v>0</v>
      </c>
      <c r="BJ523" s="18" t="s">
        <v>89</v>
      </c>
      <c r="BK523" s="240">
        <f>ROUND(I523*H523,2)</f>
        <v>0</v>
      </c>
      <c r="BL523" s="18" t="s">
        <v>341</v>
      </c>
      <c r="BM523" s="239" t="s">
        <v>1113</v>
      </c>
    </row>
    <row r="524" s="2" customFormat="1" ht="21.75" customHeight="1">
      <c r="A524" s="39"/>
      <c r="B524" s="40"/>
      <c r="C524" s="228" t="s">
        <v>1114</v>
      </c>
      <c r="D524" s="228" t="s">
        <v>323</v>
      </c>
      <c r="E524" s="229" t="s">
        <v>1115</v>
      </c>
      <c r="F524" s="230" t="s">
        <v>1116</v>
      </c>
      <c r="G524" s="231" t="s">
        <v>437</v>
      </c>
      <c r="H524" s="232">
        <v>359.06999999999999</v>
      </c>
      <c r="I524" s="233"/>
      <c r="J524" s="234">
        <f>ROUND(I524*H524,2)</f>
        <v>0</v>
      </c>
      <c r="K524" s="230" t="s">
        <v>326</v>
      </c>
      <c r="L524" s="45"/>
      <c r="M524" s="235" t="s">
        <v>1</v>
      </c>
      <c r="N524" s="236" t="s">
        <v>46</v>
      </c>
      <c r="O524" s="92"/>
      <c r="P524" s="237">
        <f>O524*H524</f>
        <v>0</v>
      </c>
      <c r="Q524" s="237">
        <v>0.0032000000000000002</v>
      </c>
      <c r="R524" s="237">
        <f>Q524*H524</f>
        <v>1.1490240000000001</v>
      </c>
      <c r="S524" s="237">
        <v>0</v>
      </c>
      <c r="T524" s="238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39" t="s">
        <v>341</v>
      </c>
      <c r="AT524" s="239" t="s">
        <v>323</v>
      </c>
      <c r="AU524" s="239" t="s">
        <v>91</v>
      </c>
      <c r="AY524" s="18" t="s">
        <v>320</v>
      </c>
      <c r="BE524" s="240">
        <f>IF(N524="základní",J524,0)</f>
        <v>0</v>
      </c>
      <c r="BF524" s="240">
        <f>IF(N524="snížená",J524,0)</f>
        <v>0</v>
      </c>
      <c r="BG524" s="240">
        <f>IF(N524="zákl. přenesená",J524,0)</f>
        <v>0</v>
      </c>
      <c r="BH524" s="240">
        <f>IF(N524="sníž. přenesená",J524,0)</f>
        <v>0</v>
      </c>
      <c r="BI524" s="240">
        <f>IF(N524="nulová",J524,0)</f>
        <v>0</v>
      </c>
      <c r="BJ524" s="18" t="s">
        <v>89</v>
      </c>
      <c r="BK524" s="240">
        <f>ROUND(I524*H524,2)</f>
        <v>0</v>
      </c>
      <c r="BL524" s="18" t="s">
        <v>341</v>
      </c>
      <c r="BM524" s="239" t="s">
        <v>1117</v>
      </c>
    </row>
    <row r="525" s="2" customFormat="1">
      <c r="A525" s="39"/>
      <c r="B525" s="40"/>
      <c r="C525" s="41"/>
      <c r="D525" s="241" t="s">
        <v>329</v>
      </c>
      <c r="E525" s="41"/>
      <c r="F525" s="242" t="s">
        <v>1118</v>
      </c>
      <c r="G525" s="41"/>
      <c r="H525" s="41"/>
      <c r="I525" s="243"/>
      <c r="J525" s="41"/>
      <c r="K525" s="41"/>
      <c r="L525" s="45"/>
      <c r="M525" s="244"/>
      <c r="N525" s="245"/>
      <c r="O525" s="92"/>
      <c r="P525" s="92"/>
      <c r="Q525" s="92"/>
      <c r="R525" s="92"/>
      <c r="S525" s="92"/>
      <c r="T525" s="93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T525" s="18" t="s">
        <v>329</v>
      </c>
      <c r="AU525" s="18" t="s">
        <v>91</v>
      </c>
    </row>
    <row r="526" s="13" customFormat="1">
      <c r="A526" s="13"/>
      <c r="B526" s="251"/>
      <c r="C526" s="252"/>
      <c r="D526" s="253" t="s">
        <v>440</v>
      </c>
      <c r="E526" s="254" t="s">
        <v>1</v>
      </c>
      <c r="F526" s="255" t="s">
        <v>1119</v>
      </c>
      <c r="G526" s="252"/>
      <c r="H526" s="256">
        <v>359.06999999999999</v>
      </c>
      <c r="I526" s="257"/>
      <c r="J526" s="252"/>
      <c r="K526" s="252"/>
      <c r="L526" s="258"/>
      <c r="M526" s="259"/>
      <c r="N526" s="260"/>
      <c r="O526" s="260"/>
      <c r="P526" s="260"/>
      <c r="Q526" s="260"/>
      <c r="R526" s="260"/>
      <c r="S526" s="260"/>
      <c r="T526" s="261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62" t="s">
        <v>440</v>
      </c>
      <c r="AU526" s="262" t="s">
        <v>91</v>
      </c>
      <c r="AV526" s="13" t="s">
        <v>91</v>
      </c>
      <c r="AW526" s="13" t="s">
        <v>36</v>
      </c>
      <c r="AX526" s="13" t="s">
        <v>89</v>
      </c>
      <c r="AY526" s="262" t="s">
        <v>320</v>
      </c>
    </row>
    <row r="527" s="2" customFormat="1" ht="21.75" customHeight="1">
      <c r="A527" s="39"/>
      <c r="B527" s="40"/>
      <c r="C527" s="228" t="s">
        <v>1120</v>
      </c>
      <c r="D527" s="228" t="s">
        <v>323</v>
      </c>
      <c r="E527" s="229" t="s">
        <v>1121</v>
      </c>
      <c r="F527" s="230" t="s">
        <v>1122</v>
      </c>
      <c r="G527" s="231" t="s">
        <v>480</v>
      </c>
      <c r="H527" s="232">
        <v>21.998000000000001</v>
      </c>
      <c r="I527" s="233"/>
      <c r="J527" s="234">
        <f>ROUND(I527*H527,2)</f>
        <v>0</v>
      </c>
      <c r="K527" s="230" t="s">
        <v>326</v>
      </c>
      <c r="L527" s="45"/>
      <c r="M527" s="235" t="s">
        <v>1</v>
      </c>
      <c r="N527" s="236" t="s">
        <v>46</v>
      </c>
      <c r="O527" s="92"/>
      <c r="P527" s="237">
        <f>O527*H527</f>
        <v>0</v>
      </c>
      <c r="Q527" s="237">
        <v>1.05555</v>
      </c>
      <c r="R527" s="237">
        <f>Q527*H527</f>
        <v>23.219988900000001</v>
      </c>
      <c r="S527" s="237">
        <v>0</v>
      </c>
      <c r="T527" s="238">
        <f>S527*H527</f>
        <v>0</v>
      </c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R527" s="239" t="s">
        <v>341</v>
      </c>
      <c r="AT527" s="239" t="s">
        <v>323</v>
      </c>
      <c r="AU527" s="239" t="s">
        <v>91</v>
      </c>
      <c r="AY527" s="18" t="s">
        <v>320</v>
      </c>
      <c r="BE527" s="240">
        <f>IF(N527="základní",J527,0)</f>
        <v>0</v>
      </c>
      <c r="BF527" s="240">
        <f>IF(N527="snížená",J527,0)</f>
        <v>0</v>
      </c>
      <c r="BG527" s="240">
        <f>IF(N527="zákl. přenesená",J527,0)</f>
        <v>0</v>
      </c>
      <c r="BH527" s="240">
        <f>IF(N527="sníž. přenesená",J527,0)</f>
        <v>0</v>
      </c>
      <c r="BI527" s="240">
        <f>IF(N527="nulová",J527,0)</f>
        <v>0</v>
      </c>
      <c r="BJ527" s="18" t="s">
        <v>89</v>
      </c>
      <c r="BK527" s="240">
        <f>ROUND(I527*H527,2)</f>
        <v>0</v>
      </c>
      <c r="BL527" s="18" t="s">
        <v>341</v>
      </c>
      <c r="BM527" s="239" t="s">
        <v>1123</v>
      </c>
    </row>
    <row r="528" s="2" customFormat="1">
      <c r="A528" s="39"/>
      <c r="B528" s="40"/>
      <c r="C528" s="41"/>
      <c r="D528" s="241" t="s">
        <v>329</v>
      </c>
      <c r="E528" s="41"/>
      <c r="F528" s="242" t="s">
        <v>1124</v>
      </c>
      <c r="G528" s="41"/>
      <c r="H528" s="41"/>
      <c r="I528" s="243"/>
      <c r="J528" s="41"/>
      <c r="K528" s="41"/>
      <c r="L528" s="45"/>
      <c r="M528" s="244"/>
      <c r="N528" s="245"/>
      <c r="O528" s="92"/>
      <c r="P528" s="92"/>
      <c r="Q528" s="92"/>
      <c r="R528" s="92"/>
      <c r="S528" s="92"/>
      <c r="T528" s="93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T528" s="18" t="s">
        <v>329</v>
      </c>
      <c r="AU528" s="18" t="s">
        <v>91</v>
      </c>
    </row>
    <row r="529" s="13" customFormat="1">
      <c r="A529" s="13"/>
      <c r="B529" s="251"/>
      <c r="C529" s="252"/>
      <c r="D529" s="253" t="s">
        <v>440</v>
      </c>
      <c r="E529" s="254" t="s">
        <v>1</v>
      </c>
      <c r="F529" s="255" t="s">
        <v>1125</v>
      </c>
      <c r="G529" s="252"/>
      <c r="H529" s="256">
        <v>21.998000000000001</v>
      </c>
      <c r="I529" s="257"/>
      <c r="J529" s="252"/>
      <c r="K529" s="252"/>
      <c r="L529" s="258"/>
      <c r="M529" s="259"/>
      <c r="N529" s="260"/>
      <c r="O529" s="260"/>
      <c r="P529" s="260"/>
      <c r="Q529" s="260"/>
      <c r="R529" s="260"/>
      <c r="S529" s="260"/>
      <c r="T529" s="261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62" t="s">
        <v>440</v>
      </c>
      <c r="AU529" s="262" t="s">
        <v>91</v>
      </c>
      <c r="AV529" s="13" t="s">
        <v>91</v>
      </c>
      <c r="AW529" s="13" t="s">
        <v>36</v>
      </c>
      <c r="AX529" s="13" t="s">
        <v>89</v>
      </c>
      <c r="AY529" s="262" t="s">
        <v>320</v>
      </c>
    </row>
    <row r="530" s="2" customFormat="1" ht="16.5" customHeight="1">
      <c r="A530" s="39"/>
      <c r="B530" s="40"/>
      <c r="C530" s="228" t="s">
        <v>1126</v>
      </c>
      <c r="D530" s="228" t="s">
        <v>323</v>
      </c>
      <c r="E530" s="229" t="s">
        <v>1127</v>
      </c>
      <c r="F530" s="230" t="s">
        <v>1128</v>
      </c>
      <c r="G530" s="231" t="s">
        <v>455</v>
      </c>
      <c r="H530" s="232">
        <v>14.007999999999999</v>
      </c>
      <c r="I530" s="233"/>
      <c r="J530" s="234">
        <f>ROUND(I530*H530,2)</f>
        <v>0</v>
      </c>
      <c r="K530" s="230" t="s">
        <v>326</v>
      </c>
      <c r="L530" s="45"/>
      <c r="M530" s="235" t="s">
        <v>1</v>
      </c>
      <c r="N530" s="236" t="s">
        <v>46</v>
      </c>
      <c r="O530" s="92"/>
      <c r="P530" s="237">
        <f>O530*H530</f>
        <v>0</v>
      </c>
      <c r="Q530" s="237">
        <v>2.5019399999999998</v>
      </c>
      <c r="R530" s="237">
        <f>Q530*H530</f>
        <v>35.047175519999996</v>
      </c>
      <c r="S530" s="237">
        <v>0</v>
      </c>
      <c r="T530" s="238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39" t="s">
        <v>341</v>
      </c>
      <c r="AT530" s="239" t="s">
        <v>323</v>
      </c>
      <c r="AU530" s="239" t="s">
        <v>91</v>
      </c>
      <c r="AY530" s="18" t="s">
        <v>320</v>
      </c>
      <c r="BE530" s="240">
        <f>IF(N530="základní",J530,0)</f>
        <v>0</v>
      </c>
      <c r="BF530" s="240">
        <f>IF(N530="snížená",J530,0)</f>
        <v>0</v>
      </c>
      <c r="BG530" s="240">
        <f>IF(N530="zákl. přenesená",J530,0)</f>
        <v>0</v>
      </c>
      <c r="BH530" s="240">
        <f>IF(N530="sníž. přenesená",J530,0)</f>
        <v>0</v>
      </c>
      <c r="BI530" s="240">
        <f>IF(N530="nulová",J530,0)</f>
        <v>0</v>
      </c>
      <c r="BJ530" s="18" t="s">
        <v>89</v>
      </c>
      <c r="BK530" s="240">
        <f>ROUND(I530*H530,2)</f>
        <v>0</v>
      </c>
      <c r="BL530" s="18" t="s">
        <v>341</v>
      </c>
      <c r="BM530" s="239" t="s">
        <v>1129</v>
      </c>
    </row>
    <row r="531" s="2" customFormat="1">
      <c r="A531" s="39"/>
      <c r="B531" s="40"/>
      <c r="C531" s="41"/>
      <c r="D531" s="241" t="s">
        <v>329</v>
      </c>
      <c r="E531" s="41"/>
      <c r="F531" s="242" t="s">
        <v>1130</v>
      </c>
      <c r="G531" s="41"/>
      <c r="H531" s="41"/>
      <c r="I531" s="243"/>
      <c r="J531" s="41"/>
      <c r="K531" s="41"/>
      <c r="L531" s="45"/>
      <c r="M531" s="244"/>
      <c r="N531" s="245"/>
      <c r="O531" s="92"/>
      <c r="P531" s="92"/>
      <c r="Q531" s="92"/>
      <c r="R531" s="92"/>
      <c r="S531" s="92"/>
      <c r="T531" s="93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329</v>
      </c>
      <c r="AU531" s="18" t="s">
        <v>91</v>
      </c>
    </row>
    <row r="532" s="16" customFormat="1">
      <c r="A532" s="16"/>
      <c r="B532" s="299"/>
      <c r="C532" s="300"/>
      <c r="D532" s="253" t="s">
        <v>440</v>
      </c>
      <c r="E532" s="301" t="s">
        <v>1</v>
      </c>
      <c r="F532" s="302" t="s">
        <v>900</v>
      </c>
      <c r="G532" s="300"/>
      <c r="H532" s="301" t="s">
        <v>1</v>
      </c>
      <c r="I532" s="303"/>
      <c r="J532" s="300"/>
      <c r="K532" s="300"/>
      <c r="L532" s="304"/>
      <c r="M532" s="305"/>
      <c r="N532" s="306"/>
      <c r="O532" s="306"/>
      <c r="P532" s="306"/>
      <c r="Q532" s="306"/>
      <c r="R532" s="306"/>
      <c r="S532" s="306"/>
      <c r="T532" s="307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T532" s="308" t="s">
        <v>440</v>
      </c>
      <c r="AU532" s="308" t="s">
        <v>91</v>
      </c>
      <c r="AV532" s="16" t="s">
        <v>89</v>
      </c>
      <c r="AW532" s="16" t="s">
        <v>36</v>
      </c>
      <c r="AX532" s="16" t="s">
        <v>81</v>
      </c>
      <c r="AY532" s="308" t="s">
        <v>320</v>
      </c>
    </row>
    <row r="533" s="13" customFormat="1">
      <c r="A533" s="13"/>
      <c r="B533" s="251"/>
      <c r="C533" s="252"/>
      <c r="D533" s="253" t="s">
        <v>440</v>
      </c>
      <c r="E533" s="254" t="s">
        <v>1</v>
      </c>
      <c r="F533" s="255" t="s">
        <v>1131</v>
      </c>
      <c r="G533" s="252"/>
      <c r="H533" s="256">
        <v>3.2650000000000001</v>
      </c>
      <c r="I533" s="257"/>
      <c r="J533" s="252"/>
      <c r="K533" s="252"/>
      <c r="L533" s="258"/>
      <c r="M533" s="259"/>
      <c r="N533" s="260"/>
      <c r="O533" s="260"/>
      <c r="P533" s="260"/>
      <c r="Q533" s="260"/>
      <c r="R533" s="260"/>
      <c r="S533" s="260"/>
      <c r="T533" s="261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62" t="s">
        <v>440</v>
      </c>
      <c r="AU533" s="262" t="s">
        <v>91</v>
      </c>
      <c r="AV533" s="13" t="s">
        <v>91</v>
      </c>
      <c r="AW533" s="13" t="s">
        <v>36</v>
      </c>
      <c r="AX533" s="13" t="s">
        <v>81</v>
      </c>
      <c r="AY533" s="262" t="s">
        <v>320</v>
      </c>
    </row>
    <row r="534" s="13" customFormat="1">
      <c r="A534" s="13"/>
      <c r="B534" s="251"/>
      <c r="C534" s="252"/>
      <c r="D534" s="253" t="s">
        <v>440</v>
      </c>
      <c r="E534" s="254" t="s">
        <v>1</v>
      </c>
      <c r="F534" s="255" t="s">
        <v>1132</v>
      </c>
      <c r="G534" s="252"/>
      <c r="H534" s="256">
        <v>2.29</v>
      </c>
      <c r="I534" s="257"/>
      <c r="J534" s="252"/>
      <c r="K534" s="252"/>
      <c r="L534" s="258"/>
      <c r="M534" s="259"/>
      <c r="N534" s="260"/>
      <c r="O534" s="260"/>
      <c r="P534" s="260"/>
      <c r="Q534" s="260"/>
      <c r="R534" s="260"/>
      <c r="S534" s="260"/>
      <c r="T534" s="261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62" t="s">
        <v>440</v>
      </c>
      <c r="AU534" s="262" t="s">
        <v>91</v>
      </c>
      <c r="AV534" s="13" t="s">
        <v>91</v>
      </c>
      <c r="AW534" s="13" t="s">
        <v>36</v>
      </c>
      <c r="AX534" s="13" t="s">
        <v>81</v>
      </c>
      <c r="AY534" s="262" t="s">
        <v>320</v>
      </c>
    </row>
    <row r="535" s="13" customFormat="1">
      <c r="A535" s="13"/>
      <c r="B535" s="251"/>
      <c r="C535" s="252"/>
      <c r="D535" s="253" t="s">
        <v>440</v>
      </c>
      <c r="E535" s="254" t="s">
        <v>1</v>
      </c>
      <c r="F535" s="255" t="s">
        <v>1133</v>
      </c>
      <c r="G535" s="252"/>
      <c r="H535" s="256">
        <v>2.1819999999999999</v>
      </c>
      <c r="I535" s="257"/>
      <c r="J535" s="252"/>
      <c r="K535" s="252"/>
      <c r="L535" s="258"/>
      <c r="M535" s="259"/>
      <c r="N535" s="260"/>
      <c r="O535" s="260"/>
      <c r="P535" s="260"/>
      <c r="Q535" s="260"/>
      <c r="R535" s="260"/>
      <c r="S535" s="260"/>
      <c r="T535" s="261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62" t="s">
        <v>440</v>
      </c>
      <c r="AU535" s="262" t="s">
        <v>91</v>
      </c>
      <c r="AV535" s="13" t="s">
        <v>91</v>
      </c>
      <c r="AW535" s="13" t="s">
        <v>36</v>
      </c>
      <c r="AX535" s="13" t="s">
        <v>81</v>
      </c>
      <c r="AY535" s="262" t="s">
        <v>320</v>
      </c>
    </row>
    <row r="536" s="13" customFormat="1">
      <c r="A536" s="13"/>
      <c r="B536" s="251"/>
      <c r="C536" s="252"/>
      <c r="D536" s="253" t="s">
        <v>440</v>
      </c>
      <c r="E536" s="254" t="s">
        <v>1</v>
      </c>
      <c r="F536" s="255" t="s">
        <v>1134</v>
      </c>
      <c r="G536" s="252"/>
      <c r="H536" s="256">
        <v>2.3809999999999998</v>
      </c>
      <c r="I536" s="257"/>
      <c r="J536" s="252"/>
      <c r="K536" s="252"/>
      <c r="L536" s="258"/>
      <c r="M536" s="259"/>
      <c r="N536" s="260"/>
      <c r="O536" s="260"/>
      <c r="P536" s="260"/>
      <c r="Q536" s="260"/>
      <c r="R536" s="260"/>
      <c r="S536" s="260"/>
      <c r="T536" s="261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62" t="s">
        <v>440</v>
      </c>
      <c r="AU536" s="262" t="s">
        <v>91</v>
      </c>
      <c r="AV536" s="13" t="s">
        <v>91</v>
      </c>
      <c r="AW536" s="13" t="s">
        <v>36</v>
      </c>
      <c r="AX536" s="13" t="s">
        <v>81</v>
      </c>
      <c r="AY536" s="262" t="s">
        <v>320</v>
      </c>
    </row>
    <row r="537" s="13" customFormat="1">
      <c r="A537" s="13"/>
      <c r="B537" s="251"/>
      <c r="C537" s="252"/>
      <c r="D537" s="253" t="s">
        <v>440</v>
      </c>
      <c r="E537" s="254" t="s">
        <v>1</v>
      </c>
      <c r="F537" s="255" t="s">
        <v>1135</v>
      </c>
      <c r="G537" s="252"/>
      <c r="H537" s="256">
        <v>1.1459999999999999</v>
      </c>
      <c r="I537" s="257"/>
      <c r="J537" s="252"/>
      <c r="K537" s="252"/>
      <c r="L537" s="258"/>
      <c r="M537" s="259"/>
      <c r="N537" s="260"/>
      <c r="O537" s="260"/>
      <c r="P537" s="260"/>
      <c r="Q537" s="260"/>
      <c r="R537" s="260"/>
      <c r="S537" s="260"/>
      <c r="T537" s="261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62" t="s">
        <v>440</v>
      </c>
      <c r="AU537" s="262" t="s">
        <v>91</v>
      </c>
      <c r="AV537" s="13" t="s">
        <v>91</v>
      </c>
      <c r="AW537" s="13" t="s">
        <v>36</v>
      </c>
      <c r="AX537" s="13" t="s">
        <v>81</v>
      </c>
      <c r="AY537" s="262" t="s">
        <v>320</v>
      </c>
    </row>
    <row r="538" s="15" customFormat="1">
      <c r="A538" s="15"/>
      <c r="B538" s="288"/>
      <c r="C538" s="289"/>
      <c r="D538" s="253" t="s">
        <v>440</v>
      </c>
      <c r="E538" s="290" t="s">
        <v>1</v>
      </c>
      <c r="F538" s="291" t="s">
        <v>633</v>
      </c>
      <c r="G538" s="289"/>
      <c r="H538" s="292">
        <v>11.263999999999999</v>
      </c>
      <c r="I538" s="293"/>
      <c r="J538" s="289"/>
      <c r="K538" s="289"/>
      <c r="L538" s="294"/>
      <c r="M538" s="295"/>
      <c r="N538" s="296"/>
      <c r="O538" s="296"/>
      <c r="P538" s="296"/>
      <c r="Q538" s="296"/>
      <c r="R538" s="296"/>
      <c r="S538" s="296"/>
      <c r="T538" s="297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98" t="s">
        <v>440</v>
      </c>
      <c r="AU538" s="298" t="s">
        <v>91</v>
      </c>
      <c r="AV538" s="15" t="s">
        <v>111</v>
      </c>
      <c r="AW538" s="15" t="s">
        <v>36</v>
      </c>
      <c r="AX538" s="15" t="s">
        <v>81</v>
      </c>
      <c r="AY538" s="298" t="s">
        <v>320</v>
      </c>
    </row>
    <row r="539" s="16" customFormat="1">
      <c r="A539" s="16"/>
      <c r="B539" s="299"/>
      <c r="C539" s="300"/>
      <c r="D539" s="253" t="s">
        <v>440</v>
      </c>
      <c r="E539" s="301" t="s">
        <v>1</v>
      </c>
      <c r="F539" s="302" t="s">
        <v>879</v>
      </c>
      <c r="G539" s="300"/>
      <c r="H539" s="301" t="s">
        <v>1</v>
      </c>
      <c r="I539" s="303"/>
      <c r="J539" s="300"/>
      <c r="K539" s="300"/>
      <c r="L539" s="304"/>
      <c r="M539" s="305"/>
      <c r="N539" s="306"/>
      <c r="O539" s="306"/>
      <c r="P539" s="306"/>
      <c r="Q539" s="306"/>
      <c r="R539" s="306"/>
      <c r="S539" s="306"/>
      <c r="T539" s="307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T539" s="308" t="s">
        <v>440</v>
      </c>
      <c r="AU539" s="308" t="s">
        <v>91</v>
      </c>
      <c r="AV539" s="16" t="s">
        <v>89</v>
      </c>
      <c r="AW539" s="16" t="s">
        <v>36</v>
      </c>
      <c r="AX539" s="16" t="s">
        <v>81</v>
      </c>
      <c r="AY539" s="308" t="s">
        <v>320</v>
      </c>
    </row>
    <row r="540" s="13" customFormat="1">
      <c r="A540" s="13"/>
      <c r="B540" s="251"/>
      <c r="C540" s="252"/>
      <c r="D540" s="253" t="s">
        <v>440</v>
      </c>
      <c r="E540" s="254" t="s">
        <v>1</v>
      </c>
      <c r="F540" s="255" t="s">
        <v>1136</v>
      </c>
      <c r="G540" s="252"/>
      <c r="H540" s="256">
        <v>1.079</v>
      </c>
      <c r="I540" s="257"/>
      <c r="J540" s="252"/>
      <c r="K540" s="252"/>
      <c r="L540" s="258"/>
      <c r="M540" s="259"/>
      <c r="N540" s="260"/>
      <c r="O540" s="260"/>
      <c r="P540" s="260"/>
      <c r="Q540" s="260"/>
      <c r="R540" s="260"/>
      <c r="S540" s="260"/>
      <c r="T540" s="261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62" t="s">
        <v>440</v>
      </c>
      <c r="AU540" s="262" t="s">
        <v>91</v>
      </c>
      <c r="AV540" s="13" t="s">
        <v>91</v>
      </c>
      <c r="AW540" s="13" t="s">
        <v>36</v>
      </c>
      <c r="AX540" s="13" t="s">
        <v>81</v>
      </c>
      <c r="AY540" s="262" t="s">
        <v>320</v>
      </c>
    </row>
    <row r="541" s="15" customFormat="1">
      <c r="A541" s="15"/>
      <c r="B541" s="288"/>
      <c r="C541" s="289"/>
      <c r="D541" s="253" t="s">
        <v>440</v>
      </c>
      <c r="E541" s="290" t="s">
        <v>1</v>
      </c>
      <c r="F541" s="291" t="s">
        <v>633</v>
      </c>
      <c r="G541" s="289"/>
      <c r="H541" s="292">
        <v>1.079</v>
      </c>
      <c r="I541" s="293"/>
      <c r="J541" s="289"/>
      <c r="K541" s="289"/>
      <c r="L541" s="294"/>
      <c r="M541" s="295"/>
      <c r="N541" s="296"/>
      <c r="O541" s="296"/>
      <c r="P541" s="296"/>
      <c r="Q541" s="296"/>
      <c r="R541" s="296"/>
      <c r="S541" s="296"/>
      <c r="T541" s="297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98" t="s">
        <v>440</v>
      </c>
      <c r="AU541" s="298" t="s">
        <v>91</v>
      </c>
      <c r="AV541" s="15" t="s">
        <v>111</v>
      </c>
      <c r="AW541" s="15" t="s">
        <v>36</v>
      </c>
      <c r="AX541" s="15" t="s">
        <v>81</v>
      </c>
      <c r="AY541" s="298" t="s">
        <v>320</v>
      </c>
    </row>
    <row r="542" s="16" customFormat="1">
      <c r="A542" s="16"/>
      <c r="B542" s="299"/>
      <c r="C542" s="300"/>
      <c r="D542" s="253" t="s">
        <v>440</v>
      </c>
      <c r="E542" s="301" t="s">
        <v>1</v>
      </c>
      <c r="F542" s="302" t="s">
        <v>882</v>
      </c>
      <c r="G542" s="300"/>
      <c r="H542" s="301" t="s">
        <v>1</v>
      </c>
      <c r="I542" s="303"/>
      <c r="J542" s="300"/>
      <c r="K542" s="300"/>
      <c r="L542" s="304"/>
      <c r="M542" s="305"/>
      <c r="N542" s="306"/>
      <c r="O542" s="306"/>
      <c r="P542" s="306"/>
      <c r="Q542" s="306"/>
      <c r="R542" s="306"/>
      <c r="S542" s="306"/>
      <c r="T542" s="307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T542" s="308" t="s">
        <v>440</v>
      </c>
      <c r="AU542" s="308" t="s">
        <v>91</v>
      </c>
      <c r="AV542" s="16" t="s">
        <v>89</v>
      </c>
      <c r="AW542" s="16" t="s">
        <v>36</v>
      </c>
      <c r="AX542" s="16" t="s">
        <v>81</v>
      </c>
      <c r="AY542" s="308" t="s">
        <v>320</v>
      </c>
    </row>
    <row r="543" s="13" customFormat="1">
      <c r="A543" s="13"/>
      <c r="B543" s="251"/>
      <c r="C543" s="252"/>
      <c r="D543" s="253" t="s">
        <v>440</v>
      </c>
      <c r="E543" s="254" t="s">
        <v>1</v>
      </c>
      <c r="F543" s="255" t="s">
        <v>1137</v>
      </c>
      <c r="G543" s="252"/>
      <c r="H543" s="256">
        <v>1.665</v>
      </c>
      <c r="I543" s="257"/>
      <c r="J543" s="252"/>
      <c r="K543" s="252"/>
      <c r="L543" s="258"/>
      <c r="M543" s="259"/>
      <c r="N543" s="260"/>
      <c r="O543" s="260"/>
      <c r="P543" s="260"/>
      <c r="Q543" s="260"/>
      <c r="R543" s="260"/>
      <c r="S543" s="260"/>
      <c r="T543" s="261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62" t="s">
        <v>440</v>
      </c>
      <c r="AU543" s="262" t="s">
        <v>91</v>
      </c>
      <c r="AV543" s="13" t="s">
        <v>91</v>
      </c>
      <c r="AW543" s="13" t="s">
        <v>36</v>
      </c>
      <c r="AX543" s="13" t="s">
        <v>81</v>
      </c>
      <c r="AY543" s="262" t="s">
        <v>320</v>
      </c>
    </row>
    <row r="544" s="15" customFormat="1">
      <c r="A544" s="15"/>
      <c r="B544" s="288"/>
      <c r="C544" s="289"/>
      <c r="D544" s="253" t="s">
        <v>440</v>
      </c>
      <c r="E544" s="290" t="s">
        <v>1</v>
      </c>
      <c r="F544" s="291" t="s">
        <v>633</v>
      </c>
      <c r="G544" s="289"/>
      <c r="H544" s="292">
        <v>1.665</v>
      </c>
      <c r="I544" s="293"/>
      <c r="J544" s="289"/>
      <c r="K544" s="289"/>
      <c r="L544" s="294"/>
      <c r="M544" s="295"/>
      <c r="N544" s="296"/>
      <c r="O544" s="296"/>
      <c r="P544" s="296"/>
      <c r="Q544" s="296"/>
      <c r="R544" s="296"/>
      <c r="S544" s="296"/>
      <c r="T544" s="297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98" t="s">
        <v>440</v>
      </c>
      <c r="AU544" s="298" t="s">
        <v>91</v>
      </c>
      <c r="AV544" s="15" t="s">
        <v>111</v>
      </c>
      <c r="AW544" s="15" t="s">
        <v>36</v>
      </c>
      <c r="AX544" s="15" t="s">
        <v>81</v>
      </c>
      <c r="AY544" s="298" t="s">
        <v>320</v>
      </c>
    </row>
    <row r="545" s="14" customFormat="1">
      <c r="A545" s="14"/>
      <c r="B545" s="263"/>
      <c r="C545" s="264"/>
      <c r="D545" s="253" t="s">
        <v>440</v>
      </c>
      <c r="E545" s="265" t="s">
        <v>1</v>
      </c>
      <c r="F545" s="266" t="s">
        <v>485</v>
      </c>
      <c r="G545" s="264"/>
      <c r="H545" s="267">
        <v>14.007999999999999</v>
      </c>
      <c r="I545" s="268"/>
      <c r="J545" s="264"/>
      <c r="K545" s="264"/>
      <c r="L545" s="269"/>
      <c r="M545" s="270"/>
      <c r="N545" s="271"/>
      <c r="O545" s="271"/>
      <c r="P545" s="271"/>
      <c r="Q545" s="271"/>
      <c r="R545" s="271"/>
      <c r="S545" s="271"/>
      <c r="T545" s="272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73" t="s">
        <v>440</v>
      </c>
      <c r="AU545" s="273" t="s">
        <v>91</v>
      </c>
      <c r="AV545" s="14" t="s">
        <v>341</v>
      </c>
      <c r="AW545" s="14" t="s">
        <v>36</v>
      </c>
      <c r="AX545" s="14" t="s">
        <v>89</v>
      </c>
      <c r="AY545" s="273" t="s">
        <v>320</v>
      </c>
    </row>
    <row r="546" s="2" customFormat="1" ht="24.15" customHeight="1">
      <c r="A546" s="39"/>
      <c r="B546" s="40"/>
      <c r="C546" s="228" t="s">
        <v>1138</v>
      </c>
      <c r="D546" s="228" t="s">
        <v>323</v>
      </c>
      <c r="E546" s="229" t="s">
        <v>1139</v>
      </c>
      <c r="F546" s="230" t="s">
        <v>1140</v>
      </c>
      <c r="G546" s="231" t="s">
        <v>437</v>
      </c>
      <c r="H546" s="232">
        <v>130.12000000000001</v>
      </c>
      <c r="I546" s="233"/>
      <c r="J546" s="234">
        <f>ROUND(I546*H546,2)</f>
        <v>0</v>
      </c>
      <c r="K546" s="230" t="s">
        <v>326</v>
      </c>
      <c r="L546" s="45"/>
      <c r="M546" s="235" t="s">
        <v>1</v>
      </c>
      <c r="N546" s="236" t="s">
        <v>46</v>
      </c>
      <c r="O546" s="92"/>
      <c r="P546" s="237">
        <f>O546*H546</f>
        <v>0</v>
      </c>
      <c r="Q546" s="237">
        <v>0.0066299999999999996</v>
      </c>
      <c r="R546" s="237">
        <f>Q546*H546</f>
        <v>0.86269560000000001</v>
      </c>
      <c r="S546" s="237">
        <v>0</v>
      </c>
      <c r="T546" s="238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39" t="s">
        <v>341</v>
      </c>
      <c r="AT546" s="239" t="s">
        <v>323</v>
      </c>
      <c r="AU546" s="239" t="s">
        <v>91</v>
      </c>
      <c r="AY546" s="18" t="s">
        <v>320</v>
      </c>
      <c r="BE546" s="240">
        <f>IF(N546="základní",J546,0)</f>
        <v>0</v>
      </c>
      <c r="BF546" s="240">
        <f>IF(N546="snížená",J546,0)</f>
        <v>0</v>
      </c>
      <c r="BG546" s="240">
        <f>IF(N546="zákl. přenesená",J546,0)</f>
        <v>0</v>
      </c>
      <c r="BH546" s="240">
        <f>IF(N546="sníž. přenesená",J546,0)</f>
        <v>0</v>
      </c>
      <c r="BI546" s="240">
        <f>IF(N546="nulová",J546,0)</f>
        <v>0</v>
      </c>
      <c r="BJ546" s="18" t="s">
        <v>89</v>
      </c>
      <c r="BK546" s="240">
        <f>ROUND(I546*H546,2)</f>
        <v>0</v>
      </c>
      <c r="BL546" s="18" t="s">
        <v>341</v>
      </c>
      <c r="BM546" s="239" t="s">
        <v>1141</v>
      </c>
    </row>
    <row r="547" s="2" customFormat="1">
      <c r="A547" s="39"/>
      <c r="B547" s="40"/>
      <c r="C547" s="41"/>
      <c r="D547" s="241" t="s">
        <v>329</v>
      </c>
      <c r="E547" s="41"/>
      <c r="F547" s="242" t="s">
        <v>1142</v>
      </c>
      <c r="G547" s="41"/>
      <c r="H547" s="41"/>
      <c r="I547" s="243"/>
      <c r="J547" s="41"/>
      <c r="K547" s="41"/>
      <c r="L547" s="45"/>
      <c r="M547" s="244"/>
      <c r="N547" s="245"/>
      <c r="O547" s="92"/>
      <c r="P547" s="92"/>
      <c r="Q547" s="92"/>
      <c r="R547" s="92"/>
      <c r="S547" s="92"/>
      <c r="T547" s="93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18" t="s">
        <v>329</v>
      </c>
      <c r="AU547" s="18" t="s">
        <v>91</v>
      </c>
    </row>
    <row r="548" s="16" customFormat="1">
      <c r="A548" s="16"/>
      <c r="B548" s="299"/>
      <c r="C548" s="300"/>
      <c r="D548" s="253" t="s">
        <v>440</v>
      </c>
      <c r="E548" s="301" t="s">
        <v>1</v>
      </c>
      <c r="F548" s="302" t="s">
        <v>1143</v>
      </c>
      <c r="G548" s="300"/>
      <c r="H548" s="301" t="s">
        <v>1</v>
      </c>
      <c r="I548" s="303"/>
      <c r="J548" s="300"/>
      <c r="K548" s="300"/>
      <c r="L548" s="304"/>
      <c r="M548" s="305"/>
      <c r="N548" s="306"/>
      <c r="O548" s="306"/>
      <c r="P548" s="306"/>
      <c r="Q548" s="306"/>
      <c r="R548" s="306"/>
      <c r="S548" s="306"/>
      <c r="T548" s="307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T548" s="308" t="s">
        <v>440</v>
      </c>
      <c r="AU548" s="308" t="s">
        <v>91</v>
      </c>
      <c r="AV548" s="16" t="s">
        <v>89</v>
      </c>
      <c r="AW548" s="16" t="s">
        <v>36</v>
      </c>
      <c r="AX548" s="16" t="s">
        <v>81</v>
      </c>
      <c r="AY548" s="308" t="s">
        <v>320</v>
      </c>
    </row>
    <row r="549" s="16" customFormat="1">
      <c r="A549" s="16"/>
      <c r="B549" s="299"/>
      <c r="C549" s="300"/>
      <c r="D549" s="253" t="s">
        <v>440</v>
      </c>
      <c r="E549" s="301" t="s">
        <v>1</v>
      </c>
      <c r="F549" s="302" t="s">
        <v>900</v>
      </c>
      <c r="G549" s="300"/>
      <c r="H549" s="301" t="s">
        <v>1</v>
      </c>
      <c r="I549" s="303"/>
      <c r="J549" s="300"/>
      <c r="K549" s="300"/>
      <c r="L549" s="304"/>
      <c r="M549" s="305"/>
      <c r="N549" s="306"/>
      <c r="O549" s="306"/>
      <c r="P549" s="306"/>
      <c r="Q549" s="306"/>
      <c r="R549" s="306"/>
      <c r="S549" s="306"/>
      <c r="T549" s="307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T549" s="308" t="s">
        <v>440</v>
      </c>
      <c r="AU549" s="308" t="s">
        <v>91</v>
      </c>
      <c r="AV549" s="16" t="s">
        <v>89</v>
      </c>
      <c r="AW549" s="16" t="s">
        <v>36</v>
      </c>
      <c r="AX549" s="16" t="s">
        <v>81</v>
      </c>
      <c r="AY549" s="308" t="s">
        <v>320</v>
      </c>
    </row>
    <row r="550" s="13" customFormat="1">
      <c r="A550" s="13"/>
      <c r="B550" s="251"/>
      <c r="C550" s="252"/>
      <c r="D550" s="253" t="s">
        <v>440</v>
      </c>
      <c r="E550" s="254" t="s">
        <v>1</v>
      </c>
      <c r="F550" s="255" t="s">
        <v>1144</v>
      </c>
      <c r="G550" s="252"/>
      <c r="H550" s="256">
        <v>40.814</v>
      </c>
      <c r="I550" s="257"/>
      <c r="J550" s="252"/>
      <c r="K550" s="252"/>
      <c r="L550" s="258"/>
      <c r="M550" s="259"/>
      <c r="N550" s="260"/>
      <c r="O550" s="260"/>
      <c r="P550" s="260"/>
      <c r="Q550" s="260"/>
      <c r="R550" s="260"/>
      <c r="S550" s="260"/>
      <c r="T550" s="261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62" t="s">
        <v>440</v>
      </c>
      <c r="AU550" s="262" t="s">
        <v>91</v>
      </c>
      <c r="AV550" s="13" t="s">
        <v>91</v>
      </c>
      <c r="AW550" s="13" t="s">
        <v>36</v>
      </c>
      <c r="AX550" s="13" t="s">
        <v>81</v>
      </c>
      <c r="AY550" s="262" t="s">
        <v>320</v>
      </c>
    </row>
    <row r="551" s="13" customFormat="1">
      <c r="A551" s="13"/>
      <c r="B551" s="251"/>
      <c r="C551" s="252"/>
      <c r="D551" s="253" t="s">
        <v>440</v>
      </c>
      <c r="E551" s="254" t="s">
        <v>1</v>
      </c>
      <c r="F551" s="255" t="s">
        <v>1145</v>
      </c>
      <c r="G551" s="252"/>
      <c r="H551" s="256">
        <v>22.896000000000001</v>
      </c>
      <c r="I551" s="257"/>
      <c r="J551" s="252"/>
      <c r="K551" s="252"/>
      <c r="L551" s="258"/>
      <c r="M551" s="259"/>
      <c r="N551" s="260"/>
      <c r="O551" s="260"/>
      <c r="P551" s="260"/>
      <c r="Q551" s="260"/>
      <c r="R551" s="260"/>
      <c r="S551" s="260"/>
      <c r="T551" s="261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2" t="s">
        <v>440</v>
      </c>
      <c r="AU551" s="262" t="s">
        <v>91</v>
      </c>
      <c r="AV551" s="13" t="s">
        <v>91</v>
      </c>
      <c r="AW551" s="13" t="s">
        <v>36</v>
      </c>
      <c r="AX551" s="13" t="s">
        <v>81</v>
      </c>
      <c r="AY551" s="262" t="s">
        <v>320</v>
      </c>
    </row>
    <row r="552" s="13" customFormat="1">
      <c r="A552" s="13"/>
      <c r="B552" s="251"/>
      <c r="C552" s="252"/>
      <c r="D552" s="253" t="s">
        <v>440</v>
      </c>
      <c r="E552" s="254" t="s">
        <v>1</v>
      </c>
      <c r="F552" s="255" t="s">
        <v>1146</v>
      </c>
      <c r="G552" s="252"/>
      <c r="H552" s="256">
        <v>21.815999999999999</v>
      </c>
      <c r="I552" s="257"/>
      <c r="J552" s="252"/>
      <c r="K552" s="252"/>
      <c r="L552" s="258"/>
      <c r="M552" s="259"/>
      <c r="N552" s="260"/>
      <c r="O552" s="260"/>
      <c r="P552" s="260"/>
      <c r="Q552" s="260"/>
      <c r="R552" s="260"/>
      <c r="S552" s="260"/>
      <c r="T552" s="261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62" t="s">
        <v>440</v>
      </c>
      <c r="AU552" s="262" t="s">
        <v>91</v>
      </c>
      <c r="AV552" s="13" t="s">
        <v>91</v>
      </c>
      <c r="AW552" s="13" t="s">
        <v>36</v>
      </c>
      <c r="AX552" s="13" t="s">
        <v>81</v>
      </c>
      <c r="AY552" s="262" t="s">
        <v>320</v>
      </c>
    </row>
    <row r="553" s="13" customFormat="1">
      <c r="A553" s="13"/>
      <c r="B553" s="251"/>
      <c r="C553" s="252"/>
      <c r="D553" s="253" t="s">
        <v>440</v>
      </c>
      <c r="E553" s="254" t="s">
        <v>1</v>
      </c>
      <c r="F553" s="255" t="s">
        <v>1147</v>
      </c>
      <c r="G553" s="252"/>
      <c r="H553" s="256">
        <v>29.760000000000002</v>
      </c>
      <c r="I553" s="257"/>
      <c r="J553" s="252"/>
      <c r="K553" s="252"/>
      <c r="L553" s="258"/>
      <c r="M553" s="259"/>
      <c r="N553" s="260"/>
      <c r="O553" s="260"/>
      <c r="P553" s="260"/>
      <c r="Q553" s="260"/>
      <c r="R553" s="260"/>
      <c r="S553" s="260"/>
      <c r="T553" s="261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62" t="s">
        <v>440</v>
      </c>
      <c r="AU553" s="262" t="s">
        <v>91</v>
      </c>
      <c r="AV553" s="13" t="s">
        <v>91</v>
      </c>
      <c r="AW553" s="13" t="s">
        <v>36</v>
      </c>
      <c r="AX553" s="13" t="s">
        <v>81</v>
      </c>
      <c r="AY553" s="262" t="s">
        <v>320</v>
      </c>
    </row>
    <row r="554" s="13" customFormat="1">
      <c r="A554" s="13"/>
      <c r="B554" s="251"/>
      <c r="C554" s="252"/>
      <c r="D554" s="253" t="s">
        <v>440</v>
      </c>
      <c r="E554" s="254" t="s">
        <v>1</v>
      </c>
      <c r="F554" s="255" t="s">
        <v>1148</v>
      </c>
      <c r="G554" s="252"/>
      <c r="H554" s="256">
        <v>7.6379999999999999</v>
      </c>
      <c r="I554" s="257"/>
      <c r="J554" s="252"/>
      <c r="K554" s="252"/>
      <c r="L554" s="258"/>
      <c r="M554" s="259"/>
      <c r="N554" s="260"/>
      <c r="O554" s="260"/>
      <c r="P554" s="260"/>
      <c r="Q554" s="260"/>
      <c r="R554" s="260"/>
      <c r="S554" s="260"/>
      <c r="T554" s="261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62" t="s">
        <v>440</v>
      </c>
      <c r="AU554" s="262" t="s">
        <v>91</v>
      </c>
      <c r="AV554" s="13" t="s">
        <v>91</v>
      </c>
      <c r="AW554" s="13" t="s">
        <v>36</v>
      </c>
      <c r="AX554" s="13" t="s">
        <v>81</v>
      </c>
      <c r="AY554" s="262" t="s">
        <v>320</v>
      </c>
    </row>
    <row r="555" s="15" customFormat="1">
      <c r="A555" s="15"/>
      <c r="B555" s="288"/>
      <c r="C555" s="289"/>
      <c r="D555" s="253" t="s">
        <v>440</v>
      </c>
      <c r="E555" s="290" t="s">
        <v>1</v>
      </c>
      <c r="F555" s="291" t="s">
        <v>633</v>
      </c>
      <c r="G555" s="289"/>
      <c r="H555" s="292">
        <v>122.92400000000001</v>
      </c>
      <c r="I555" s="293"/>
      <c r="J555" s="289"/>
      <c r="K555" s="289"/>
      <c r="L555" s="294"/>
      <c r="M555" s="295"/>
      <c r="N555" s="296"/>
      <c r="O555" s="296"/>
      <c r="P555" s="296"/>
      <c r="Q555" s="296"/>
      <c r="R555" s="296"/>
      <c r="S555" s="296"/>
      <c r="T555" s="297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98" t="s">
        <v>440</v>
      </c>
      <c r="AU555" s="298" t="s">
        <v>91</v>
      </c>
      <c r="AV555" s="15" t="s">
        <v>111</v>
      </c>
      <c r="AW555" s="15" t="s">
        <v>36</v>
      </c>
      <c r="AX555" s="15" t="s">
        <v>81</v>
      </c>
      <c r="AY555" s="298" t="s">
        <v>320</v>
      </c>
    </row>
    <row r="556" s="16" customFormat="1">
      <c r="A556" s="16"/>
      <c r="B556" s="299"/>
      <c r="C556" s="300"/>
      <c r="D556" s="253" t="s">
        <v>440</v>
      </c>
      <c r="E556" s="301" t="s">
        <v>1</v>
      </c>
      <c r="F556" s="302" t="s">
        <v>879</v>
      </c>
      <c r="G556" s="300"/>
      <c r="H556" s="301" t="s">
        <v>1</v>
      </c>
      <c r="I556" s="303"/>
      <c r="J556" s="300"/>
      <c r="K556" s="300"/>
      <c r="L556" s="304"/>
      <c r="M556" s="305"/>
      <c r="N556" s="306"/>
      <c r="O556" s="306"/>
      <c r="P556" s="306"/>
      <c r="Q556" s="306"/>
      <c r="R556" s="306"/>
      <c r="S556" s="306"/>
      <c r="T556" s="307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T556" s="308" t="s">
        <v>440</v>
      </c>
      <c r="AU556" s="308" t="s">
        <v>91</v>
      </c>
      <c r="AV556" s="16" t="s">
        <v>89</v>
      </c>
      <c r="AW556" s="16" t="s">
        <v>36</v>
      </c>
      <c r="AX556" s="16" t="s">
        <v>81</v>
      </c>
      <c r="AY556" s="308" t="s">
        <v>320</v>
      </c>
    </row>
    <row r="557" s="13" customFormat="1">
      <c r="A557" s="13"/>
      <c r="B557" s="251"/>
      <c r="C557" s="252"/>
      <c r="D557" s="253" t="s">
        <v>440</v>
      </c>
      <c r="E557" s="254" t="s">
        <v>1</v>
      </c>
      <c r="F557" s="255" t="s">
        <v>1149</v>
      </c>
      <c r="G557" s="252"/>
      <c r="H557" s="256">
        <v>7.1959999999999997</v>
      </c>
      <c r="I557" s="257"/>
      <c r="J557" s="252"/>
      <c r="K557" s="252"/>
      <c r="L557" s="258"/>
      <c r="M557" s="259"/>
      <c r="N557" s="260"/>
      <c r="O557" s="260"/>
      <c r="P557" s="260"/>
      <c r="Q557" s="260"/>
      <c r="R557" s="260"/>
      <c r="S557" s="260"/>
      <c r="T557" s="261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62" t="s">
        <v>440</v>
      </c>
      <c r="AU557" s="262" t="s">
        <v>91</v>
      </c>
      <c r="AV557" s="13" t="s">
        <v>91</v>
      </c>
      <c r="AW557" s="13" t="s">
        <v>36</v>
      </c>
      <c r="AX557" s="13" t="s">
        <v>81</v>
      </c>
      <c r="AY557" s="262" t="s">
        <v>320</v>
      </c>
    </row>
    <row r="558" s="15" customFormat="1">
      <c r="A558" s="15"/>
      <c r="B558" s="288"/>
      <c r="C558" s="289"/>
      <c r="D558" s="253" t="s">
        <v>440</v>
      </c>
      <c r="E558" s="290" t="s">
        <v>1</v>
      </c>
      <c r="F558" s="291" t="s">
        <v>633</v>
      </c>
      <c r="G558" s="289"/>
      <c r="H558" s="292">
        <v>7.1959999999999997</v>
      </c>
      <c r="I558" s="293"/>
      <c r="J558" s="289"/>
      <c r="K558" s="289"/>
      <c r="L558" s="294"/>
      <c r="M558" s="295"/>
      <c r="N558" s="296"/>
      <c r="O558" s="296"/>
      <c r="P558" s="296"/>
      <c r="Q558" s="296"/>
      <c r="R558" s="296"/>
      <c r="S558" s="296"/>
      <c r="T558" s="297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98" t="s">
        <v>440</v>
      </c>
      <c r="AU558" s="298" t="s">
        <v>91</v>
      </c>
      <c r="AV558" s="15" t="s">
        <v>111</v>
      </c>
      <c r="AW558" s="15" t="s">
        <v>36</v>
      </c>
      <c r="AX558" s="15" t="s">
        <v>81</v>
      </c>
      <c r="AY558" s="298" t="s">
        <v>320</v>
      </c>
    </row>
    <row r="559" s="14" customFormat="1">
      <c r="A559" s="14"/>
      <c r="B559" s="263"/>
      <c r="C559" s="264"/>
      <c r="D559" s="253" t="s">
        <v>440</v>
      </c>
      <c r="E559" s="265" t="s">
        <v>1</v>
      </c>
      <c r="F559" s="266" t="s">
        <v>485</v>
      </c>
      <c r="G559" s="264"/>
      <c r="H559" s="267">
        <v>130.12000000000001</v>
      </c>
      <c r="I559" s="268"/>
      <c r="J559" s="264"/>
      <c r="K559" s="264"/>
      <c r="L559" s="269"/>
      <c r="M559" s="270"/>
      <c r="N559" s="271"/>
      <c r="O559" s="271"/>
      <c r="P559" s="271"/>
      <c r="Q559" s="271"/>
      <c r="R559" s="271"/>
      <c r="S559" s="271"/>
      <c r="T559" s="272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73" t="s">
        <v>440</v>
      </c>
      <c r="AU559" s="273" t="s">
        <v>91</v>
      </c>
      <c r="AV559" s="14" t="s">
        <v>341</v>
      </c>
      <c r="AW559" s="14" t="s">
        <v>36</v>
      </c>
      <c r="AX559" s="14" t="s">
        <v>89</v>
      </c>
      <c r="AY559" s="273" t="s">
        <v>320</v>
      </c>
    </row>
    <row r="560" s="2" customFormat="1" ht="24.15" customHeight="1">
      <c r="A560" s="39"/>
      <c r="B560" s="40"/>
      <c r="C560" s="228" t="s">
        <v>1150</v>
      </c>
      <c r="D560" s="228" t="s">
        <v>323</v>
      </c>
      <c r="E560" s="229" t="s">
        <v>1151</v>
      </c>
      <c r="F560" s="230" t="s">
        <v>1152</v>
      </c>
      <c r="G560" s="231" t="s">
        <v>437</v>
      </c>
      <c r="H560" s="232">
        <v>130.12000000000001</v>
      </c>
      <c r="I560" s="233"/>
      <c r="J560" s="234">
        <f>ROUND(I560*H560,2)</f>
        <v>0</v>
      </c>
      <c r="K560" s="230" t="s">
        <v>326</v>
      </c>
      <c r="L560" s="45"/>
      <c r="M560" s="235" t="s">
        <v>1</v>
      </c>
      <c r="N560" s="236" t="s">
        <v>46</v>
      </c>
      <c r="O560" s="92"/>
      <c r="P560" s="237">
        <f>O560*H560</f>
        <v>0</v>
      </c>
      <c r="Q560" s="237">
        <v>0</v>
      </c>
      <c r="R560" s="237">
        <f>Q560*H560</f>
        <v>0</v>
      </c>
      <c r="S560" s="237">
        <v>0</v>
      </c>
      <c r="T560" s="238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39" t="s">
        <v>341</v>
      </c>
      <c r="AT560" s="239" t="s">
        <v>323</v>
      </c>
      <c r="AU560" s="239" t="s">
        <v>91</v>
      </c>
      <c r="AY560" s="18" t="s">
        <v>320</v>
      </c>
      <c r="BE560" s="240">
        <f>IF(N560="základní",J560,0)</f>
        <v>0</v>
      </c>
      <c r="BF560" s="240">
        <f>IF(N560="snížená",J560,0)</f>
        <v>0</v>
      </c>
      <c r="BG560" s="240">
        <f>IF(N560="zákl. přenesená",J560,0)</f>
        <v>0</v>
      </c>
      <c r="BH560" s="240">
        <f>IF(N560="sníž. přenesená",J560,0)</f>
        <v>0</v>
      </c>
      <c r="BI560" s="240">
        <f>IF(N560="nulová",J560,0)</f>
        <v>0</v>
      </c>
      <c r="BJ560" s="18" t="s">
        <v>89</v>
      </c>
      <c r="BK560" s="240">
        <f>ROUND(I560*H560,2)</f>
        <v>0</v>
      </c>
      <c r="BL560" s="18" t="s">
        <v>341</v>
      </c>
      <c r="BM560" s="239" t="s">
        <v>1153</v>
      </c>
    </row>
    <row r="561" s="2" customFormat="1">
      <c r="A561" s="39"/>
      <c r="B561" s="40"/>
      <c r="C561" s="41"/>
      <c r="D561" s="241" t="s">
        <v>329</v>
      </c>
      <c r="E561" s="41"/>
      <c r="F561" s="242" t="s">
        <v>1154</v>
      </c>
      <c r="G561" s="41"/>
      <c r="H561" s="41"/>
      <c r="I561" s="243"/>
      <c r="J561" s="41"/>
      <c r="K561" s="41"/>
      <c r="L561" s="45"/>
      <c r="M561" s="244"/>
      <c r="N561" s="245"/>
      <c r="O561" s="92"/>
      <c r="P561" s="92"/>
      <c r="Q561" s="92"/>
      <c r="R561" s="92"/>
      <c r="S561" s="92"/>
      <c r="T561" s="93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T561" s="18" t="s">
        <v>329</v>
      </c>
      <c r="AU561" s="18" t="s">
        <v>91</v>
      </c>
    </row>
    <row r="562" s="2" customFormat="1" ht="24.15" customHeight="1">
      <c r="A562" s="39"/>
      <c r="B562" s="40"/>
      <c r="C562" s="228" t="s">
        <v>1155</v>
      </c>
      <c r="D562" s="228" t="s">
        <v>323</v>
      </c>
      <c r="E562" s="229" t="s">
        <v>1156</v>
      </c>
      <c r="F562" s="230" t="s">
        <v>1157</v>
      </c>
      <c r="G562" s="231" t="s">
        <v>437</v>
      </c>
      <c r="H562" s="232">
        <v>15.504</v>
      </c>
      <c r="I562" s="233"/>
      <c r="J562" s="234">
        <f>ROUND(I562*H562,2)</f>
        <v>0</v>
      </c>
      <c r="K562" s="230" t="s">
        <v>326</v>
      </c>
      <c r="L562" s="45"/>
      <c r="M562" s="235" t="s">
        <v>1</v>
      </c>
      <c r="N562" s="236" t="s">
        <v>46</v>
      </c>
      <c r="O562" s="92"/>
      <c r="P562" s="237">
        <f>O562*H562</f>
        <v>0</v>
      </c>
      <c r="Q562" s="237">
        <v>0.0046499999999999996</v>
      </c>
      <c r="R562" s="237">
        <f>Q562*H562</f>
        <v>0.072093599999999994</v>
      </c>
      <c r="S562" s="237">
        <v>0</v>
      </c>
      <c r="T562" s="238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39" t="s">
        <v>341</v>
      </c>
      <c r="AT562" s="239" t="s">
        <v>323</v>
      </c>
      <c r="AU562" s="239" t="s">
        <v>91</v>
      </c>
      <c r="AY562" s="18" t="s">
        <v>320</v>
      </c>
      <c r="BE562" s="240">
        <f>IF(N562="základní",J562,0)</f>
        <v>0</v>
      </c>
      <c r="BF562" s="240">
        <f>IF(N562="snížená",J562,0)</f>
        <v>0</v>
      </c>
      <c r="BG562" s="240">
        <f>IF(N562="zákl. přenesená",J562,0)</f>
        <v>0</v>
      </c>
      <c r="BH562" s="240">
        <f>IF(N562="sníž. přenesená",J562,0)</f>
        <v>0</v>
      </c>
      <c r="BI562" s="240">
        <f>IF(N562="nulová",J562,0)</f>
        <v>0</v>
      </c>
      <c r="BJ562" s="18" t="s">
        <v>89</v>
      </c>
      <c r="BK562" s="240">
        <f>ROUND(I562*H562,2)</f>
        <v>0</v>
      </c>
      <c r="BL562" s="18" t="s">
        <v>341</v>
      </c>
      <c r="BM562" s="239" t="s">
        <v>1158</v>
      </c>
    </row>
    <row r="563" s="2" customFormat="1">
      <c r="A563" s="39"/>
      <c r="B563" s="40"/>
      <c r="C563" s="41"/>
      <c r="D563" s="241" t="s">
        <v>329</v>
      </c>
      <c r="E563" s="41"/>
      <c r="F563" s="242" t="s">
        <v>1159</v>
      </c>
      <c r="G563" s="41"/>
      <c r="H563" s="41"/>
      <c r="I563" s="243"/>
      <c r="J563" s="41"/>
      <c r="K563" s="41"/>
      <c r="L563" s="45"/>
      <c r="M563" s="244"/>
      <c r="N563" s="245"/>
      <c r="O563" s="92"/>
      <c r="P563" s="92"/>
      <c r="Q563" s="92"/>
      <c r="R563" s="92"/>
      <c r="S563" s="92"/>
      <c r="T563" s="93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329</v>
      </c>
      <c r="AU563" s="18" t="s">
        <v>91</v>
      </c>
    </row>
    <row r="564" s="16" customFormat="1">
      <c r="A564" s="16"/>
      <c r="B564" s="299"/>
      <c r="C564" s="300"/>
      <c r="D564" s="253" t="s">
        <v>440</v>
      </c>
      <c r="E564" s="301" t="s">
        <v>1</v>
      </c>
      <c r="F564" s="302" t="s">
        <v>882</v>
      </c>
      <c r="G564" s="300"/>
      <c r="H564" s="301" t="s">
        <v>1</v>
      </c>
      <c r="I564" s="303"/>
      <c r="J564" s="300"/>
      <c r="K564" s="300"/>
      <c r="L564" s="304"/>
      <c r="M564" s="305"/>
      <c r="N564" s="306"/>
      <c r="O564" s="306"/>
      <c r="P564" s="306"/>
      <c r="Q564" s="306"/>
      <c r="R564" s="306"/>
      <c r="S564" s="306"/>
      <c r="T564" s="307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T564" s="308" t="s">
        <v>440</v>
      </c>
      <c r="AU564" s="308" t="s">
        <v>91</v>
      </c>
      <c r="AV564" s="16" t="s">
        <v>89</v>
      </c>
      <c r="AW564" s="16" t="s">
        <v>36</v>
      </c>
      <c r="AX564" s="16" t="s">
        <v>81</v>
      </c>
      <c r="AY564" s="308" t="s">
        <v>320</v>
      </c>
    </row>
    <row r="565" s="13" customFormat="1">
      <c r="A565" s="13"/>
      <c r="B565" s="251"/>
      <c r="C565" s="252"/>
      <c r="D565" s="253" t="s">
        <v>440</v>
      </c>
      <c r="E565" s="254" t="s">
        <v>1</v>
      </c>
      <c r="F565" s="255" t="s">
        <v>1160</v>
      </c>
      <c r="G565" s="252"/>
      <c r="H565" s="256">
        <v>15.504</v>
      </c>
      <c r="I565" s="257"/>
      <c r="J565" s="252"/>
      <c r="K565" s="252"/>
      <c r="L565" s="258"/>
      <c r="M565" s="259"/>
      <c r="N565" s="260"/>
      <c r="O565" s="260"/>
      <c r="P565" s="260"/>
      <c r="Q565" s="260"/>
      <c r="R565" s="260"/>
      <c r="S565" s="260"/>
      <c r="T565" s="261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62" t="s">
        <v>440</v>
      </c>
      <c r="AU565" s="262" t="s">
        <v>91</v>
      </c>
      <c r="AV565" s="13" t="s">
        <v>91</v>
      </c>
      <c r="AW565" s="13" t="s">
        <v>36</v>
      </c>
      <c r="AX565" s="13" t="s">
        <v>89</v>
      </c>
      <c r="AY565" s="262" t="s">
        <v>320</v>
      </c>
    </row>
    <row r="566" s="2" customFormat="1" ht="24.15" customHeight="1">
      <c r="A566" s="39"/>
      <c r="B566" s="40"/>
      <c r="C566" s="228" t="s">
        <v>1161</v>
      </c>
      <c r="D566" s="228" t="s">
        <v>323</v>
      </c>
      <c r="E566" s="229" t="s">
        <v>1162</v>
      </c>
      <c r="F566" s="230" t="s">
        <v>1163</v>
      </c>
      <c r="G566" s="231" t="s">
        <v>437</v>
      </c>
      <c r="H566" s="232">
        <v>15.504</v>
      </c>
      <c r="I566" s="233"/>
      <c r="J566" s="234">
        <f>ROUND(I566*H566,2)</f>
        <v>0</v>
      </c>
      <c r="K566" s="230" t="s">
        <v>326</v>
      </c>
      <c r="L566" s="45"/>
      <c r="M566" s="235" t="s">
        <v>1</v>
      </c>
      <c r="N566" s="236" t="s">
        <v>46</v>
      </c>
      <c r="O566" s="92"/>
      <c r="P566" s="237">
        <f>O566*H566</f>
        <v>0</v>
      </c>
      <c r="Q566" s="237">
        <v>0</v>
      </c>
      <c r="R566" s="237">
        <f>Q566*H566</f>
        <v>0</v>
      </c>
      <c r="S566" s="237">
        <v>0</v>
      </c>
      <c r="T566" s="238">
        <f>S566*H566</f>
        <v>0</v>
      </c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R566" s="239" t="s">
        <v>341</v>
      </c>
      <c r="AT566" s="239" t="s">
        <v>323</v>
      </c>
      <c r="AU566" s="239" t="s">
        <v>91</v>
      </c>
      <c r="AY566" s="18" t="s">
        <v>320</v>
      </c>
      <c r="BE566" s="240">
        <f>IF(N566="základní",J566,0)</f>
        <v>0</v>
      </c>
      <c r="BF566" s="240">
        <f>IF(N566="snížená",J566,0)</f>
        <v>0</v>
      </c>
      <c r="BG566" s="240">
        <f>IF(N566="zákl. přenesená",J566,0)</f>
        <v>0</v>
      </c>
      <c r="BH566" s="240">
        <f>IF(N566="sníž. přenesená",J566,0)</f>
        <v>0</v>
      </c>
      <c r="BI566" s="240">
        <f>IF(N566="nulová",J566,0)</f>
        <v>0</v>
      </c>
      <c r="BJ566" s="18" t="s">
        <v>89</v>
      </c>
      <c r="BK566" s="240">
        <f>ROUND(I566*H566,2)</f>
        <v>0</v>
      </c>
      <c r="BL566" s="18" t="s">
        <v>341</v>
      </c>
      <c r="BM566" s="239" t="s">
        <v>1164</v>
      </c>
    </row>
    <row r="567" s="2" customFormat="1">
      <c r="A567" s="39"/>
      <c r="B567" s="40"/>
      <c r="C567" s="41"/>
      <c r="D567" s="241" t="s">
        <v>329</v>
      </c>
      <c r="E567" s="41"/>
      <c r="F567" s="242" t="s">
        <v>1165</v>
      </c>
      <c r="G567" s="41"/>
      <c r="H567" s="41"/>
      <c r="I567" s="243"/>
      <c r="J567" s="41"/>
      <c r="K567" s="41"/>
      <c r="L567" s="45"/>
      <c r="M567" s="244"/>
      <c r="N567" s="245"/>
      <c r="O567" s="92"/>
      <c r="P567" s="92"/>
      <c r="Q567" s="92"/>
      <c r="R567" s="92"/>
      <c r="S567" s="92"/>
      <c r="T567" s="93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T567" s="18" t="s">
        <v>329</v>
      </c>
      <c r="AU567" s="18" t="s">
        <v>91</v>
      </c>
    </row>
    <row r="568" s="2" customFormat="1" ht="33" customHeight="1">
      <c r="A568" s="39"/>
      <c r="B568" s="40"/>
      <c r="C568" s="228" t="s">
        <v>1166</v>
      </c>
      <c r="D568" s="228" t="s">
        <v>323</v>
      </c>
      <c r="E568" s="229" t="s">
        <v>1167</v>
      </c>
      <c r="F568" s="230" t="s">
        <v>1168</v>
      </c>
      <c r="G568" s="231" t="s">
        <v>437</v>
      </c>
      <c r="H568" s="232">
        <v>1.6319999999999999</v>
      </c>
      <c r="I568" s="233"/>
      <c r="J568" s="234">
        <f>ROUND(I568*H568,2)</f>
        <v>0</v>
      </c>
      <c r="K568" s="230" t="s">
        <v>326</v>
      </c>
      <c r="L568" s="45"/>
      <c r="M568" s="235" t="s">
        <v>1</v>
      </c>
      <c r="N568" s="236" t="s">
        <v>46</v>
      </c>
      <c r="O568" s="92"/>
      <c r="P568" s="237">
        <f>O568*H568</f>
        <v>0</v>
      </c>
      <c r="Q568" s="237">
        <v>0.0016100000000000001</v>
      </c>
      <c r="R568" s="237">
        <f>Q568*H568</f>
        <v>0.0026275199999999999</v>
      </c>
      <c r="S568" s="237">
        <v>0</v>
      </c>
      <c r="T568" s="238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39" t="s">
        <v>341</v>
      </c>
      <c r="AT568" s="239" t="s">
        <v>323</v>
      </c>
      <c r="AU568" s="239" t="s">
        <v>91</v>
      </c>
      <c r="AY568" s="18" t="s">
        <v>320</v>
      </c>
      <c r="BE568" s="240">
        <f>IF(N568="základní",J568,0)</f>
        <v>0</v>
      </c>
      <c r="BF568" s="240">
        <f>IF(N568="snížená",J568,0)</f>
        <v>0</v>
      </c>
      <c r="BG568" s="240">
        <f>IF(N568="zákl. přenesená",J568,0)</f>
        <v>0</v>
      </c>
      <c r="BH568" s="240">
        <f>IF(N568="sníž. přenesená",J568,0)</f>
        <v>0</v>
      </c>
      <c r="BI568" s="240">
        <f>IF(N568="nulová",J568,0)</f>
        <v>0</v>
      </c>
      <c r="BJ568" s="18" t="s">
        <v>89</v>
      </c>
      <c r="BK568" s="240">
        <f>ROUND(I568*H568,2)</f>
        <v>0</v>
      </c>
      <c r="BL568" s="18" t="s">
        <v>341</v>
      </c>
      <c r="BM568" s="239" t="s">
        <v>1169</v>
      </c>
    </row>
    <row r="569" s="2" customFormat="1">
      <c r="A569" s="39"/>
      <c r="B569" s="40"/>
      <c r="C569" s="41"/>
      <c r="D569" s="241" t="s">
        <v>329</v>
      </c>
      <c r="E569" s="41"/>
      <c r="F569" s="242" t="s">
        <v>1170</v>
      </c>
      <c r="G569" s="41"/>
      <c r="H569" s="41"/>
      <c r="I569" s="243"/>
      <c r="J569" s="41"/>
      <c r="K569" s="41"/>
      <c r="L569" s="45"/>
      <c r="M569" s="244"/>
      <c r="N569" s="245"/>
      <c r="O569" s="92"/>
      <c r="P569" s="92"/>
      <c r="Q569" s="92"/>
      <c r="R569" s="92"/>
      <c r="S569" s="92"/>
      <c r="T569" s="93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T569" s="18" t="s">
        <v>329</v>
      </c>
      <c r="AU569" s="18" t="s">
        <v>91</v>
      </c>
    </row>
    <row r="570" s="16" customFormat="1">
      <c r="A570" s="16"/>
      <c r="B570" s="299"/>
      <c r="C570" s="300"/>
      <c r="D570" s="253" t="s">
        <v>440</v>
      </c>
      <c r="E570" s="301" t="s">
        <v>1</v>
      </c>
      <c r="F570" s="302" t="s">
        <v>882</v>
      </c>
      <c r="G570" s="300"/>
      <c r="H570" s="301" t="s">
        <v>1</v>
      </c>
      <c r="I570" s="303"/>
      <c r="J570" s="300"/>
      <c r="K570" s="300"/>
      <c r="L570" s="304"/>
      <c r="M570" s="305"/>
      <c r="N570" s="306"/>
      <c r="O570" s="306"/>
      <c r="P570" s="306"/>
      <c r="Q570" s="306"/>
      <c r="R570" s="306"/>
      <c r="S570" s="306"/>
      <c r="T570" s="307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T570" s="308" t="s">
        <v>440</v>
      </c>
      <c r="AU570" s="308" t="s">
        <v>91</v>
      </c>
      <c r="AV570" s="16" t="s">
        <v>89</v>
      </c>
      <c r="AW570" s="16" t="s">
        <v>36</v>
      </c>
      <c r="AX570" s="16" t="s">
        <v>81</v>
      </c>
      <c r="AY570" s="308" t="s">
        <v>320</v>
      </c>
    </row>
    <row r="571" s="13" customFormat="1">
      <c r="A571" s="13"/>
      <c r="B571" s="251"/>
      <c r="C571" s="252"/>
      <c r="D571" s="253" t="s">
        <v>440</v>
      </c>
      <c r="E571" s="254" t="s">
        <v>1</v>
      </c>
      <c r="F571" s="255" t="s">
        <v>1171</v>
      </c>
      <c r="G571" s="252"/>
      <c r="H571" s="256">
        <v>1.6319999999999999</v>
      </c>
      <c r="I571" s="257"/>
      <c r="J571" s="252"/>
      <c r="K571" s="252"/>
      <c r="L571" s="258"/>
      <c r="M571" s="259"/>
      <c r="N571" s="260"/>
      <c r="O571" s="260"/>
      <c r="P571" s="260"/>
      <c r="Q571" s="260"/>
      <c r="R571" s="260"/>
      <c r="S571" s="260"/>
      <c r="T571" s="261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62" t="s">
        <v>440</v>
      </c>
      <c r="AU571" s="262" t="s">
        <v>91</v>
      </c>
      <c r="AV571" s="13" t="s">
        <v>91</v>
      </c>
      <c r="AW571" s="13" t="s">
        <v>36</v>
      </c>
      <c r="AX571" s="13" t="s">
        <v>89</v>
      </c>
      <c r="AY571" s="262" t="s">
        <v>320</v>
      </c>
    </row>
    <row r="572" s="2" customFormat="1" ht="33" customHeight="1">
      <c r="A572" s="39"/>
      <c r="B572" s="40"/>
      <c r="C572" s="228" t="s">
        <v>1172</v>
      </c>
      <c r="D572" s="228" t="s">
        <v>323</v>
      </c>
      <c r="E572" s="229" t="s">
        <v>1173</v>
      </c>
      <c r="F572" s="230" t="s">
        <v>1174</v>
      </c>
      <c r="G572" s="231" t="s">
        <v>437</v>
      </c>
      <c r="H572" s="232">
        <v>1.6319999999999999</v>
      </c>
      <c r="I572" s="233"/>
      <c r="J572" s="234">
        <f>ROUND(I572*H572,2)</f>
        <v>0</v>
      </c>
      <c r="K572" s="230" t="s">
        <v>326</v>
      </c>
      <c r="L572" s="45"/>
      <c r="M572" s="235" t="s">
        <v>1</v>
      </c>
      <c r="N572" s="236" t="s">
        <v>46</v>
      </c>
      <c r="O572" s="92"/>
      <c r="P572" s="237">
        <f>O572*H572</f>
        <v>0</v>
      </c>
      <c r="Q572" s="237">
        <v>0</v>
      </c>
      <c r="R572" s="237">
        <f>Q572*H572</f>
        <v>0</v>
      </c>
      <c r="S572" s="237">
        <v>0</v>
      </c>
      <c r="T572" s="238">
        <f>S572*H572</f>
        <v>0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39" t="s">
        <v>341</v>
      </c>
      <c r="AT572" s="239" t="s">
        <v>323</v>
      </c>
      <c r="AU572" s="239" t="s">
        <v>91</v>
      </c>
      <c r="AY572" s="18" t="s">
        <v>320</v>
      </c>
      <c r="BE572" s="240">
        <f>IF(N572="základní",J572,0)</f>
        <v>0</v>
      </c>
      <c r="BF572" s="240">
        <f>IF(N572="snížená",J572,0)</f>
        <v>0</v>
      </c>
      <c r="BG572" s="240">
        <f>IF(N572="zákl. přenesená",J572,0)</f>
        <v>0</v>
      </c>
      <c r="BH572" s="240">
        <f>IF(N572="sníž. přenesená",J572,0)</f>
        <v>0</v>
      </c>
      <c r="BI572" s="240">
        <f>IF(N572="nulová",J572,0)</f>
        <v>0</v>
      </c>
      <c r="BJ572" s="18" t="s">
        <v>89</v>
      </c>
      <c r="BK572" s="240">
        <f>ROUND(I572*H572,2)</f>
        <v>0</v>
      </c>
      <c r="BL572" s="18" t="s">
        <v>341</v>
      </c>
      <c r="BM572" s="239" t="s">
        <v>1175</v>
      </c>
    </row>
    <row r="573" s="2" customFormat="1">
      <c r="A573" s="39"/>
      <c r="B573" s="40"/>
      <c r="C573" s="41"/>
      <c r="D573" s="241" t="s">
        <v>329</v>
      </c>
      <c r="E573" s="41"/>
      <c r="F573" s="242" t="s">
        <v>1176</v>
      </c>
      <c r="G573" s="41"/>
      <c r="H573" s="41"/>
      <c r="I573" s="243"/>
      <c r="J573" s="41"/>
      <c r="K573" s="41"/>
      <c r="L573" s="45"/>
      <c r="M573" s="244"/>
      <c r="N573" s="245"/>
      <c r="O573" s="92"/>
      <c r="P573" s="92"/>
      <c r="Q573" s="92"/>
      <c r="R573" s="92"/>
      <c r="S573" s="92"/>
      <c r="T573" s="93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329</v>
      </c>
      <c r="AU573" s="18" t="s">
        <v>91</v>
      </c>
    </row>
    <row r="574" s="2" customFormat="1" ht="33" customHeight="1">
      <c r="A574" s="39"/>
      <c r="B574" s="40"/>
      <c r="C574" s="228" t="s">
        <v>1177</v>
      </c>
      <c r="D574" s="228" t="s">
        <v>323</v>
      </c>
      <c r="E574" s="229" t="s">
        <v>1178</v>
      </c>
      <c r="F574" s="230" t="s">
        <v>1179</v>
      </c>
      <c r="G574" s="231" t="s">
        <v>480</v>
      </c>
      <c r="H574" s="232">
        <v>1.5409999999999999</v>
      </c>
      <c r="I574" s="233"/>
      <c r="J574" s="234">
        <f>ROUND(I574*H574,2)</f>
        <v>0</v>
      </c>
      <c r="K574" s="230" t="s">
        <v>326</v>
      </c>
      <c r="L574" s="45"/>
      <c r="M574" s="235" t="s">
        <v>1</v>
      </c>
      <c r="N574" s="236" t="s">
        <v>46</v>
      </c>
      <c r="O574" s="92"/>
      <c r="P574" s="237">
        <f>O574*H574</f>
        <v>0</v>
      </c>
      <c r="Q574" s="237">
        <v>1.0551200000000001</v>
      </c>
      <c r="R574" s="237">
        <f>Q574*H574</f>
        <v>1.62593992</v>
      </c>
      <c r="S574" s="237">
        <v>0</v>
      </c>
      <c r="T574" s="238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39" t="s">
        <v>341</v>
      </c>
      <c r="AT574" s="239" t="s">
        <v>323</v>
      </c>
      <c r="AU574" s="239" t="s">
        <v>91</v>
      </c>
      <c r="AY574" s="18" t="s">
        <v>320</v>
      </c>
      <c r="BE574" s="240">
        <f>IF(N574="základní",J574,0)</f>
        <v>0</v>
      </c>
      <c r="BF574" s="240">
        <f>IF(N574="snížená",J574,0)</f>
        <v>0</v>
      </c>
      <c r="BG574" s="240">
        <f>IF(N574="zákl. přenesená",J574,0)</f>
        <v>0</v>
      </c>
      <c r="BH574" s="240">
        <f>IF(N574="sníž. přenesená",J574,0)</f>
        <v>0</v>
      </c>
      <c r="BI574" s="240">
        <f>IF(N574="nulová",J574,0)</f>
        <v>0</v>
      </c>
      <c r="BJ574" s="18" t="s">
        <v>89</v>
      </c>
      <c r="BK574" s="240">
        <f>ROUND(I574*H574,2)</f>
        <v>0</v>
      </c>
      <c r="BL574" s="18" t="s">
        <v>341</v>
      </c>
      <c r="BM574" s="239" t="s">
        <v>1180</v>
      </c>
    </row>
    <row r="575" s="2" customFormat="1">
      <c r="A575" s="39"/>
      <c r="B575" s="40"/>
      <c r="C575" s="41"/>
      <c r="D575" s="241" t="s">
        <v>329</v>
      </c>
      <c r="E575" s="41"/>
      <c r="F575" s="242" t="s">
        <v>1181</v>
      </c>
      <c r="G575" s="41"/>
      <c r="H575" s="41"/>
      <c r="I575" s="243"/>
      <c r="J575" s="41"/>
      <c r="K575" s="41"/>
      <c r="L575" s="45"/>
      <c r="M575" s="244"/>
      <c r="N575" s="245"/>
      <c r="O575" s="92"/>
      <c r="P575" s="92"/>
      <c r="Q575" s="92"/>
      <c r="R575" s="92"/>
      <c r="S575" s="92"/>
      <c r="T575" s="93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18" t="s">
        <v>329</v>
      </c>
      <c r="AU575" s="18" t="s">
        <v>91</v>
      </c>
    </row>
    <row r="576" s="13" customFormat="1">
      <c r="A576" s="13"/>
      <c r="B576" s="251"/>
      <c r="C576" s="252"/>
      <c r="D576" s="253" t="s">
        <v>440</v>
      </c>
      <c r="E576" s="254" t="s">
        <v>1</v>
      </c>
      <c r="F576" s="255" t="s">
        <v>1182</v>
      </c>
      <c r="G576" s="252"/>
      <c r="H576" s="256">
        <v>1.5409999999999999</v>
      </c>
      <c r="I576" s="257"/>
      <c r="J576" s="252"/>
      <c r="K576" s="252"/>
      <c r="L576" s="258"/>
      <c r="M576" s="259"/>
      <c r="N576" s="260"/>
      <c r="O576" s="260"/>
      <c r="P576" s="260"/>
      <c r="Q576" s="260"/>
      <c r="R576" s="260"/>
      <c r="S576" s="260"/>
      <c r="T576" s="261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62" t="s">
        <v>440</v>
      </c>
      <c r="AU576" s="262" t="s">
        <v>91</v>
      </c>
      <c r="AV576" s="13" t="s">
        <v>91</v>
      </c>
      <c r="AW576" s="13" t="s">
        <v>36</v>
      </c>
      <c r="AX576" s="13" t="s">
        <v>89</v>
      </c>
      <c r="AY576" s="262" t="s">
        <v>320</v>
      </c>
    </row>
    <row r="577" s="2" customFormat="1" ht="16.5" customHeight="1">
      <c r="A577" s="39"/>
      <c r="B577" s="40"/>
      <c r="C577" s="228" t="s">
        <v>1183</v>
      </c>
      <c r="D577" s="228" t="s">
        <v>323</v>
      </c>
      <c r="E577" s="229" t="s">
        <v>1184</v>
      </c>
      <c r="F577" s="230" t="s">
        <v>1185</v>
      </c>
      <c r="G577" s="231" t="s">
        <v>455</v>
      </c>
      <c r="H577" s="232">
        <v>2.6819999999999999</v>
      </c>
      <c r="I577" s="233"/>
      <c r="J577" s="234">
        <f>ROUND(I577*H577,2)</f>
        <v>0</v>
      </c>
      <c r="K577" s="230" t="s">
        <v>326</v>
      </c>
      <c r="L577" s="45"/>
      <c r="M577" s="235" t="s">
        <v>1</v>
      </c>
      <c r="N577" s="236" t="s">
        <v>46</v>
      </c>
      <c r="O577" s="92"/>
      <c r="P577" s="237">
        <f>O577*H577</f>
        <v>0</v>
      </c>
      <c r="Q577" s="237">
        <v>2.5019800000000001</v>
      </c>
      <c r="R577" s="237">
        <f>Q577*H577</f>
        <v>6.7103103600000003</v>
      </c>
      <c r="S577" s="237">
        <v>0</v>
      </c>
      <c r="T577" s="238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39" t="s">
        <v>341</v>
      </c>
      <c r="AT577" s="239" t="s">
        <v>323</v>
      </c>
      <c r="AU577" s="239" t="s">
        <v>91</v>
      </c>
      <c r="AY577" s="18" t="s">
        <v>320</v>
      </c>
      <c r="BE577" s="240">
        <f>IF(N577="základní",J577,0)</f>
        <v>0</v>
      </c>
      <c r="BF577" s="240">
        <f>IF(N577="snížená",J577,0)</f>
        <v>0</v>
      </c>
      <c r="BG577" s="240">
        <f>IF(N577="zákl. přenesená",J577,0)</f>
        <v>0</v>
      </c>
      <c r="BH577" s="240">
        <f>IF(N577="sníž. přenesená",J577,0)</f>
        <v>0</v>
      </c>
      <c r="BI577" s="240">
        <f>IF(N577="nulová",J577,0)</f>
        <v>0</v>
      </c>
      <c r="BJ577" s="18" t="s">
        <v>89</v>
      </c>
      <c r="BK577" s="240">
        <f>ROUND(I577*H577,2)</f>
        <v>0</v>
      </c>
      <c r="BL577" s="18" t="s">
        <v>341</v>
      </c>
      <c r="BM577" s="239" t="s">
        <v>1186</v>
      </c>
    </row>
    <row r="578" s="2" customFormat="1">
      <c r="A578" s="39"/>
      <c r="B578" s="40"/>
      <c r="C578" s="41"/>
      <c r="D578" s="241" t="s">
        <v>329</v>
      </c>
      <c r="E578" s="41"/>
      <c r="F578" s="242" t="s">
        <v>1187</v>
      </c>
      <c r="G578" s="41"/>
      <c r="H578" s="41"/>
      <c r="I578" s="243"/>
      <c r="J578" s="41"/>
      <c r="K578" s="41"/>
      <c r="L578" s="45"/>
      <c r="M578" s="244"/>
      <c r="N578" s="245"/>
      <c r="O578" s="92"/>
      <c r="P578" s="92"/>
      <c r="Q578" s="92"/>
      <c r="R578" s="92"/>
      <c r="S578" s="92"/>
      <c r="T578" s="93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T578" s="18" t="s">
        <v>329</v>
      </c>
      <c r="AU578" s="18" t="s">
        <v>91</v>
      </c>
    </row>
    <row r="579" s="16" customFormat="1">
      <c r="A579" s="16"/>
      <c r="B579" s="299"/>
      <c r="C579" s="300"/>
      <c r="D579" s="253" t="s">
        <v>440</v>
      </c>
      <c r="E579" s="301" t="s">
        <v>1</v>
      </c>
      <c r="F579" s="302" t="s">
        <v>882</v>
      </c>
      <c r="G579" s="300"/>
      <c r="H579" s="301" t="s">
        <v>1</v>
      </c>
      <c r="I579" s="303"/>
      <c r="J579" s="300"/>
      <c r="K579" s="300"/>
      <c r="L579" s="304"/>
      <c r="M579" s="305"/>
      <c r="N579" s="306"/>
      <c r="O579" s="306"/>
      <c r="P579" s="306"/>
      <c r="Q579" s="306"/>
      <c r="R579" s="306"/>
      <c r="S579" s="306"/>
      <c r="T579" s="307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T579" s="308" t="s">
        <v>440</v>
      </c>
      <c r="AU579" s="308" t="s">
        <v>91</v>
      </c>
      <c r="AV579" s="16" t="s">
        <v>89</v>
      </c>
      <c r="AW579" s="16" t="s">
        <v>36</v>
      </c>
      <c r="AX579" s="16" t="s">
        <v>81</v>
      </c>
      <c r="AY579" s="308" t="s">
        <v>320</v>
      </c>
    </row>
    <row r="580" s="13" customFormat="1">
      <c r="A580" s="13"/>
      <c r="B580" s="251"/>
      <c r="C580" s="252"/>
      <c r="D580" s="253" t="s">
        <v>440</v>
      </c>
      <c r="E580" s="254" t="s">
        <v>1</v>
      </c>
      <c r="F580" s="255" t="s">
        <v>1188</v>
      </c>
      <c r="G580" s="252"/>
      <c r="H580" s="256">
        <v>0.96799999999999997</v>
      </c>
      <c r="I580" s="257"/>
      <c r="J580" s="252"/>
      <c r="K580" s="252"/>
      <c r="L580" s="258"/>
      <c r="M580" s="259"/>
      <c r="N580" s="260"/>
      <c r="O580" s="260"/>
      <c r="P580" s="260"/>
      <c r="Q580" s="260"/>
      <c r="R580" s="260"/>
      <c r="S580" s="260"/>
      <c r="T580" s="261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62" t="s">
        <v>440</v>
      </c>
      <c r="AU580" s="262" t="s">
        <v>91</v>
      </c>
      <c r="AV580" s="13" t="s">
        <v>91</v>
      </c>
      <c r="AW580" s="13" t="s">
        <v>36</v>
      </c>
      <c r="AX580" s="13" t="s">
        <v>81</v>
      </c>
      <c r="AY580" s="262" t="s">
        <v>320</v>
      </c>
    </row>
    <row r="581" s="13" customFormat="1">
      <c r="A581" s="13"/>
      <c r="B581" s="251"/>
      <c r="C581" s="252"/>
      <c r="D581" s="253" t="s">
        <v>440</v>
      </c>
      <c r="E581" s="254" t="s">
        <v>1</v>
      </c>
      <c r="F581" s="255" t="s">
        <v>1189</v>
      </c>
      <c r="G581" s="252"/>
      <c r="H581" s="256">
        <v>0.94799999999999995</v>
      </c>
      <c r="I581" s="257"/>
      <c r="J581" s="252"/>
      <c r="K581" s="252"/>
      <c r="L581" s="258"/>
      <c r="M581" s="259"/>
      <c r="N581" s="260"/>
      <c r="O581" s="260"/>
      <c r="P581" s="260"/>
      <c r="Q581" s="260"/>
      <c r="R581" s="260"/>
      <c r="S581" s="260"/>
      <c r="T581" s="261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62" t="s">
        <v>440</v>
      </c>
      <c r="AU581" s="262" t="s">
        <v>91</v>
      </c>
      <c r="AV581" s="13" t="s">
        <v>91</v>
      </c>
      <c r="AW581" s="13" t="s">
        <v>36</v>
      </c>
      <c r="AX581" s="13" t="s">
        <v>81</v>
      </c>
      <c r="AY581" s="262" t="s">
        <v>320</v>
      </c>
    </row>
    <row r="582" s="13" customFormat="1">
      <c r="A582" s="13"/>
      <c r="B582" s="251"/>
      <c r="C582" s="252"/>
      <c r="D582" s="253" t="s">
        <v>440</v>
      </c>
      <c r="E582" s="254" t="s">
        <v>1</v>
      </c>
      <c r="F582" s="255" t="s">
        <v>1190</v>
      </c>
      <c r="G582" s="252"/>
      <c r="H582" s="256">
        <v>0.38700000000000001</v>
      </c>
      <c r="I582" s="257"/>
      <c r="J582" s="252"/>
      <c r="K582" s="252"/>
      <c r="L582" s="258"/>
      <c r="M582" s="259"/>
      <c r="N582" s="260"/>
      <c r="O582" s="260"/>
      <c r="P582" s="260"/>
      <c r="Q582" s="260"/>
      <c r="R582" s="260"/>
      <c r="S582" s="260"/>
      <c r="T582" s="261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62" t="s">
        <v>440</v>
      </c>
      <c r="AU582" s="262" t="s">
        <v>91</v>
      </c>
      <c r="AV582" s="13" t="s">
        <v>91</v>
      </c>
      <c r="AW582" s="13" t="s">
        <v>36</v>
      </c>
      <c r="AX582" s="13" t="s">
        <v>81</v>
      </c>
      <c r="AY582" s="262" t="s">
        <v>320</v>
      </c>
    </row>
    <row r="583" s="13" customFormat="1">
      <c r="A583" s="13"/>
      <c r="B583" s="251"/>
      <c r="C583" s="252"/>
      <c r="D583" s="253" t="s">
        <v>440</v>
      </c>
      <c r="E583" s="254" t="s">
        <v>1</v>
      </c>
      <c r="F583" s="255" t="s">
        <v>1191</v>
      </c>
      <c r="G583" s="252"/>
      <c r="H583" s="256">
        <v>0.379</v>
      </c>
      <c r="I583" s="257"/>
      <c r="J583" s="252"/>
      <c r="K583" s="252"/>
      <c r="L583" s="258"/>
      <c r="M583" s="259"/>
      <c r="N583" s="260"/>
      <c r="O583" s="260"/>
      <c r="P583" s="260"/>
      <c r="Q583" s="260"/>
      <c r="R583" s="260"/>
      <c r="S583" s="260"/>
      <c r="T583" s="261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62" t="s">
        <v>440</v>
      </c>
      <c r="AU583" s="262" t="s">
        <v>91</v>
      </c>
      <c r="AV583" s="13" t="s">
        <v>91</v>
      </c>
      <c r="AW583" s="13" t="s">
        <v>36</v>
      </c>
      <c r="AX583" s="13" t="s">
        <v>81</v>
      </c>
      <c r="AY583" s="262" t="s">
        <v>320</v>
      </c>
    </row>
    <row r="584" s="14" customFormat="1">
      <c r="A584" s="14"/>
      <c r="B584" s="263"/>
      <c r="C584" s="264"/>
      <c r="D584" s="253" t="s">
        <v>440</v>
      </c>
      <c r="E584" s="265" t="s">
        <v>1</v>
      </c>
      <c r="F584" s="266" t="s">
        <v>485</v>
      </c>
      <c r="G584" s="264"/>
      <c r="H584" s="267">
        <v>2.6819999999999999</v>
      </c>
      <c r="I584" s="268"/>
      <c r="J584" s="264"/>
      <c r="K584" s="264"/>
      <c r="L584" s="269"/>
      <c r="M584" s="270"/>
      <c r="N584" s="271"/>
      <c r="O584" s="271"/>
      <c r="P584" s="271"/>
      <c r="Q584" s="271"/>
      <c r="R584" s="271"/>
      <c r="S584" s="271"/>
      <c r="T584" s="272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73" t="s">
        <v>440</v>
      </c>
      <c r="AU584" s="273" t="s">
        <v>91</v>
      </c>
      <c r="AV584" s="14" t="s">
        <v>341</v>
      </c>
      <c r="AW584" s="14" t="s">
        <v>36</v>
      </c>
      <c r="AX584" s="14" t="s">
        <v>89</v>
      </c>
      <c r="AY584" s="273" t="s">
        <v>320</v>
      </c>
    </row>
    <row r="585" s="2" customFormat="1" ht="16.5" customHeight="1">
      <c r="A585" s="39"/>
      <c r="B585" s="40"/>
      <c r="C585" s="228" t="s">
        <v>1192</v>
      </c>
      <c r="D585" s="228" t="s">
        <v>323</v>
      </c>
      <c r="E585" s="229" t="s">
        <v>1193</v>
      </c>
      <c r="F585" s="230" t="s">
        <v>1194</v>
      </c>
      <c r="G585" s="231" t="s">
        <v>437</v>
      </c>
      <c r="H585" s="232">
        <v>20.09</v>
      </c>
      <c r="I585" s="233"/>
      <c r="J585" s="234">
        <f>ROUND(I585*H585,2)</f>
        <v>0</v>
      </c>
      <c r="K585" s="230" t="s">
        <v>326</v>
      </c>
      <c r="L585" s="45"/>
      <c r="M585" s="235" t="s">
        <v>1</v>
      </c>
      <c r="N585" s="236" t="s">
        <v>46</v>
      </c>
      <c r="O585" s="92"/>
      <c r="P585" s="237">
        <f>O585*H585</f>
        <v>0</v>
      </c>
      <c r="Q585" s="237">
        <v>0.0084200000000000004</v>
      </c>
      <c r="R585" s="237">
        <f>Q585*H585</f>
        <v>0.1691578</v>
      </c>
      <c r="S585" s="237">
        <v>0</v>
      </c>
      <c r="T585" s="238">
        <f>S585*H585</f>
        <v>0</v>
      </c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R585" s="239" t="s">
        <v>341</v>
      </c>
      <c r="AT585" s="239" t="s">
        <v>323</v>
      </c>
      <c r="AU585" s="239" t="s">
        <v>91</v>
      </c>
      <c r="AY585" s="18" t="s">
        <v>320</v>
      </c>
      <c r="BE585" s="240">
        <f>IF(N585="základní",J585,0)</f>
        <v>0</v>
      </c>
      <c r="BF585" s="240">
        <f>IF(N585="snížená",J585,0)</f>
        <v>0</v>
      </c>
      <c r="BG585" s="240">
        <f>IF(N585="zákl. přenesená",J585,0)</f>
        <v>0</v>
      </c>
      <c r="BH585" s="240">
        <f>IF(N585="sníž. přenesená",J585,0)</f>
        <v>0</v>
      </c>
      <c r="BI585" s="240">
        <f>IF(N585="nulová",J585,0)</f>
        <v>0</v>
      </c>
      <c r="BJ585" s="18" t="s">
        <v>89</v>
      </c>
      <c r="BK585" s="240">
        <f>ROUND(I585*H585,2)</f>
        <v>0</v>
      </c>
      <c r="BL585" s="18" t="s">
        <v>341</v>
      </c>
      <c r="BM585" s="239" t="s">
        <v>1195</v>
      </c>
    </row>
    <row r="586" s="2" customFormat="1">
      <c r="A586" s="39"/>
      <c r="B586" s="40"/>
      <c r="C586" s="41"/>
      <c r="D586" s="241" t="s">
        <v>329</v>
      </c>
      <c r="E586" s="41"/>
      <c r="F586" s="242" t="s">
        <v>1196</v>
      </c>
      <c r="G586" s="41"/>
      <c r="H586" s="41"/>
      <c r="I586" s="243"/>
      <c r="J586" s="41"/>
      <c r="K586" s="41"/>
      <c r="L586" s="45"/>
      <c r="M586" s="244"/>
      <c r="N586" s="245"/>
      <c r="O586" s="92"/>
      <c r="P586" s="92"/>
      <c r="Q586" s="92"/>
      <c r="R586" s="92"/>
      <c r="S586" s="92"/>
      <c r="T586" s="93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T586" s="18" t="s">
        <v>329</v>
      </c>
      <c r="AU586" s="18" t="s">
        <v>91</v>
      </c>
    </row>
    <row r="587" s="16" customFormat="1">
      <c r="A587" s="16"/>
      <c r="B587" s="299"/>
      <c r="C587" s="300"/>
      <c r="D587" s="253" t="s">
        <v>440</v>
      </c>
      <c r="E587" s="301" t="s">
        <v>1</v>
      </c>
      <c r="F587" s="302" t="s">
        <v>882</v>
      </c>
      <c r="G587" s="300"/>
      <c r="H587" s="301" t="s">
        <v>1</v>
      </c>
      <c r="I587" s="303"/>
      <c r="J587" s="300"/>
      <c r="K587" s="300"/>
      <c r="L587" s="304"/>
      <c r="M587" s="305"/>
      <c r="N587" s="306"/>
      <c r="O587" s="306"/>
      <c r="P587" s="306"/>
      <c r="Q587" s="306"/>
      <c r="R587" s="306"/>
      <c r="S587" s="306"/>
      <c r="T587" s="307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T587" s="308" t="s">
        <v>440</v>
      </c>
      <c r="AU587" s="308" t="s">
        <v>91</v>
      </c>
      <c r="AV587" s="16" t="s">
        <v>89</v>
      </c>
      <c r="AW587" s="16" t="s">
        <v>36</v>
      </c>
      <c r="AX587" s="16" t="s">
        <v>81</v>
      </c>
      <c r="AY587" s="308" t="s">
        <v>320</v>
      </c>
    </row>
    <row r="588" s="13" customFormat="1">
      <c r="A588" s="13"/>
      <c r="B588" s="251"/>
      <c r="C588" s="252"/>
      <c r="D588" s="253" t="s">
        <v>440</v>
      </c>
      <c r="E588" s="254" t="s">
        <v>1</v>
      </c>
      <c r="F588" s="255" t="s">
        <v>1197</v>
      </c>
      <c r="G588" s="252"/>
      <c r="H588" s="256">
        <v>6.4500000000000002</v>
      </c>
      <c r="I588" s="257"/>
      <c r="J588" s="252"/>
      <c r="K588" s="252"/>
      <c r="L588" s="258"/>
      <c r="M588" s="259"/>
      <c r="N588" s="260"/>
      <c r="O588" s="260"/>
      <c r="P588" s="260"/>
      <c r="Q588" s="260"/>
      <c r="R588" s="260"/>
      <c r="S588" s="260"/>
      <c r="T588" s="261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62" t="s">
        <v>440</v>
      </c>
      <c r="AU588" s="262" t="s">
        <v>91</v>
      </c>
      <c r="AV588" s="13" t="s">
        <v>91</v>
      </c>
      <c r="AW588" s="13" t="s">
        <v>36</v>
      </c>
      <c r="AX588" s="13" t="s">
        <v>81</v>
      </c>
      <c r="AY588" s="262" t="s">
        <v>320</v>
      </c>
    </row>
    <row r="589" s="13" customFormat="1">
      <c r="A589" s="13"/>
      <c r="B589" s="251"/>
      <c r="C589" s="252"/>
      <c r="D589" s="253" t="s">
        <v>440</v>
      </c>
      <c r="E589" s="254" t="s">
        <v>1</v>
      </c>
      <c r="F589" s="255" t="s">
        <v>1198</v>
      </c>
      <c r="G589" s="252"/>
      <c r="H589" s="256">
        <v>7.9000000000000004</v>
      </c>
      <c r="I589" s="257"/>
      <c r="J589" s="252"/>
      <c r="K589" s="252"/>
      <c r="L589" s="258"/>
      <c r="M589" s="259"/>
      <c r="N589" s="260"/>
      <c r="O589" s="260"/>
      <c r="P589" s="260"/>
      <c r="Q589" s="260"/>
      <c r="R589" s="260"/>
      <c r="S589" s="260"/>
      <c r="T589" s="261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62" t="s">
        <v>440</v>
      </c>
      <c r="AU589" s="262" t="s">
        <v>91</v>
      </c>
      <c r="AV589" s="13" t="s">
        <v>91</v>
      </c>
      <c r="AW589" s="13" t="s">
        <v>36</v>
      </c>
      <c r="AX589" s="13" t="s">
        <v>81</v>
      </c>
      <c r="AY589" s="262" t="s">
        <v>320</v>
      </c>
    </row>
    <row r="590" s="13" customFormat="1">
      <c r="A590" s="13"/>
      <c r="B590" s="251"/>
      <c r="C590" s="252"/>
      <c r="D590" s="253" t="s">
        <v>440</v>
      </c>
      <c r="E590" s="254" t="s">
        <v>1</v>
      </c>
      <c r="F590" s="255" t="s">
        <v>1199</v>
      </c>
      <c r="G590" s="252"/>
      <c r="H590" s="256">
        <v>2.5800000000000001</v>
      </c>
      <c r="I590" s="257"/>
      <c r="J590" s="252"/>
      <c r="K590" s="252"/>
      <c r="L590" s="258"/>
      <c r="M590" s="259"/>
      <c r="N590" s="260"/>
      <c r="O590" s="260"/>
      <c r="P590" s="260"/>
      <c r="Q590" s="260"/>
      <c r="R590" s="260"/>
      <c r="S590" s="260"/>
      <c r="T590" s="261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62" t="s">
        <v>440</v>
      </c>
      <c r="AU590" s="262" t="s">
        <v>91</v>
      </c>
      <c r="AV590" s="13" t="s">
        <v>91</v>
      </c>
      <c r="AW590" s="13" t="s">
        <v>36</v>
      </c>
      <c r="AX590" s="13" t="s">
        <v>81</v>
      </c>
      <c r="AY590" s="262" t="s">
        <v>320</v>
      </c>
    </row>
    <row r="591" s="13" customFormat="1">
      <c r="A591" s="13"/>
      <c r="B591" s="251"/>
      <c r="C591" s="252"/>
      <c r="D591" s="253" t="s">
        <v>440</v>
      </c>
      <c r="E591" s="254" t="s">
        <v>1</v>
      </c>
      <c r="F591" s="255" t="s">
        <v>1200</v>
      </c>
      <c r="G591" s="252"/>
      <c r="H591" s="256">
        <v>3.1600000000000001</v>
      </c>
      <c r="I591" s="257"/>
      <c r="J591" s="252"/>
      <c r="K591" s="252"/>
      <c r="L591" s="258"/>
      <c r="M591" s="259"/>
      <c r="N591" s="260"/>
      <c r="O591" s="260"/>
      <c r="P591" s="260"/>
      <c r="Q591" s="260"/>
      <c r="R591" s="260"/>
      <c r="S591" s="260"/>
      <c r="T591" s="261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62" t="s">
        <v>440</v>
      </c>
      <c r="AU591" s="262" t="s">
        <v>91</v>
      </c>
      <c r="AV591" s="13" t="s">
        <v>91</v>
      </c>
      <c r="AW591" s="13" t="s">
        <v>36</v>
      </c>
      <c r="AX591" s="13" t="s">
        <v>81</v>
      </c>
      <c r="AY591" s="262" t="s">
        <v>320</v>
      </c>
    </row>
    <row r="592" s="14" customFormat="1">
      <c r="A592" s="14"/>
      <c r="B592" s="263"/>
      <c r="C592" s="264"/>
      <c r="D592" s="253" t="s">
        <v>440</v>
      </c>
      <c r="E592" s="265" t="s">
        <v>1</v>
      </c>
      <c r="F592" s="266" t="s">
        <v>485</v>
      </c>
      <c r="G592" s="264"/>
      <c r="H592" s="267">
        <v>20.09</v>
      </c>
      <c r="I592" s="268"/>
      <c r="J592" s="264"/>
      <c r="K592" s="264"/>
      <c r="L592" s="269"/>
      <c r="M592" s="270"/>
      <c r="N592" s="271"/>
      <c r="O592" s="271"/>
      <c r="P592" s="271"/>
      <c r="Q592" s="271"/>
      <c r="R592" s="271"/>
      <c r="S592" s="271"/>
      <c r="T592" s="272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73" t="s">
        <v>440</v>
      </c>
      <c r="AU592" s="273" t="s">
        <v>91</v>
      </c>
      <c r="AV592" s="14" t="s">
        <v>341</v>
      </c>
      <c r="AW592" s="14" t="s">
        <v>36</v>
      </c>
      <c r="AX592" s="14" t="s">
        <v>89</v>
      </c>
      <c r="AY592" s="273" t="s">
        <v>320</v>
      </c>
    </row>
    <row r="593" s="2" customFormat="1" ht="16.5" customHeight="1">
      <c r="A593" s="39"/>
      <c r="B593" s="40"/>
      <c r="C593" s="228" t="s">
        <v>1201</v>
      </c>
      <c r="D593" s="228" t="s">
        <v>323</v>
      </c>
      <c r="E593" s="229" t="s">
        <v>1202</v>
      </c>
      <c r="F593" s="230" t="s">
        <v>1203</v>
      </c>
      <c r="G593" s="231" t="s">
        <v>437</v>
      </c>
      <c r="H593" s="232">
        <v>20.09</v>
      </c>
      <c r="I593" s="233"/>
      <c r="J593" s="234">
        <f>ROUND(I593*H593,2)</f>
        <v>0</v>
      </c>
      <c r="K593" s="230" t="s">
        <v>326</v>
      </c>
      <c r="L593" s="45"/>
      <c r="M593" s="235" t="s">
        <v>1</v>
      </c>
      <c r="N593" s="236" t="s">
        <v>46</v>
      </c>
      <c r="O593" s="92"/>
      <c r="P593" s="237">
        <f>O593*H593</f>
        <v>0</v>
      </c>
      <c r="Q593" s="237">
        <v>0</v>
      </c>
      <c r="R593" s="237">
        <f>Q593*H593</f>
        <v>0</v>
      </c>
      <c r="S593" s="237">
        <v>0</v>
      </c>
      <c r="T593" s="238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39" t="s">
        <v>341</v>
      </c>
      <c r="AT593" s="239" t="s">
        <v>323</v>
      </c>
      <c r="AU593" s="239" t="s">
        <v>91</v>
      </c>
      <c r="AY593" s="18" t="s">
        <v>320</v>
      </c>
      <c r="BE593" s="240">
        <f>IF(N593="základní",J593,0)</f>
        <v>0</v>
      </c>
      <c r="BF593" s="240">
        <f>IF(N593="snížená",J593,0)</f>
        <v>0</v>
      </c>
      <c r="BG593" s="240">
        <f>IF(N593="zákl. přenesená",J593,0)</f>
        <v>0</v>
      </c>
      <c r="BH593" s="240">
        <f>IF(N593="sníž. přenesená",J593,0)</f>
        <v>0</v>
      </c>
      <c r="BI593" s="240">
        <f>IF(N593="nulová",J593,0)</f>
        <v>0</v>
      </c>
      <c r="BJ593" s="18" t="s">
        <v>89</v>
      </c>
      <c r="BK593" s="240">
        <f>ROUND(I593*H593,2)</f>
        <v>0</v>
      </c>
      <c r="BL593" s="18" t="s">
        <v>341</v>
      </c>
      <c r="BM593" s="239" t="s">
        <v>1204</v>
      </c>
    </row>
    <row r="594" s="2" customFormat="1">
      <c r="A594" s="39"/>
      <c r="B594" s="40"/>
      <c r="C594" s="41"/>
      <c r="D594" s="241" t="s">
        <v>329</v>
      </c>
      <c r="E594" s="41"/>
      <c r="F594" s="242" t="s">
        <v>1205</v>
      </c>
      <c r="G594" s="41"/>
      <c r="H594" s="41"/>
      <c r="I594" s="243"/>
      <c r="J594" s="41"/>
      <c r="K594" s="41"/>
      <c r="L594" s="45"/>
      <c r="M594" s="244"/>
      <c r="N594" s="245"/>
      <c r="O594" s="92"/>
      <c r="P594" s="92"/>
      <c r="Q594" s="92"/>
      <c r="R594" s="92"/>
      <c r="S594" s="92"/>
      <c r="T594" s="93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329</v>
      </c>
      <c r="AU594" s="18" t="s">
        <v>91</v>
      </c>
    </row>
    <row r="595" s="2" customFormat="1" ht="24.15" customHeight="1">
      <c r="A595" s="39"/>
      <c r="B595" s="40"/>
      <c r="C595" s="228" t="s">
        <v>1206</v>
      </c>
      <c r="D595" s="228" t="s">
        <v>323</v>
      </c>
      <c r="E595" s="229" t="s">
        <v>1207</v>
      </c>
      <c r="F595" s="230" t="s">
        <v>1208</v>
      </c>
      <c r="G595" s="231" t="s">
        <v>480</v>
      </c>
      <c r="H595" s="232">
        <v>0.26800000000000002</v>
      </c>
      <c r="I595" s="233"/>
      <c r="J595" s="234">
        <f>ROUND(I595*H595,2)</f>
        <v>0</v>
      </c>
      <c r="K595" s="230" t="s">
        <v>326</v>
      </c>
      <c r="L595" s="45"/>
      <c r="M595" s="235" t="s">
        <v>1</v>
      </c>
      <c r="N595" s="236" t="s">
        <v>46</v>
      </c>
      <c r="O595" s="92"/>
      <c r="P595" s="237">
        <f>O595*H595</f>
        <v>0</v>
      </c>
      <c r="Q595" s="237">
        <v>1.05291</v>
      </c>
      <c r="R595" s="237">
        <f>Q595*H595</f>
        <v>0.28217987999999999</v>
      </c>
      <c r="S595" s="237">
        <v>0</v>
      </c>
      <c r="T595" s="238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39" t="s">
        <v>341</v>
      </c>
      <c r="AT595" s="239" t="s">
        <v>323</v>
      </c>
      <c r="AU595" s="239" t="s">
        <v>91</v>
      </c>
      <c r="AY595" s="18" t="s">
        <v>320</v>
      </c>
      <c r="BE595" s="240">
        <f>IF(N595="základní",J595,0)</f>
        <v>0</v>
      </c>
      <c r="BF595" s="240">
        <f>IF(N595="snížená",J595,0)</f>
        <v>0</v>
      </c>
      <c r="BG595" s="240">
        <f>IF(N595="zákl. přenesená",J595,0)</f>
        <v>0</v>
      </c>
      <c r="BH595" s="240">
        <f>IF(N595="sníž. přenesená",J595,0)</f>
        <v>0</v>
      </c>
      <c r="BI595" s="240">
        <f>IF(N595="nulová",J595,0)</f>
        <v>0</v>
      </c>
      <c r="BJ595" s="18" t="s">
        <v>89</v>
      </c>
      <c r="BK595" s="240">
        <f>ROUND(I595*H595,2)</f>
        <v>0</v>
      </c>
      <c r="BL595" s="18" t="s">
        <v>341</v>
      </c>
      <c r="BM595" s="239" t="s">
        <v>1209</v>
      </c>
    </row>
    <row r="596" s="2" customFormat="1">
      <c r="A596" s="39"/>
      <c r="B596" s="40"/>
      <c r="C596" s="41"/>
      <c r="D596" s="241" t="s">
        <v>329</v>
      </c>
      <c r="E596" s="41"/>
      <c r="F596" s="242" t="s">
        <v>1210</v>
      </c>
      <c r="G596" s="41"/>
      <c r="H596" s="41"/>
      <c r="I596" s="243"/>
      <c r="J596" s="41"/>
      <c r="K596" s="41"/>
      <c r="L596" s="45"/>
      <c r="M596" s="244"/>
      <c r="N596" s="245"/>
      <c r="O596" s="92"/>
      <c r="P596" s="92"/>
      <c r="Q596" s="92"/>
      <c r="R596" s="92"/>
      <c r="S596" s="92"/>
      <c r="T596" s="93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329</v>
      </c>
      <c r="AU596" s="18" t="s">
        <v>91</v>
      </c>
    </row>
    <row r="597" s="13" customFormat="1">
      <c r="A597" s="13"/>
      <c r="B597" s="251"/>
      <c r="C597" s="252"/>
      <c r="D597" s="253" t="s">
        <v>440</v>
      </c>
      <c r="E597" s="254" t="s">
        <v>1</v>
      </c>
      <c r="F597" s="255" t="s">
        <v>1211</v>
      </c>
      <c r="G597" s="252"/>
      <c r="H597" s="256">
        <v>0.26800000000000002</v>
      </c>
      <c r="I597" s="257"/>
      <c r="J597" s="252"/>
      <c r="K597" s="252"/>
      <c r="L597" s="258"/>
      <c r="M597" s="259"/>
      <c r="N597" s="260"/>
      <c r="O597" s="260"/>
      <c r="P597" s="260"/>
      <c r="Q597" s="260"/>
      <c r="R597" s="260"/>
      <c r="S597" s="260"/>
      <c r="T597" s="261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62" t="s">
        <v>440</v>
      </c>
      <c r="AU597" s="262" t="s">
        <v>91</v>
      </c>
      <c r="AV597" s="13" t="s">
        <v>91</v>
      </c>
      <c r="AW597" s="13" t="s">
        <v>36</v>
      </c>
      <c r="AX597" s="13" t="s">
        <v>89</v>
      </c>
      <c r="AY597" s="262" t="s">
        <v>320</v>
      </c>
    </row>
    <row r="598" s="2" customFormat="1" ht="16.5" customHeight="1">
      <c r="A598" s="39"/>
      <c r="B598" s="40"/>
      <c r="C598" s="228" t="s">
        <v>1212</v>
      </c>
      <c r="D598" s="228" t="s">
        <v>323</v>
      </c>
      <c r="E598" s="229" t="s">
        <v>1213</v>
      </c>
      <c r="F598" s="230" t="s">
        <v>1214</v>
      </c>
      <c r="G598" s="231" t="s">
        <v>544</v>
      </c>
      <c r="H598" s="232">
        <v>1</v>
      </c>
      <c r="I598" s="233"/>
      <c r="J598" s="234">
        <f>ROUND(I598*H598,2)</f>
        <v>0</v>
      </c>
      <c r="K598" s="230" t="s">
        <v>1</v>
      </c>
      <c r="L598" s="45"/>
      <c r="M598" s="235" t="s">
        <v>1</v>
      </c>
      <c r="N598" s="236" t="s">
        <v>46</v>
      </c>
      <c r="O598" s="92"/>
      <c r="P598" s="237">
        <f>O598*H598</f>
        <v>0</v>
      </c>
      <c r="Q598" s="237">
        <v>0.11081000000000001</v>
      </c>
      <c r="R598" s="237">
        <f>Q598*H598</f>
        <v>0.11081000000000001</v>
      </c>
      <c r="S598" s="237">
        <v>0</v>
      </c>
      <c r="T598" s="238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39" t="s">
        <v>341</v>
      </c>
      <c r="AT598" s="239" t="s">
        <v>323</v>
      </c>
      <c r="AU598" s="239" t="s">
        <v>91</v>
      </c>
      <c r="AY598" s="18" t="s">
        <v>320</v>
      </c>
      <c r="BE598" s="240">
        <f>IF(N598="základní",J598,0)</f>
        <v>0</v>
      </c>
      <c r="BF598" s="240">
        <f>IF(N598="snížená",J598,0)</f>
        <v>0</v>
      </c>
      <c r="BG598" s="240">
        <f>IF(N598="zákl. přenesená",J598,0)</f>
        <v>0</v>
      </c>
      <c r="BH598" s="240">
        <f>IF(N598="sníž. přenesená",J598,0)</f>
        <v>0</v>
      </c>
      <c r="BI598" s="240">
        <f>IF(N598="nulová",J598,0)</f>
        <v>0</v>
      </c>
      <c r="BJ598" s="18" t="s">
        <v>89</v>
      </c>
      <c r="BK598" s="240">
        <f>ROUND(I598*H598,2)</f>
        <v>0</v>
      </c>
      <c r="BL598" s="18" t="s">
        <v>341</v>
      </c>
      <c r="BM598" s="239" t="s">
        <v>1215</v>
      </c>
    </row>
    <row r="599" s="2" customFormat="1" ht="16.5" customHeight="1">
      <c r="A599" s="39"/>
      <c r="B599" s="40"/>
      <c r="C599" s="274" t="s">
        <v>1216</v>
      </c>
      <c r="D599" s="274" t="s">
        <v>503</v>
      </c>
      <c r="E599" s="275" t="s">
        <v>1217</v>
      </c>
      <c r="F599" s="276" t="s">
        <v>1218</v>
      </c>
      <c r="G599" s="277" t="s">
        <v>544</v>
      </c>
      <c r="H599" s="278">
        <v>1</v>
      </c>
      <c r="I599" s="279"/>
      <c r="J599" s="280">
        <f>ROUND(I599*H599,2)</f>
        <v>0</v>
      </c>
      <c r="K599" s="276" t="s">
        <v>1</v>
      </c>
      <c r="L599" s="281"/>
      <c r="M599" s="282" t="s">
        <v>1</v>
      </c>
      <c r="N599" s="283" t="s">
        <v>46</v>
      </c>
      <c r="O599" s="92"/>
      <c r="P599" s="237">
        <f>O599*H599</f>
        <v>0</v>
      </c>
      <c r="Q599" s="237">
        <v>6.9900000000000002</v>
      </c>
      <c r="R599" s="237">
        <f>Q599*H599</f>
        <v>6.9900000000000002</v>
      </c>
      <c r="S599" s="237">
        <v>0</v>
      </c>
      <c r="T599" s="238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39" t="s">
        <v>363</v>
      </c>
      <c r="AT599" s="239" t="s">
        <v>503</v>
      </c>
      <c r="AU599" s="239" t="s">
        <v>91</v>
      </c>
      <c r="AY599" s="18" t="s">
        <v>320</v>
      </c>
      <c r="BE599" s="240">
        <f>IF(N599="základní",J599,0)</f>
        <v>0</v>
      </c>
      <c r="BF599" s="240">
        <f>IF(N599="snížená",J599,0)</f>
        <v>0</v>
      </c>
      <c r="BG599" s="240">
        <f>IF(N599="zákl. přenesená",J599,0)</f>
        <v>0</v>
      </c>
      <c r="BH599" s="240">
        <f>IF(N599="sníž. přenesená",J599,0)</f>
        <v>0</v>
      </c>
      <c r="BI599" s="240">
        <f>IF(N599="nulová",J599,0)</f>
        <v>0</v>
      </c>
      <c r="BJ599" s="18" t="s">
        <v>89</v>
      </c>
      <c r="BK599" s="240">
        <f>ROUND(I599*H599,2)</f>
        <v>0</v>
      </c>
      <c r="BL599" s="18" t="s">
        <v>341</v>
      </c>
      <c r="BM599" s="239" t="s">
        <v>1219</v>
      </c>
    </row>
    <row r="600" s="12" customFormat="1" ht="22.8" customHeight="1">
      <c r="A600" s="12"/>
      <c r="B600" s="212"/>
      <c r="C600" s="213"/>
      <c r="D600" s="214" t="s">
        <v>80</v>
      </c>
      <c r="E600" s="226" t="s">
        <v>350</v>
      </c>
      <c r="F600" s="226" t="s">
        <v>1220</v>
      </c>
      <c r="G600" s="213"/>
      <c r="H600" s="213"/>
      <c r="I600" s="216"/>
      <c r="J600" s="227">
        <f>BK600</f>
        <v>0</v>
      </c>
      <c r="K600" s="213"/>
      <c r="L600" s="218"/>
      <c r="M600" s="219"/>
      <c r="N600" s="220"/>
      <c r="O600" s="220"/>
      <c r="P600" s="221">
        <f>SUM(P601:P877)</f>
        <v>0</v>
      </c>
      <c r="Q600" s="220"/>
      <c r="R600" s="221">
        <f>SUM(R601:R877)</f>
        <v>612.95750328999998</v>
      </c>
      <c r="S600" s="220"/>
      <c r="T600" s="222">
        <f>SUM(T601:T877)</f>
        <v>0</v>
      </c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R600" s="223" t="s">
        <v>89</v>
      </c>
      <c r="AT600" s="224" t="s">
        <v>80</v>
      </c>
      <c r="AU600" s="224" t="s">
        <v>89</v>
      </c>
      <c r="AY600" s="223" t="s">
        <v>320</v>
      </c>
      <c r="BK600" s="225">
        <f>SUM(BK601:BK877)</f>
        <v>0</v>
      </c>
    </row>
    <row r="601" s="2" customFormat="1" ht="21.75" customHeight="1">
      <c r="A601" s="39"/>
      <c r="B601" s="40"/>
      <c r="C601" s="228" t="s">
        <v>1221</v>
      </c>
      <c r="D601" s="228" t="s">
        <v>323</v>
      </c>
      <c r="E601" s="229" t="s">
        <v>1222</v>
      </c>
      <c r="F601" s="230" t="s">
        <v>1223</v>
      </c>
      <c r="G601" s="231" t="s">
        <v>437</v>
      </c>
      <c r="H601" s="232">
        <v>81.730000000000004</v>
      </c>
      <c r="I601" s="233"/>
      <c r="J601" s="234">
        <f>ROUND(I601*H601,2)</f>
        <v>0</v>
      </c>
      <c r="K601" s="230" t="s">
        <v>1</v>
      </c>
      <c r="L601" s="45"/>
      <c r="M601" s="235" t="s">
        <v>1</v>
      </c>
      <c r="N601" s="236" t="s">
        <v>46</v>
      </c>
      <c r="O601" s="92"/>
      <c r="P601" s="237">
        <f>O601*H601</f>
        <v>0</v>
      </c>
      <c r="Q601" s="237">
        <v>0.0038899999999999998</v>
      </c>
      <c r="R601" s="237">
        <f>Q601*H601</f>
        <v>0.31792969999999998</v>
      </c>
      <c r="S601" s="237">
        <v>0</v>
      </c>
      <c r="T601" s="238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39" t="s">
        <v>341</v>
      </c>
      <c r="AT601" s="239" t="s">
        <v>323</v>
      </c>
      <c r="AU601" s="239" t="s">
        <v>91</v>
      </c>
      <c r="AY601" s="18" t="s">
        <v>320</v>
      </c>
      <c r="BE601" s="240">
        <f>IF(N601="základní",J601,0)</f>
        <v>0</v>
      </c>
      <c r="BF601" s="240">
        <f>IF(N601="snížená",J601,0)</f>
        <v>0</v>
      </c>
      <c r="BG601" s="240">
        <f>IF(N601="zákl. přenesená",J601,0)</f>
        <v>0</v>
      </c>
      <c r="BH601" s="240">
        <f>IF(N601="sníž. přenesená",J601,0)</f>
        <v>0</v>
      </c>
      <c r="BI601" s="240">
        <f>IF(N601="nulová",J601,0)</f>
        <v>0</v>
      </c>
      <c r="BJ601" s="18" t="s">
        <v>89</v>
      </c>
      <c r="BK601" s="240">
        <f>ROUND(I601*H601,2)</f>
        <v>0</v>
      </c>
      <c r="BL601" s="18" t="s">
        <v>341</v>
      </c>
      <c r="BM601" s="239" t="s">
        <v>1224</v>
      </c>
    </row>
    <row r="602" s="16" customFormat="1">
      <c r="A602" s="16"/>
      <c r="B602" s="299"/>
      <c r="C602" s="300"/>
      <c r="D602" s="253" t="s">
        <v>440</v>
      </c>
      <c r="E602" s="301" t="s">
        <v>1</v>
      </c>
      <c r="F602" s="302" t="s">
        <v>1007</v>
      </c>
      <c r="G602" s="300"/>
      <c r="H602" s="301" t="s">
        <v>1</v>
      </c>
      <c r="I602" s="303"/>
      <c r="J602" s="300"/>
      <c r="K602" s="300"/>
      <c r="L602" s="304"/>
      <c r="M602" s="305"/>
      <c r="N602" s="306"/>
      <c r="O602" s="306"/>
      <c r="P602" s="306"/>
      <c r="Q602" s="306"/>
      <c r="R602" s="306"/>
      <c r="S602" s="306"/>
      <c r="T602" s="307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T602" s="308" t="s">
        <v>440</v>
      </c>
      <c r="AU602" s="308" t="s">
        <v>91</v>
      </c>
      <c r="AV602" s="16" t="s">
        <v>89</v>
      </c>
      <c r="AW602" s="16" t="s">
        <v>36</v>
      </c>
      <c r="AX602" s="16" t="s">
        <v>81</v>
      </c>
      <c r="AY602" s="308" t="s">
        <v>320</v>
      </c>
    </row>
    <row r="603" s="13" customFormat="1">
      <c r="A603" s="13"/>
      <c r="B603" s="251"/>
      <c r="C603" s="252"/>
      <c r="D603" s="253" t="s">
        <v>440</v>
      </c>
      <c r="E603" s="254" t="s">
        <v>1</v>
      </c>
      <c r="F603" s="255" t="s">
        <v>1225</v>
      </c>
      <c r="G603" s="252"/>
      <c r="H603" s="256">
        <v>81.730000000000004</v>
      </c>
      <c r="I603" s="257"/>
      <c r="J603" s="252"/>
      <c r="K603" s="252"/>
      <c r="L603" s="258"/>
      <c r="M603" s="259"/>
      <c r="N603" s="260"/>
      <c r="O603" s="260"/>
      <c r="P603" s="260"/>
      <c r="Q603" s="260"/>
      <c r="R603" s="260"/>
      <c r="S603" s="260"/>
      <c r="T603" s="261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62" t="s">
        <v>440</v>
      </c>
      <c r="AU603" s="262" t="s">
        <v>91</v>
      </c>
      <c r="AV603" s="13" t="s">
        <v>91</v>
      </c>
      <c r="AW603" s="13" t="s">
        <v>36</v>
      </c>
      <c r="AX603" s="13" t="s">
        <v>89</v>
      </c>
      <c r="AY603" s="262" t="s">
        <v>320</v>
      </c>
    </row>
    <row r="604" s="2" customFormat="1" ht="24.15" customHeight="1">
      <c r="A604" s="39"/>
      <c r="B604" s="40"/>
      <c r="C604" s="228" t="s">
        <v>1226</v>
      </c>
      <c r="D604" s="228" t="s">
        <v>323</v>
      </c>
      <c r="E604" s="229" t="s">
        <v>1227</v>
      </c>
      <c r="F604" s="230" t="s">
        <v>1228</v>
      </c>
      <c r="G604" s="231" t="s">
        <v>437</v>
      </c>
      <c r="H604" s="232">
        <v>1315.1199999999999</v>
      </c>
      <c r="I604" s="233"/>
      <c r="J604" s="234">
        <f>ROUND(I604*H604,2)</f>
        <v>0</v>
      </c>
      <c r="K604" s="230" t="s">
        <v>326</v>
      </c>
      <c r="L604" s="45"/>
      <c r="M604" s="235" t="s">
        <v>1</v>
      </c>
      <c r="N604" s="236" t="s">
        <v>46</v>
      </c>
      <c r="O604" s="92"/>
      <c r="P604" s="237">
        <f>O604*H604</f>
        <v>0</v>
      </c>
      <c r="Q604" s="237">
        <v>0.016279999999999999</v>
      </c>
      <c r="R604" s="237">
        <f>Q604*H604</f>
        <v>21.410153599999997</v>
      </c>
      <c r="S604" s="237">
        <v>0</v>
      </c>
      <c r="T604" s="238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39" t="s">
        <v>341</v>
      </c>
      <c r="AT604" s="239" t="s">
        <v>323</v>
      </c>
      <c r="AU604" s="239" t="s">
        <v>91</v>
      </c>
      <c r="AY604" s="18" t="s">
        <v>320</v>
      </c>
      <c r="BE604" s="240">
        <f>IF(N604="základní",J604,0)</f>
        <v>0</v>
      </c>
      <c r="BF604" s="240">
        <f>IF(N604="snížená",J604,0)</f>
        <v>0</v>
      </c>
      <c r="BG604" s="240">
        <f>IF(N604="zákl. přenesená",J604,0)</f>
        <v>0</v>
      </c>
      <c r="BH604" s="240">
        <f>IF(N604="sníž. přenesená",J604,0)</f>
        <v>0</v>
      </c>
      <c r="BI604" s="240">
        <f>IF(N604="nulová",J604,0)</f>
        <v>0</v>
      </c>
      <c r="BJ604" s="18" t="s">
        <v>89</v>
      </c>
      <c r="BK604" s="240">
        <f>ROUND(I604*H604,2)</f>
        <v>0</v>
      </c>
      <c r="BL604" s="18" t="s">
        <v>341</v>
      </c>
      <c r="BM604" s="239" t="s">
        <v>1229</v>
      </c>
    </row>
    <row r="605" s="2" customFormat="1">
      <c r="A605" s="39"/>
      <c r="B605" s="40"/>
      <c r="C605" s="41"/>
      <c r="D605" s="241" t="s">
        <v>329</v>
      </c>
      <c r="E605" s="41"/>
      <c r="F605" s="242" t="s">
        <v>1230</v>
      </c>
      <c r="G605" s="41"/>
      <c r="H605" s="41"/>
      <c r="I605" s="243"/>
      <c r="J605" s="41"/>
      <c r="K605" s="41"/>
      <c r="L605" s="45"/>
      <c r="M605" s="244"/>
      <c r="N605" s="245"/>
      <c r="O605" s="92"/>
      <c r="P605" s="92"/>
      <c r="Q605" s="92"/>
      <c r="R605" s="92"/>
      <c r="S605" s="92"/>
      <c r="T605" s="93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T605" s="18" t="s">
        <v>329</v>
      </c>
      <c r="AU605" s="18" t="s">
        <v>91</v>
      </c>
    </row>
    <row r="606" s="16" customFormat="1">
      <c r="A606" s="16"/>
      <c r="B606" s="299"/>
      <c r="C606" s="300"/>
      <c r="D606" s="253" t="s">
        <v>440</v>
      </c>
      <c r="E606" s="301" t="s">
        <v>1</v>
      </c>
      <c r="F606" s="302" t="s">
        <v>900</v>
      </c>
      <c r="G606" s="300"/>
      <c r="H606" s="301" t="s">
        <v>1</v>
      </c>
      <c r="I606" s="303"/>
      <c r="J606" s="300"/>
      <c r="K606" s="300"/>
      <c r="L606" s="304"/>
      <c r="M606" s="305"/>
      <c r="N606" s="306"/>
      <c r="O606" s="306"/>
      <c r="P606" s="306"/>
      <c r="Q606" s="306"/>
      <c r="R606" s="306"/>
      <c r="S606" s="306"/>
      <c r="T606" s="307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T606" s="308" t="s">
        <v>440</v>
      </c>
      <c r="AU606" s="308" t="s">
        <v>91</v>
      </c>
      <c r="AV606" s="16" t="s">
        <v>89</v>
      </c>
      <c r="AW606" s="16" t="s">
        <v>36</v>
      </c>
      <c r="AX606" s="16" t="s">
        <v>81</v>
      </c>
      <c r="AY606" s="308" t="s">
        <v>320</v>
      </c>
    </row>
    <row r="607" s="16" customFormat="1">
      <c r="A607" s="16"/>
      <c r="B607" s="299"/>
      <c r="C607" s="300"/>
      <c r="D607" s="253" t="s">
        <v>440</v>
      </c>
      <c r="E607" s="301" t="s">
        <v>1</v>
      </c>
      <c r="F607" s="302" t="s">
        <v>1231</v>
      </c>
      <c r="G607" s="300"/>
      <c r="H607" s="301" t="s">
        <v>1</v>
      </c>
      <c r="I607" s="303"/>
      <c r="J607" s="300"/>
      <c r="K607" s="300"/>
      <c r="L607" s="304"/>
      <c r="M607" s="305"/>
      <c r="N607" s="306"/>
      <c r="O607" s="306"/>
      <c r="P607" s="306"/>
      <c r="Q607" s="306"/>
      <c r="R607" s="306"/>
      <c r="S607" s="306"/>
      <c r="T607" s="307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T607" s="308" t="s">
        <v>440</v>
      </c>
      <c r="AU607" s="308" t="s">
        <v>91</v>
      </c>
      <c r="AV607" s="16" t="s">
        <v>89</v>
      </c>
      <c r="AW607" s="16" t="s">
        <v>36</v>
      </c>
      <c r="AX607" s="16" t="s">
        <v>81</v>
      </c>
      <c r="AY607" s="308" t="s">
        <v>320</v>
      </c>
    </row>
    <row r="608" s="13" customFormat="1">
      <c r="A608" s="13"/>
      <c r="B608" s="251"/>
      <c r="C608" s="252"/>
      <c r="D608" s="253" t="s">
        <v>440</v>
      </c>
      <c r="E608" s="254" t="s">
        <v>1</v>
      </c>
      <c r="F608" s="255" t="s">
        <v>1232</v>
      </c>
      <c r="G608" s="252"/>
      <c r="H608" s="256">
        <v>31.32</v>
      </c>
      <c r="I608" s="257"/>
      <c r="J608" s="252"/>
      <c r="K608" s="252"/>
      <c r="L608" s="258"/>
      <c r="M608" s="259"/>
      <c r="N608" s="260"/>
      <c r="O608" s="260"/>
      <c r="P608" s="260"/>
      <c r="Q608" s="260"/>
      <c r="R608" s="260"/>
      <c r="S608" s="260"/>
      <c r="T608" s="261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62" t="s">
        <v>440</v>
      </c>
      <c r="AU608" s="262" t="s">
        <v>91</v>
      </c>
      <c r="AV608" s="13" t="s">
        <v>91</v>
      </c>
      <c r="AW608" s="13" t="s">
        <v>36</v>
      </c>
      <c r="AX608" s="13" t="s">
        <v>81</v>
      </c>
      <c r="AY608" s="262" t="s">
        <v>320</v>
      </c>
    </row>
    <row r="609" s="13" customFormat="1">
      <c r="A609" s="13"/>
      <c r="B609" s="251"/>
      <c r="C609" s="252"/>
      <c r="D609" s="253" t="s">
        <v>440</v>
      </c>
      <c r="E609" s="254" t="s">
        <v>1</v>
      </c>
      <c r="F609" s="255" t="s">
        <v>1233</v>
      </c>
      <c r="G609" s="252"/>
      <c r="H609" s="256">
        <v>-8.7479999999999993</v>
      </c>
      <c r="I609" s="257"/>
      <c r="J609" s="252"/>
      <c r="K609" s="252"/>
      <c r="L609" s="258"/>
      <c r="M609" s="259"/>
      <c r="N609" s="260"/>
      <c r="O609" s="260"/>
      <c r="P609" s="260"/>
      <c r="Q609" s="260"/>
      <c r="R609" s="260"/>
      <c r="S609" s="260"/>
      <c r="T609" s="261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62" t="s">
        <v>440</v>
      </c>
      <c r="AU609" s="262" t="s">
        <v>91</v>
      </c>
      <c r="AV609" s="13" t="s">
        <v>91</v>
      </c>
      <c r="AW609" s="13" t="s">
        <v>36</v>
      </c>
      <c r="AX609" s="13" t="s">
        <v>81</v>
      </c>
      <c r="AY609" s="262" t="s">
        <v>320</v>
      </c>
    </row>
    <row r="610" s="13" customFormat="1">
      <c r="A610" s="13"/>
      <c r="B610" s="251"/>
      <c r="C610" s="252"/>
      <c r="D610" s="253" t="s">
        <v>440</v>
      </c>
      <c r="E610" s="254" t="s">
        <v>1</v>
      </c>
      <c r="F610" s="255" t="s">
        <v>1234</v>
      </c>
      <c r="G610" s="252"/>
      <c r="H610" s="256">
        <v>164.40000000000001</v>
      </c>
      <c r="I610" s="257"/>
      <c r="J610" s="252"/>
      <c r="K610" s="252"/>
      <c r="L610" s="258"/>
      <c r="M610" s="259"/>
      <c r="N610" s="260"/>
      <c r="O610" s="260"/>
      <c r="P610" s="260"/>
      <c r="Q610" s="260"/>
      <c r="R610" s="260"/>
      <c r="S610" s="260"/>
      <c r="T610" s="261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62" t="s">
        <v>440</v>
      </c>
      <c r="AU610" s="262" t="s">
        <v>91</v>
      </c>
      <c r="AV610" s="13" t="s">
        <v>91</v>
      </c>
      <c r="AW610" s="13" t="s">
        <v>36</v>
      </c>
      <c r="AX610" s="13" t="s">
        <v>81</v>
      </c>
      <c r="AY610" s="262" t="s">
        <v>320</v>
      </c>
    </row>
    <row r="611" s="13" customFormat="1">
      <c r="A611" s="13"/>
      <c r="B611" s="251"/>
      <c r="C611" s="252"/>
      <c r="D611" s="253" t="s">
        <v>440</v>
      </c>
      <c r="E611" s="254" t="s">
        <v>1</v>
      </c>
      <c r="F611" s="255" t="s">
        <v>1235</v>
      </c>
      <c r="G611" s="252"/>
      <c r="H611" s="256">
        <v>-16.739999999999998</v>
      </c>
      <c r="I611" s="257"/>
      <c r="J611" s="252"/>
      <c r="K611" s="252"/>
      <c r="L611" s="258"/>
      <c r="M611" s="259"/>
      <c r="N611" s="260"/>
      <c r="O611" s="260"/>
      <c r="P611" s="260"/>
      <c r="Q611" s="260"/>
      <c r="R611" s="260"/>
      <c r="S611" s="260"/>
      <c r="T611" s="261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62" t="s">
        <v>440</v>
      </c>
      <c r="AU611" s="262" t="s">
        <v>91</v>
      </c>
      <c r="AV611" s="13" t="s">
        <v>91</v>
      </c>
      <c r="AW611" s="13" t="s">
        <v>36</v>
      </c>
      <c r="AX611" s="13" t="s">
        <v>81</v>
      </c>
      <c r="AY611" s="262" t="s">
        <v>320</v>
      </c>
    </row>
    <row r="612" s="13" customFormat="1">
      <c r="A612" s="13"/>
      <c r="B612" s="251"/>
      <c r="C612" s="252"/>
      <c r="D612" s="253" t="s">
        <v>440</v>
      </c>
      <c r="E612" s="254" t="s">
        <v>1</v>
      </c>
      <c r="F612" s="255" t="s">
        <v>1236</v>
      </c>
      <c r="G612" s="252"/>
      <c r="H612" s="256">
        <v>6.8799999999999999</v>
      </c>
      <c r="I612" s="257"/>
      <c r="J612" s="252"/>
      <c r="K612" s="252"/>
      <c r="L612" s="258"/>
      <c r="M612" s="259"/>
      <c r="N612" s="260"/>
      <c r="O612" s="260"/>
      <c r="P612" s="260"/>
      <c r="Q612" s="260"/>
      <c r="R612" s="260"/>
      <c r="S612" s="260"/>
      <c r="T612" s="261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62" t="s">
        <v>440</v>
      </c>
      <c r="AU612" s="262" t="s">
        <v>91</v>
      </c>
      <c r="AV612" s="13" t="s">
        <v>91</v>
      </c>
      <c r="AW612" s="13" t="s">
        <v>36</v>
      </c>
      <c r="AX612" s="13" t="s">
        <v>81</v>
      </c>
      <c r="AY612" s="262" t="s">
        <v>320</v>
      </c>
    </row>
    <row r="613" s="13" customFormat="1">
      <c r="A613" s="13"/>
      <c r="B613" s="251"/>
      <c r="C613" s="252"/>
      <c r="D613" s="253" t="s">
        <v>440</v>
      </c>
      <c r="E613" s="254" t="s">
        <v>1</v>
      </c>
      <c r="F613" s="255" t="s">
        <v>1237</v>
      </c>
      <c r="G613" s="252"/>
      <c r="H613" s="256">
        <v>7.0519999999999996</v>
      </c>
      <c r="I613" s="257"/>
      <c r="J613" s="252"/>
      <c r="K613" s="252"/>
      <c r="L613" s="258"/>
      <c r="M613" s="259"/>
      <c r="N613" s="260"/>
      <c r="O613" s="260"/>
      <c r="P613" s="260"/>
      <c r="Q613" s="260"/>
      <c r="R613" s="260"/>
      <c r="S613" s="260"/>
      <c r="T613" s="261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62" t="s">
        <v>440</v>
      </c>
      <c r="AU613" s="262" t="s">
        <v>91</v>
      </c>
      <c r="AV613" s="13" t="s">
        <v>91</v>
      </c>
      <c r="AW613" s="13" t="s">
        <v>36</v>
      </c>
      <c r="AX613" s="13" t="s">
        <v>81</v>
      </c>
      <c r="AY613" s="262" t="s">
        <v>320</v>
      </c>
    </row>
    <row r="614" s="13" customFormat="1">
      <c r="A614" s="13"/>
      <c r="B614" s="251"/>
      <c r="C614" s="252"/>
      <c r="D614" s="253" t="s">
        <v>440</v>
      </c>
      <c r="E614" s="254" t="s">
        <v>1</v>
      </c>
      <c r="F614" s="255" t="s">
        <v>1238</v>
      </c>
      <c r="G614" s="252"/>
      <c r="H614" s="256">
        <v>22.096</v>
      </c>
      <c r="I614" s="257"/>
      <c r="J614" s="252"/>
      <c r="K614" s="252"/>
      <c r="L614" s="258"/>
      <c r="M614" s="259"/>
      <c r="N614" s="260"/>
      <c r="O614" s="260"/>
      <c r="P614" s="260"/>
      <c r="Q614" s="260"/>
      <c r="R614" s="260"/>
      <c r="S614" s="260"/>
      <c r="T614" s="261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62" t="s">
        <v>440</v>
      </c>
      <c r="AU614" s="262" t="s">
        <v>91</v>
      </c>
      <c r="AV614" s="13" t="s">
        <v>91</v>
      </c>
      <c r="AW614" s="13" t="s">
        <v>36</v>
      </c>
      <c r="AX614" s="13" t="s">
        <v>81</v>
      </c>
      <c r="AY614" s="262" t="s">
        <v>320</v>
      </c>
    </row>
    <row r="615" s="13" customFormat="1">
      <c r="A615" s="13"/>
      <c r="B615" s="251"/>
      <c r="C615" s="252"/>
      <c r="D615" s="253" t="s">
        <v>440</v>
      </c>
      <c r="E615" s="254" t="s">
        <v>1</v>
      </c>
      <c r="F615" s="255" t="s">
        <v>1239</v>
      </c>
      <c r="G615" s="252"/>
      <c r="H615" s="256">
        <v>16.079999999999998</v>
      </c>
      <c r="I615" s="257"/>
      <c r="J615" s="252"/>
      <c r="K615" s="252"/>
      <c r="L615" s="258"/>
      <c r="M615" s="259"/>
      <c r="N615" s="260"/>
      <c r="O615" s="260"/>
      <c r="P615" s="260"/>
      <c r="Q615" s="260"/>
      <c r="R615" s="260"/>
      <c r="S615" s="260"/>
      <c r="T615" s="261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62" t="s">
        <v>440</v>
      </c>
      <c r="AU615" s="262" t="s">
        <v>91</v>
      </c>
      <c r="AV615" s="13" t="s">
        <v>91</v>
      </c>
      <c r="AW615" s="13" t="s">
        <v>36</v>
      </c>
      <c r="AX615" s="13" t="s">
        <v>81</v>
      </c>
      <c r="AY615" s="262" t="s">
        <v>320</v>
      </c>
    </row>
    <row r="616" s="13" customFormat="1">
      <c r="A616" s="13"/>
      <c r="B616" s="251"/>
      <c r="C616" s="252"/>
      <c r="D616" s="253" t="s">
        <v>440</v>
      </c>
      <c r="E616" s="254" t="s">
        <v>1</v>
      </c>
      <c r="F616" s="255" t="s">
        <v>1240</v>
      </c>
      <c r="G616" s="252"/>
      <c r="H616" s="256">
        <v>23.850000000000001</v>
      </c>
      <c r="I616" s="257"/>
      <c r="J616" s="252"/>
      <c r="K616" s="252"/>
      <c r="L616" s="258"/>
      <c r="M616" s="259"/>
      <c r="N616" s="260"/>
      <c r="O616" s="260"/>
      <c r="P616" s="260"/>
      <c r="Q616" s="260"/>
      <c r="R616" s="260"/>
      <c r="S616" s="260"/>
      <c r="T616" s="261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62" t="s">
        <v>440</v>
      </c>
      <c r="AU616" s="262" t="s">
        <v>91</v>
      </c>
      <c r="AV616" s="13" t="s">
        <v>91</v>
      </c>
      <c r="AW616" s="13" t="s">
        <v>36</v>
      </c>
      <c r="AX616" s="13" t="s">
        <v>81</v>
      </c>
      <c r="AY616" s="262" t="s">
        <v>320</v>
      </c>
    </row>
    <row r="617" s="13" customFormat="1">
      <c r="A617" s="13"/>
      <c r="B617" s="251"/>
      <c r="C617" s="252"/>
      <c r="D617" s="253" t="s">
        <v>440</v>
      </c>
      <c r="E617" s="254" t="s">
        <v>1</v>
      </c>
      <c r="F617" s="255" t="s">
        <v>1241</v>
      </c>
      <c r="G617" s="252"/>
      <c r="H617" s="256">
        <v>23.850000000000001</v>
      </c>
      <c r="I617" s="257"/>
      <c r="J617" s="252"/>
      <c r="K617" s="252"/>
      <c r="L617" s="258"/>
      <c r="M617" s="259"/>
      <c r="N617" s="260"/>
      <c r="O617" s="260"/>
      <c r="P617" s="260"/>
      <c r="Q617" s="260"/>
      <c r="R617" s="260"/>
      <c r="S617" s="260"/>
      <c r="T617" s="261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62" t="s">
        <v>440</v>
      </c>
      <c r="AU617" s="262" t="s">
        <v>91</v>
      </c>
      <c r="AV617" s="13" t="s">
        <v>91</v>
      </c>
      <c r="AW617" s="13" t="s">
        <v>36</v>
      </c>
      <c r="AX617" s="13" t="s">
        <v>81</v>
      </c>
      <c r="AY617" s="262" t="s">
        <v>320</v>
      </c>
    </row>
    <row r="618" s="13" customFormat="1">
      <c r="A618" s="13"/>
      <c r="B618" s="251"/>
      <c r="C618" s="252"/>
      <c r="D618" s="253" t="s">
        <v>440</v>
      </c>
      <c r="E618" s="254" t="s">
        <v>1</v>
      </c>
      <c r="F618" s="255" t="s">
        <v>1242</v>
      </c>
      <c r="G618" s="252"/>
      <c r="H618" s="256">
        <v>328.80000000000001</v>
      </c>
      <c r="I618" s="257"/>
      <c r="J618" s="252"/>
      <c r="K618" s="252"/>
      <c r="L618" s="258"/>
      <c r="M618" s="259"/>
      <c r="N618" s="260"/>
      <c r="O618" s="260"/>
      <c r="P618" s="260"/>
      <c r="Q618" s="260"/>
      <c r="R618" s="260"/>
      <c r="S618" s="260"/>
      <c r="T618" s="261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62" t="s">
        <v>440</v>
      </c>
      <c r="AU618" s="262" t="s">
        <v>91</v>
      </c>
      <c r="AV618" s="13" t="s">
        <v>91</v>
      </c>
      <c r="AW618" s="13" t="s">
        <v>36</v>
      </c>
      <c r="AX618" s="13" t="s">
        <v>81</v>
      </c>
      <c r="AY618" s="262" t="s">
        <v>320</v>
      </c>
    </row>
    <row r="619" s="13" customFormat="1">
      <c r="A619" s="13"/>
      <c r="B619" s="251"/>
      <c r="C619" s="252"/>
      <c r="D619" s="253" t="s">
        <v>440</v>
      </c>
      <c r="E619" s="254" t="s">
        <v>1</v>
      </c>
      <c r="F619" s="255" t="s">
        <v>1243</v>
      </c>
      <c r="G619" s="252"/>
      <c r="H619" s="256">
        <v>-43.908000000000001</v>
      </c>
      <c r="I619" s="257"/>
      <c r="J619" s="252"/>
      <c r="K619" s="252"/>
      <c r="L619" s="258"/>
      <c r="M619" s="259"/>
      <c r="N619" s="260"/>
      <c r="O619" s="260"/>
      <c r="P619" s="260"/>
      <c r="Q619" s="260"/>
      <c r="R619" s="260"/>
      <c r="S619" s="260"/>
      <c r="T619" s="261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62" t="s">
        <v>440</v>
      </c>
      <c r="AU619" s="262" t="s">
        <v>91</v>
      </c>
      <c r="AV619" s="13" t="s">
        <v>91</v>
      </c>
      <c r="AW619" s="13" t="s">
        <v>36</v>
      </c>
      <c r="AX619" s="13" t="s">
        <v>81</v>
      </c>
      <c r="AY619" s="262" t="s">
        <v>320</v>
      </c>
    </row>
    <row r="620" s="13" customFormat="1">
      <c r="A620" s="13"/>
      <c r="B620" s="251"/>
      <c r="C620" s="252"/>
      <c r="D620" s="253" t="s">
        <v>440</v>
      </c>
      <c r="E620" s="254" t="s">
        <v>1</v>
      </c>
      <c r="F620" s="255" t="s">
        <v>1244</v>
      </c>
      <c r="G620" s="252"/>
      <c r="H620" s="256">
        <v>9.6600000000000001</v>
      </c>
      <c r="I620" s="257"/>
      <c r="J620" s="252"/>
      <c r="K620" s="252"/>
      <c r="L620" s="258"/>
      <c r="M620" s="259"/>
      <c r="N620" s="260"/>
      <c r="O620" s="260"/>
      <c r="P620" s="260"/>
      <c r="Q620" s="260"/>
      <c r="R620" s="260"/>
      <c r="S620" s="260"/>
      <c r="T620" s="261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62" t="s">
        <v>440</v>
      </c>
      <c r="AU620" s="262" t="s">
        <v>91</v>
      </c>
      <c r="AV620" s="13" t="s">
        <v>91</v>
      </c>
      <c r="AW620" s="13" t="s">
        <v>36</v>
      </c>
      <c r="AX620" s="13" t="s">
        <v>81</v>
      </c>
      <c r="AY620" s="262" t="s">
        <v>320</v>
      </c>
    </row>
    <row r="621" s="13" customFormat="1">
      <c r="A621" s="13"/>
      <c r="B621" s="251"/>
      <c r="C621" s="252"/>
      <c r="D621" s="253" t="s">
        <v>440</v>
      </c>
      <c r="E621" s="254" t="s">
        <v>1</v>
      </c>
      <c r="F621" s="255" t="s">
        <v>1245</v>
      </c>
      <c r="G621" s="252"/>
      <c r="H621" s="256">
        <v>105</v>
      </c>
      <c r="I621" s="257"/>
      <c r="J621" s="252"/>
      <c r="K621" s="252"/>
      <c r="L621" s="258"/>
      <c r="M621" s="259"/>
      <c r="N621" s="260"/>
      <c r="O621" s="260"/>
      <c r="P621" s="260"/>
      <c r="Q621" s="260"/>
      <c r="R621" s="260"/>
      <c r="S621" s="260"/>
      <c r="T621" s="261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62" t="s">
        <v>440</v>
      </c>
      <c r="AU621" s="262" t="s">
        <v>91</v>
      </c>
      <c r="AV621" s="13" t="s">
        <v>91</v>
      </c>
      <c r="AW621" s="13" t="s">
        <v>36</v>
      </c>
      <c r="AX621" s="13" t="s">
        <v>81</v>
      </c>
      <c r="AY621" s="262" t="s">
        <v>320</v>
      </c>
    </row>
    <row r="622" s="13" customFormat="1">
      <c r="A622" s="13"/>
      <c r="B622" s="251"/>
      <c r="C622" s="252"/>
      <c r="D622" s="253" t="s">
        <v>440</v>
      </c>
      <c r="E622" s="254" t="s">
        <v>1</v>
      </c>
      <c r="F622" s="255" t="s">
        <v>1246</v>
      </c>
      <c r="G622" s="252"/>
      <c r="H622" s="256">
        <v>-16.469999999999999</v>
      </c>
      <c r="I622" s="257"/>
      <c r="J622" s="252"/>
      <c r="K622" s="252"/>
      <c r="L622" s="258"/>
      <c r="M622" s="259"/>
      <c r="N622" s="260"/>
      <c r="O622" s="260"/>
      <c r="P622" s="260"/>
      <c r="Q622" s="260"/>
      <c r="R622" s="260"/>
      <c r="S622" s="260"/>
      <c r="T622" s="261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62" t="s">
        <v>440</v>
      </c>
      <c r="AU622" s="262" t="s">
        <v>91</v>
      </c>
      <c r="AV622" s="13" t="s">
        <v>91</v>
      </c>
      <c r="AW622" s="13" t="s">
        <v>36</v>
      </c>
      <c r="AX622" s="13" t="s">
        <v>81</v>
      </c>
      <c r="AY622" s="262" t="s">
        <v>320</v>
      </c>
    </row>
    <row r="623" s="13" customFormat="1">
      <c r="A623" s="13"/>
      <c r="B623" s="251"/>
      <c r="C623" s="252"/>
      <c r="D623" s="253" t="s">
        <v>440</v>
      </c>
      <c r="E623" s="254" t="s">
        <v>1</v>
      </c>
      <c r="F623" s="255" t="s">
        <v>1247</v>
      </c>
      <c r="G623" s="252"/>
      <c r="H623" s="256">
        <v>42.975999999999999</v>
      </c>
      <c r="I623" s="257"/>
      <c r="J623" s="252"/>
      <c r="K623" s="252"/>
      <c r="L623" s="258"/>
      <c r="M623" s="259"/>
      <c r="N623" s="260"/>
      <c r="O623" s="260"/>
      <c r="P623" s="260"/>
      <c r="Q623" s="260"/>
      <c r="R623" s="260"/>
      <c r="S623" s="260"/>
      <c r="T623" s="261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62" t="s">
        <v>440</v>
      </c>
      <c r="AU623" s="262" t="s">
        <v>91</v>
      </c>
      <c r="AV623" s="13" t="s">
        <v>91</v>
      </c>
      <c r="AW623" s="13" t="s">
        <v>36</v>
      </c>
      <c r="AX623" s="13" t="s">
        <v>81</v>
      </c>
      <c r="AY623" s="262" t="s">
        <v>320</v>
      </c>
    </row>
    <row r="624" s="13" customFormat="1">
      <c r="A624" s="13"/>
      <c r="B624" s="251"/>
      <c r="C624" s="252"/>
      <c r="D624" s="253" t="s">
        <v>440</v>
      </c>
      <c r="E624" s="254" t="s">
        <v>1</v>
      </c>
      <c r="F624" s="255" t="s">
        <v>1248</v>
      </c>
      <c r="G624" s="252"/>
      <c r="H624" s="256">
        <v>-6.2999999999999998</v>
      </c>
      <c r="I624" s="257"/>
      <c r="J624" s="252"/>
      <c r="K624" s="252"/>
      <c r="L624" s="258"/>
      <c r="M624" s="259"/>
      <c r="N624" s="260"/>
      <c r="O624" s="260"/>
      <c r="P624" s="260"/>
      <c r="Q624" s="260"/>
      <c r="R624" s="260"/>
      <c r="S624" s="260"/>
      <c r="T624" s="261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62" t="s">
        <v>440</v>
      </c>
      <c r="AU624" s="262" t="s">
        <v>91</v>
      </c>
      <c r="AV624" s="13" t="s">
        <v>91</v>
      </c>
      <c r="AW624" s="13" t="s">
        <v>36</v>
      </c>
      <c r="AX624" s="13" t="s">
        <v>81</v>
      </c>
      <c r="AY624" s="262" t="s">
        <v>320</v>
      </c>
    </row>
    <row r="625" s="13" customFormat="1">
      <c r="A625" s="13"/>
      <c r="B625" s="251"/>
      <c r="C625" s="252"/>
      <c r="D625" s="253" t="s">
        <v>440</v>
      </c>
      <c r="E625" s="254" t="s">
        <v>1</v>
      </c>
      <c r="F625" s="255" t="s">
        <v>1249</v>
      </c>
      <c r="G625" s="252"/>
      <c r="H625" s="256">
        <v>25.5</v>
      </c>
      <c r="I625" s="257"/>
      <c r="J625" s="252"/>
      <c r="K625" s="252"/>
      <c r="L625" s="258"/>
      <c r="M625" s="259"/>
      <c r="N625" s="260"/>
      <c r="O625" s="260"/>
      <c r="P625" s="260"/>
      <c r="Q625" s="260"/>
      <c r="R625" s="260"/>
      <c r="S625" s="260"/>
      <c r="T625" s="261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62" t="s">
        <v>440</v>
      </c>
      <c r="AU625" s="262" t="s">
        <v>91</v>
      </c>
      <c r="AV625" s="13" t="s">
        <v>91</v>
      </c>
      <c r="AW625" s="13" t="s">
        <v>36</v>
      </c>
      <c r="AX625" s="13" t="s">
        <v>81</v>
      </c>
      <c r="AY625" s="262" t="s">
        <v>320</v>
      </c>
    </row>
    <row r="626" s="13" customFormat="1">
      <c r="A626" s="13"/>
      <c r="B626" s="251"/>
      <c r="C626" s="252"/>
      <c r="D626" s="253" t="s">
        <v>440</v>
      </c>
      <c r="E626" s="254" t="s">
        <v>1</v>
      </c>
      <c r="F626" s="255" t="s">
        <v>1250</v>
      </c>
      <c r="G626" s="252"/>
      <c r="H626" s="256">
        <v>-1.6799999999999999</v>
      </c>
      <c r="I626" s="257"/>
      <c r="J626" s="252"/>
      <c r="K626" s="252"/>
      <c r="L626" s="258"/>
      <c r="M626" s="259"/>
      <c r="N626" s="260"/>
      <c r="O626" s="260"/>
      <c r="P626" s="260"/>
      <c r="Q626" s="260"/>
      <c r="R626" s="260"/>
      <c r="S626" s="260"/>
      <c r="T626" s="261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62" t="s">
        <v>440</v>
      </c>
      <c r="AU626" s="262" t="s">
        <v>91</v>
      </c>
      <c r="AV626" s="13" t="s">
        <v>91</v>
      </c>
      <c r="AW626" s="13" t="s">
        <v>36</v>
      </c>
      <c r="AX626" s="13" t="s">
        <v>81</v>
      </c>
      <c r="AY626" s="262" t="s">
        <v>320</v>
      </c>
    </row>
    <row r="627" s="13" customFormat="1">
      <c r="A627" s="13"/>
      <c r="B627" s="251"/>
      <c r="C627" s="252"/>
      <c r="D627" s="253" t="s">
        <v>440</v>
      </c>
      <c r="E627" s="254" t="s">
        <v>1</v>
      </c>
      <c r="F627" s="255" t="s">
        <v>1251</v>
      </c>
      <c r="G627" s="252"/>
      <c r="H627" s="256">
        <v>42</v>
      </c>
      <c r="I627" s="257"/>
      <c r="J627" s="252"/>
      <c r="K627" s="252"/>
      <c r="L627" s="258"/>
      <c r="M627" s="259"/>
      <c r="N627" s="260"/>
      <c r="O627" s="260"/>
      <c r="P627" s="260"/>
      <c r="Q627" s="260"/>
      <c r="R627" s="260"/>
      <c r="S627" s="260"/>
      <c r="T627" s="261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62" t="s">
        <v>440</v>
      </c>
      <c r="AU627" s="262" t="s">
        <v>91</v>
      </c>
      <c r="AV627" s="13" t="s">
        <v>91</v>
      </c>
      <c r="AW627" s="13" t="s">
        <v>36</v>
      </c>
      <c r="AX627" s="13" t="s">
        <v>81</v>
      </c>
      <c r="AY627" s="262" t="s">
        <v>320</v>
      </c>
    </row>
    <row r="628" s="13" customFormat="1">
      <c r="A628" s="13"/>
      <c r="B628" s="251"/>
      <c r="C628" s="252"/>
      <c r="D628" s="253" t="s">
        <v>440</v>
      </c>
      <c r="E628" s="254" t="s">
        <v>1</v>
      </c>
      <c r="F628" s="255" t="s">
        <v>1250</v>
      </c>
      <c r="G628" s="252"/>
      <c r="H628" s="256">
        <v>-1.6799999999999999</v>
      </c>
      <c r="I628" s="257"/>
      <c r="J628" s="252"/>
      <c r="K628" s="252"/>
      <c r="L628" s="258"/>
      <c r="M628" s="259"/>
      <c r="N628" s="260"/>
      <c r="O628" s="260"/>
      <c r="P628" s="260"/>
      <c r="Q628" s="260"/>
      <c r="R628" s="260"/>
      <c r="S628" s="260"/>
      <c r="T628" s="261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62" t="s">
        <v>440</v>
      </c>
      <c r="AU628" s="262" t="s">
        <v>91</v>
      </c>
      <c r="AV628" s="13" t="s">
        <v>91</v>
      </c>
      <c r="AW628" s="13" t="s">
        <v>36</v>
      </c>
      <c r="AX628" s="13" t="s">
        <v>81</v>
      </c>
      <c r="AY628" s="262" t="s">
        <v>320</v>
      </c>
    </row>
    <row r="629" s="13" customFormat="1">
      <c r="A629" s="13"/>
      <c r="B629" s="251"/>
      <c r="C629" s="252"/>
      <c r="D629" s="253" t="s">
        <v>440</v>
      </c>
      <c r="E629" s="254" t="s">
        <v>1</v>
      </c>
      <c r="F629" s="255" t="s">
        <v>1252</v>
      </c>
      <c r="G629" s="252"/>
      <c r="H629" s="256">
        <v>99.480000000000004</v>
      </c>
      <c r="I629" s="257"/>
      <c r="J629" s="252"/>
      <c r="K629" s="252"/>
      <c r="L629" s="258"/>
      <c r="M629" s="259"/>
      <c r="N629" s="260"/>
      <c r="O629" s="260"/>
      <c r="P629" s="260"/>
      <c r="Q629" s="260"/>
      <c r="R629" s="260"/>
      <c r="S629" s="260"/>
      <c r="T629" s="261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62" t="s">
        <v>440</v>
      </c>
      <c r="AU629" s="262" t="s">
        <v>91</v>
      </c>
      <c r="AV629" s="13" t="s">
        <v>91</v>
      </c>
      <c r="AW629" s="13" t="s">
        <v>36</v>
      </c>
      <c r="AX629" s="13" t="s">
        <v>81</v>
      </c>
      <c r="AY629" s="262" t="s">
        <v>320</v>
      </c>
    </row>
    <row r="630" s="13" customFormat="1">
      <c r="A630" s="13"/>
      <c r="B630" s="251"/>
      <c r="C630" s="252"/>
      <c r="D630" s="253" t="s">
        <v>440</v>
      </c>
      <c r="E630" s="254" t="s">
        <v>1</v>
      </c>
      <c r="F630" s="255" t="s">
        <v>1253</v>
      </c>
      <c r="G630" s="252"/>
      <c r="H630" s="256">
        <v>-25.870000000000001</v>
      </c>
      <c r="I630" s="257"/>
      <c r="J630" s="252"/>
      <c r="K630" s="252"/>
      <c r="L630" s="258"/>
      <c r="M630" s="259"/>
      <c r="N630" s="260"/>
      <c r="O630" s="260"/>
      <c r="P630" s="260"/>
      <c r="Q630" s="260"/>
      <c r="R630" s="260"/>
      <c r="S630" s="260"/>
      <c r="T630" s="261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62" t="s">
        <v>440</v>
      </c>
      <c r="AU630" s="262" t="s">
        <v>91</v>
      </c>
      <c r="AV630" s="13" t="s">
        <v>91</v>
      </c>
      <c r="AW630" s="13" t="s">
        <v>36</v>
      </c>
      <c r="AX630" s="13" t="s">
        <v>81</v>
      </c>
      <c r="AY630" s="262" t="s">
        <v>320</v>
      </c>
    </row>
    <row r="631" s="13" customFormat="1">
      <c r="A631" s="13"/>
      <c r="B631" s="251"/>
      <c r="C631" s="252"/>
      <c r="D631" s="253" t="s">
        <v>440</v>
      </c>
      <c r="E631" s="254" t="s">
        <v>1</v>
      </c>
      <c r="F631" s="255" t="s">
        <v>1254</v>
      </c>
      <c r="G631" s="252"/>
      <c r="H631" s="256">
        <v>5.4749999999999996</v>
      </c>
      <c r="I631" s="257"/>
      <c r="J631" s="252"/>
      <c r="K631" s="252"/>
      <c r="L631" s="258"/>
      <c r="M631" s="259"/>
      <c r="N631" s="260"/>
      <c r="O631" s="260"/>
      <c r="P631" s="260"/>
      <c r="Q631" s="260"/>
      <c r="R631" s="260"/>
      <c r="S631" s="260"/>
      <c r="T631" s="261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62" t="s">
        <v>440</v>
      </c>
      <c r="AU631" s="262" t="s">
        <v>91</v>
      </c>
      <c r="AV631" s="13" t="s">
        <v>91</v>
      </c>
      <c r="AW631" s="13" t="s">
        <v>36</v>
      </c>
      <c r="AX631" s="13" t="s">
        <v>81</v>
      </c>
      <c r="AY631" s="262" t="s">
        <v>320</v>
      </c>
    </row>
    <row r="632" s="13" customFormat="1">
      <c r="A632" s="13"/>
      <c r="B632" s="251"/>
      <c r="C632" s="252"/>
      <c r="D632" s="253" t="s">
        <v>440</v>
      </c>
      <c r="E632" s="254" t="s">
        <v>1</v>
      </c>
      <c r="F632" s="255" t="s">
        <v>1255</v>
      </c>
      <c r="G632" s="252"/>
      <c r="H632" s="256">
        <v>31.199999999999999</v>
      </c>
      <c r="I632" s="257"/>
      <c r="J632" s="252"/>
      <c r="K632" s="252"/>
      <c r="L632" s="258"/>
      <c r="M632" s="259"/>
      <c r="N632" s="260"/>
      <c r="O632" s="260"/>
      <c r="P632" s="260"/>
      <c r="Q632" s="260"/>
      <c r="R632" s="260"/>
      <c r="S632" s="260"/>
      <c r="T632" s="261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62" t="s">
        <v>440</v>
      </c>
      <c r="AU632" s="262" t="s">
        <v>91</v>
      </c>
      <c r="AV632" s="13" t="s">
        <v>91</v>
      </c>
      <c r="AW632" s="13" t="s">
        <v>36</v>
      </c>
      <c r="AX632" s="13" t="s">
        <v>81</v>
      </c>
      <c r="AY632" s="262" t="s">
        <v>320</v>
      </c>
    </row>
    <row r="633" s="13" customFormat="1">
      <c r="A633" s="13"/>
      <c r="B633" s="251"/>
      <c r="C633" s="252"/>
      <c r="D633" s="253" t="s">
        <v>440</v>
      </c>
      <c r="E633" s="254" t="s">
        <v>1</v>
      </c>
      <c r="F633" s="255" t="s">
        <v>1256</v>
      </c>
      <c r="G633" s="252"/>
      <c r="H633" s="256">
        <v>-1.8899999999999999</v>
      </c>
      <c r="I633" s="257"/>
      <c r="J633" s="252"/>
      <c r="K633" s="252"/>
      <c r="L633" s="258"/>
      <c r="M633" s="259"/>
      <c r="N633" s="260"/>
      <c r="O633" s="260"/>
      <c r="P633" s="260"/>
      <c r="Q633" s="260"/>
      <c r="R633" s="260"/>
      <c r="S633" s="260"/>
      <c r="T633" s="261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62" t="s">
        <v>440</v>
      </c>
      <c r="AU633" s="262" t="s">
        <v>91</v>
      </c>
      <c r="AV633" s="13" t="s">
        <v>91</v>
      </c>
      <c r="AW633" s="13" t="s">
        <v>36</v>
      </c>
      <c r="AX633" s="13" t="s">
        <v>81</v>
      </c>
      <c r="AY633" s="262" t="s">
        <v>320</v>
      </c>
    </row>
    <row r="634" s="13" customFormat="1">
      <c r="A634" s="13"/>
      <c r="B634" s="251"/>
      <c r="C634" s="252"/>
      <c r="D634" s="253" t="s">
        <v>440</v>
      </c>
      <c r="E634" s="254" t="s">
        <v>1</v>
      </c>
      <c r="F634" s="255" t="s">
        <v>1257</v>
      </c>
      <c r="G634" s="252"/>
      <c r="H634" s="256">
        <v>38.399999999999999</v>
      </c>
      <c r="I634" s="257"/>
      <c r="J634" s="252"/>
      <c r="K634" s="252"/>
      <c r="L634" s="258"/>
      <c r="M634" s="259"/>
      <c r="N634" s="260"/>
      <c r="O634" s="260"/>
      <c r="P634" s="260"/>
      <c r="Q634" s="260"/>
      <c r="R634" s="260"/>
      <c r="S634" s="260"/>
      <c r="T634" s="261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62" t="s">
        <v>440</v>
      </c>
      <c r="AU634" s="262" t="s">
        <v>91</v>
      </c>
      <c r="AV634" s="13" t="s">
        <v>91</v>
      </c>
      <c r="AW634" s="13" t="s">
        <v>36</v>
      </c>
      <c r="AX634" s="13" t="s">
        <v>81</v>
      </c>
      <c r="AY634" s="262" t="s">
        <v>320</v>
      </c>
    </row>
    <row r="635" s="13" customFormat="1">
      <c r="A635" s="13"/>
      <c r="B635" s="251"/>
      <c r="C635" s="252"/>
      <c r="D635" s="253" t="s">
        <v>440</v>
      </c>
      <c r="E635" s="254" t="s">
        <v>1</v>
      </c>
      <c r="F635" s="255" t="s">
        <v>1258</v>
      </c>
      <c r="G635" s="252"/>
      <c r="H635" s="256">
        <v>-3.7799999999999998</v>
      </c>
      <c r="I635" s="257"/>
      <c r="J635" s="252"/>
      <c r="K635" s="252"/>
      <c r="L635" s="258"/>
      <c r="M635" s="259"/>
      <c r="N635" s="260"/>
      <c r="O635" s="260"/>
      <c r="P635" s="260"/>
      <c r="Q635" s="260"/>
      <c r="R635" s="260"/>
      <c r="S635" s="260"/>
      <c r="T635" s="261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62" t="s">
        <v>440</v>
      </c>
      <c r="AU635" s="262" t="s">
        <v>91</v>
      </c>
      <c r="AV635" s="13" t="s">
        <v>91</v>
      </c>
      <c r="AW635" s="13" t="s">
        <v>36</v>
      </c>
      <c r="AX635" s="13" t="s">
        <v>81</v>
      </c>
      <c r="AY635" s="262" t="s">
        <v>320</v>
      </c>
    </row>
    <row r="636" s="13" customFormat="1">
      <c r="A636" s="13"/>
      <c r="B636" s="251"/>
      <c r="C636" s="252"/>
      <c r="D636" s="253" t="s">
        <v>440</v>
      </c>
      <c r="E636" s="254" t="s">
        <v>1</v>
      </c>
      <c r="F636" s="255" t="s">
        <v>1259</v>
      </c>
      <c r="G636" s="252"/>
      <c r="H636" s="256">
        <v>51.600000000000001</v>
      </c>
      <c r="I636" s="257"/>
      <c r="J636" s="252"/>
      <c r="K636" s="252"/>
      <c r="L636" s="258"/>
      <c r="M636" s="259"/>
      <c r="N636" s="260"/>
      <c r="O636" s="260"/>
      <c r="P636" s="260"/>
      <c r="Q636" s="260"/>
      <c r="R636" s="260"/>
      <c r="S636" s="260"/>
      <c r="T636" s="261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62" t="s">
        <v>440</v>
      </c>
      <c r="AU636" s="262" t="s">
        <v>91</v>
      </c>
      <c r="AV636" s="13" t="s">
        <v>91</v>
      </c>
      <c r="AW636" s="13" t="s">
        <v>36</v>
      </c>
      <c r="AX636" s="13" t="s">
        <v>81</v>
      </c>
      <c r="AY636" s="262" t="s">
        <v>320</v>
      </c>
    </row>
    <row r="637" s="13" customFormat="1">
      <c r="A637" s="13"/>
      <c r="B637" s="251"/>
      <c r="C637" s="252"/>
      <c r="D637" s="253" t="s">
        <v>440</v>
      </c>
      <c r="E637" s="254" t="s">
        <v>1</v>
      </c>
      <c r="F637" s="255" t="s">
        <v>1260</v>
      </c>
      <c r="G637" s="252"/>
      <c r="H637" s="256">
        <v>-12.1</v>
      </c>
      <c r="I637" s="257"/>
      <c r="J637" s="252"/>
      <c r="K637" s="252"/>
      <c r="L637" s="258"/>
      <c r="M637" s="259"/>
      <c r="N637" s="260"/>
      <c r="O637" s="260"/>
      <c r="P637" s="260"/>
      <c r="Q637" s="260"/>
      <c r="R637" s="260"/>
      <c r="S637" s="260"/>
      <c r="T637" s="261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62" t="s">
        <v>440</v>
      </c>
      <c r="AU637" s="262" t="s">
        <v>91</v>
      </c>
      <c r="AV637" s="13" t="s">
        <v>91</v>
      </c>
      <c r="AW637" s="13" t="s">
        <v>36</v>
      </c>
      <c r="AX637" s="13" t="s">
        <v>81</v>
      </c>
      <c r="AY637" s="262" t="s">
        <v>320</v>
      </c>
    </row>
    <row r="638" s="13" customFormat="1">
      <c r="A638" s="13"/>
      <c r="B638" s="251"/>
      <c r="C638" s="252"/>
      <c r="D638" s="253" t="s">
        <v>440</v>
      </c>
      <c r="E638" s="254" t="s">
        <v>1</v>
      </c>
      <c r="F638" s="255" t="s">
        <v>1261</v>
      </c>
      <c r="G638" s="252"/>
      <c r="H638" s="256">
        <v>5.4500000000000002</v>
      </c>
      <c r="I638" s="257"/>
      <c r="J638" s="252"/>
      <c r="K638" s="252"/>
      <c r="L638" s="258"/>
      <c r="M638" s="259"/>
      <c r="N638" s="260"/>
      <c r="O638" s="260"/>
      <c r="P638" s="260"/>
      <c r="Q638" s="260"/>
      <c r="R638" s="260"/>
      <c r="S638" s="260"/>
      <c r="T638" s="261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62" t="s">
        <v>440</v>
      </c>
      <c r="AU638" s="262" t="s">
        <v>91</v>
      </c>
      <c r="AV638" s="13" t="s">
        <v>91</v>
      </c>
      <c r="AW638" s="13" t="s">
        <v>36</v>
      </c>
      <c r="AX638" s="13" t="s">
        <v>81</v>
      </c>
      <c r="AY638" s="262" t="s">
        <v>320</v>
      </c>
    </row>
    <row r="639" s="13" customFormat="1">
      <c r="A639" s="13"/>
      <c r="B639" s="251"/>
      <c r="C639" s="252"/>
      <c r="D639" s="253" t="s">
        <v>440</v>
      </c>
      <c r="E639" s="254" t="s">
        <v>1</v>
      </c>
      <c r="F639" s="255" t="s">
        <v>1262</v>
      </c>
      <c r="G639" s="252"/>
      <c r="H639" s="256">
        <v>29.399999999999999</v>
      </c>
      <c r="I639" s="257"/>
      <c r="J639" s="252"/>
      <c r="K639" s="252"/>
      <c r="L639" s="258"/>
      <c r="M639" s="259"/>
      <c r="N639" s="260"/>
      <c r="O639" s="260"/>
      <c r="P639" s="260"/>
      <c r="Q639" s="260"/>
      <c r="R639" s="260"/>
      <c r="S639" s="260"/>
      <c r="T639" s="261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62" t="s">
        <v>440</v>
      </c>
      <c r="AU639" s="262" t="s">
        <v>91</v>
      </c>
      <c r="AV639" s="13" t="s">
        <v>91</v>
      </c>
      <c r="AW639" s="13" t="s">
        <v>36</v>
      </c>
      <c r="AX639" s="13" t="s">
        <v>81</v>
      </c>
      <c r="AY639" s="262" t="s">
        <v>320</v>
      </c>
    </row>
    <row r="640" s="13" customFormat="1">
      <c r="A640" s="13"/>
      <c r="B640" s="251"/>
      <c r="C640" s="252"/>
      <c r="D640" s="253" t="s">
        <v>440</v>
      </c>
      <c r="E640" s="254" t="s">
        <v>1</v>
      </c>
      <c r="F640" s="255" t="s">
        <v>1263</v>
      </c>
      <c r="G640" s="252"/>
      <c r="H640" s="256">
        <v>-1.47</v>
      </c>
      <c r="I640" s="257"/>
      <c r="J640" s="252"/>
      <c r="K640" s="252"/>
      <c r="L640" s="258"/>
      <c r="M640" s="259"/>
      <c r="N640" s="260"/>
      <c r="O640" s="260"/>
      <c r="P640" s="260"/>
      <c r="Q640" s="260"/>
      <c r="R640" s="260"/>
      <c r="S640" s="260"/>
      <c r="T640" s="261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62" t="s">
        <v>440</v>
      </c>
      <c r="AU640" s="262" t="s">
        <v>91</v>
      </c>
      <c r="AV640" s="13" t="s">
        <v>91</v>
      </c>
      <c r="AW640" s="13" t="s">
        <v>36</v>
      </c>
      <c r="AX640" s="13" t="s">
        <v>81</v>
      </c>
      <c r="AY640" s="262" t="s">
        <v>320</v>
      </c>
    </row>
    <row r="641" s="13" customFormat="1">
      <c r="A641" s="13"/>
      <c r="B641" s="251"/>
      <c r="C641" s="252"/>
      <c r="D641" s="253" t="s">
        <v>440</v>
      </c>
      <c r="E641" s="254" t="s">
        <v>1</v>
      </c>
      <c r="F641" s="255" t="s">
        <v>1264</v>
      </c>
      <c r="G641" s="252"/>
      <c r="H641" s="256">
        <v>5.1600000000000001</v>
      </c>
      <c r="I641" s="257"/>
      <c r="J641" s="252"/>
      <c r="K641" s="252"/>
      <c r="L641" s="258"/>
      <c r="M641" s="259"/>
      <c r="N641" s="260"/>
      <c r="O641" s="260"/>
      <c r="P641" s="260"/>
      <c r="Q641" s="260"/>
      <c r="R641" s="260"/>
      <c r="S641" s="260"/>
      <c r="T641" s="261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62" t="s">
        <v>440</v>
      </c>
      <c r="AU641" s="262" t="s">
        <v>91</v>
      </c>
      <c r="AV641" s="13" t="s">
        <v>91</v>
      </c>
      <c r="AW641" s="13" t="s">
        <v>36</v>
      </c>
      <c r="AX641" s="13" t="s">
        <v>81</v>
      </c>
      <c r="AY641" s="262" t="s">
        <v>320</v>
      </c>
    </row>
    <row r="642" s="13" customFormat="1">
      <c r="A642" s="13"/>
      <c r="B642" s="251"/>
      <c r="C642" s="252"/>
      <c r="D642" s="253" t="s">
        <v>440</v>
      </c>
      <c r="E642" s="254" t="s">
        <v>1</v>
      </c>
      <c r="F642" s="255" t="s">
        <v>1265</v>
      </c>
      <c r="G642" s="252"/>
      <c r="H642" s="256">
        <v>4.9880000000000004</v>
      </c>
      <c r="I642" s="257"/>
      <c r="J642" s="252"/>
      <c r="K642" s="252"/>
      <c r="L642" s="258"/>
      <c r="M642" s="259"/>
      <c r="N642" s="260"/>
      <c r="O642" s="260"/>
      <c r="P642" s="260"/>
      <c r="Q642" s="260"/>
      <c r="R642" s="260"/>
      <c r="S642" s="260"/>
      <c r="T642" s="261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62" t="s">
        <v>440</v>
      </c>
      <c r="AU642" s="262" t="s">
        <v>91</v>
      </c>
      <c r="AV642" s="13" t="s">
        <v>91</v>
      </c>
      <c r="AW642" s="13" t="s">
        <v>36</v>
      </c>
      <c r="AX642" s="13" t="s">
        <v>81</v>
      </c>
      <c r="AY642" s="262" t="s">
        <v>320</v>
      </c>
    </row>
    <row r="643" s="15" customFormat="1">
      <c r="A643" s="15"/>
      <c r="B643" s="288"/>
      <c r="C643" s="289"/>
      <c r="D643" s="253" t="s">
        <v>440</v>
      </c>
      <c r="E643" s="290" t="s">
        <v>1</v>
      </c>
      <c r="F643" s="291" t="s">
        <v>633</v>
      </c>
      <c r="G643" s="289"/>
      <c r="H643" s="292">
        <v>979.98099999999999</v>
      </c>
      <c r="I643" s="293"/>
      <c r="J643" s="289"/>
      <c r="K643" s="289"/>
      <c r="L643" s="294"/>
      <c r="M643" s="295"/>
      <c r="N643" s="296"/>
      <c r="O643" s="296"/>
      <c r="P643" s="296"/>
      <c r="Q643" s="296"/>
      <c r="R643" s="296"/>
      <c r="S643" s="296"/>
      <c r="T643" s="297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T643" s="298" t="s">
        <v>440</v>
      </c>
      <c r="AU643" s="298" t="s">
        <v>91</v>
      </c>
      <c r="AV643" s="15" t="s">
        <v>111</v>
      </c>
      <c r="AW643" s="15" t="s">
        <v>36</v>
      </c>
      <c r="AX643" s="15" t="s">
        <v>81</v>
      </c>
      <c r="AY643" s="298" t="s">
        <v>320</v>
      </c>
    </row>
    <row r="644" s="16" customFormat="1">
      <c r="A644" s="16"/>
      <c r="B644" s="299"/>
      <c r="C644" s="300"/>
      <c r="D644" s="253" t="s">
        <v>440</v>
      </c>
      <c r="E644" s="301" t="s">
        <v>1</v>
      </c>
      <c r="F644" s="302" t="s">
        <v>1266</v>
      </c>
      <c r="G644" s="300"/>
      <c r="H644" s="301" t="s">
        <v>1</v>
      </c>
      <c r="I644" s="303"/>
      <c r="J644" s="300"/>
      <c r="K644" s="300"/>
      <c r="L644" s="304"/>
      <c r="M644" s="305"/>
      <c r="N644" s="306"/>
      <c r="O644" s="306"/>
      <c r="P644" s="306"/>
      <c r="Q644" s="306"/>
      <c r="R644" s="306"/>
      <c r="S644" s="306"/>
      <c r="T644" s="307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T644" s="308" t="s">
        <v>440</v>
      </c>
      <c r="AU644" s="308" t="s">
        <v>91</v>
      </c>
      <c r="AV644" s="16" t="s">
        <v>89</v>
      </c>
      <c r="AW644" s="16" t="s">
        <v>36</v>
      </c>
      <c r="AX644" s="16" t="s">
        <v>81</v>
      </c>
      <c r="AY644" s="308" t="s">
        <v>320</v>
      </c>
    </row>
    <row r="645" s="13" customFormat="1">
      <c r="A645" s="13"/>
      <c r="B645" s="251"/>
      <c r="C645" s="252"/>
      <c r="D645" s="253" t="s">
        <v>440</v>
      </c>
      <c r="E645" s="254" t="s">
        <v>1</v>
      </c>
      <c r="F645" s="255" t="s">
        <v>1267</v>
      </c>
      <c r="G645" s="252"/>
      <c r="H645" s="256">
        <v>16.199999999999999</v>
      </c>
      <c r="I645" s="257"/>
      <c r="J645" s="252"/>
      <c r="K645" s="252"/>
      <c r="L645" s="258"/>
      <c r="M645" s="259"/>
      <c r="N645" s="260"/>
      <c r="O645" s="260"/>
      <c r="P645" s="260"/>
      <c r="Q645" s="260"/>
      <c r="R645" s="260"/>
      <c r="S645" s="260"/>
      <c r="T645" s="261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62" t="s">
        <v>440</v>
      </c>
      <c r="AU645" s="262" t="s">
        <v>91</v>
      </c>
      <c r="AV645" s="13" t="s">
        <v>91</v>
      </c>
      <c r="AW645" s="13" t="s">
        <v>36</v>
      </c>
      <c r="AX645" s="13" t="s">
        <v>81</v>
      </c>
      <c r="AY645" s="262" t="s">
        <v>320</v>
      </c>
    </row>
    <row r="646" s="13" customFormat="1">
      <c r="A646" s="13"/>
      <c r="B646" s="251"/>
      <c r="C646" s="252"/>
      <c r="D646" s="253" t="s">
        <v>440</v>
      </c>
      <c r="E646" s="254" t="s">
        <v>1</v>
      </c>
      <c r="F646" s="255" t="s">
        <v>1268</v>
      </c>
      <c r="G646" s="252"/>
      <c r="H646" s="256">
        <v>-5.5099999999999998</v>
      </c>
      <c r="I646" s="257"/>
      <c r="J646" s="252"/>
      <c r="K646" s="252"/>
      <c r="L646" s="258"/>
      <c r="M646" s="259"/>
      <c r="N646" s="260"/>
      <c r="O646" s="260"/>
      <c r="P646" s="260"/>
      <c r="Q646" s="260"/>
      <c r="R646" s="260"/>
      <c r="S646" s="260"/>
      <c r="T646" s="261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62" t="s">
        <v>440</v>
      </c>
      <c r="AU646" s="262" t="s">
        <v>91</v>
      </c>
      <c r="AV646" s="13" t="s">
        <v>91</v>
      </c>
      <c r="AW646" s="13" t="s">
        <v>36</v>
      </c>
      <c r="AX646" s="13" t="s">
        <v>81</v>
      </c>
      <c r="AY646" s="262" t="s">
        <v>320</v>
      </c>
    </row>
    <row r="647" s="13" customFormat="1">
      <c r="A647" s="13"/>
      <c r="B647" s="251"/>
      <c r="C647" s="252"/>
      <c r="D647" s="253" t="s">
        <v>440</v>
      </c>
      <c r="E647" s="254" t="s">
        <v>1</v>
      </c>
      <c r="F647" s="255" t="s">
        <v>1269</v>
      </c>
      <c r="G647" s="252"/>
      <c r="H647" s="256">
        <v>15.300000000000001</v>
      </c>
      <c r="I647" s="257"/>
      <c r="J647" s="252"/>
      <c r="K647" s="252"/>
      <c r="L647" s="258"/>
      <c r="M647" s="259"/>
      <c r="N647" s="260"/>
      <c r="O647" s="260"/>
      <c r="P647" s="260"/>
      <c r="Q647" s="260"/>
      <c r="R647" s="260"/>
      <c r="S647" s="260"/>
      <c r="T647" s="261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62" t="s">
        <v>440</v>
      </c>
      <c r="AU647" s="262" t="s">
        <v>91</v>
      </c>
      <c r="AV647" s="13" t="s">
        <v>91</v>
      </c>
      <c r="AW647" s="13" t="s">
        <v>36</v>
      </c>
      <c r="AX647" s="13" t="s">
        <v>81</v>
      </c>
      <c r="AY647" s="262" t="s">
        <v>320</v>
      </c>
    </row>
    <row r="648" s="13" customFormat="1">
      <c r="A648" s="13"/>
      <c r="B648" s="251"/>
      <c r="C648" s="252"/>
      <c r="D648" s="253" t="s">
        <v>440</v>
      </c>
      <c r="E648" s="254" t="s">
        <v>1</v>
      </c>
      <c r="F648" s="255" t="s">
        <v>1268</v>
      </c>
      <c r="G648" s="252"/>
      <c r="H648" s="256">
        <v>-5.5099999999999998</v>
      </c>
      <c r="I648" s="257"/>
      <c r="J648" s="252"/>
      <c r="K648" s="252"/>
      <c r="L648" s="258"/>
      <c r="M648" s="259"/>
      <c r="N648" s="260"/>
      <c r="O648" s="260"/>
      <c r="P648" s="260"/>
      <c r="Q648" s="260"/>
      <c r="R648" s="260"/>
      <c r="S648" s="260"/>
      <c r="T648" s="261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62" t="s">
        <v>440</v>
      </c>
      <c r="AU648" s="262" t="s">
        <v>91</v>
      </c>
      <c r="AV648" s="13" t="s">
        <v>91</v>
      </c>
      <c r="AW648" s="13" t="s">
        <v>36</v>
      </c>
      <c r="AX648" s="13" t="s">
        <v>81</v>
      </c>
      <c r="AY648" s="262" t="s">
        <v>320</v>
      </c>
    </row>
    <row r="649" s="13" customFormat="1">
      <c r="A649" s="13"/>
      <c r="B649" s="251"/>
      <c r="C649" s="252"/>
      <c r="D649" s="253" t="s">
        <v>440</v>
      </c>
      <c r="E649" s="254" t="s">
        <v>1</v>
      </c>
      <c r="F649" s="255" t="s">
        <v>1270</v>
      </c>
      <c r="G649" s="252"/>
      <c r="H649" s="256">
        <v>22.359999999999999</v>
      </c>
      <c r="I649" s="257"/>
      <c r="J649" s="252"/>
      <c r="K649" s="252"/>
      <c r="L649" s="258"/>
      <c r="M649" s="259"/>
      <c r="N649" s="260"/>
      <c r="O649" s="260"/>
      <c r="P649" s="260"/>
      <c r="Q649" s="260"/>
      <c r="R649" s="260"/>
      <c r="S649" s="260"/>
      <c r="T649" s="261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62" t="s">
        <v>440</v>
      </c>
      <c r="AU649" s="262" t="s">
        <v>91</v>
      </c>
      <c r="AV649" s="13" t="s">
        <v>91</v>
      </c>
      <c r="AW649" s="13" t="s">
        <v>36</v>
      </c>
      <c r="AX649" s="13" t="s">
        <v>81</v>
      </c>
      <c r="AY649" s="262" t="s">
        <v>320</v>
      </c>
    </row>
    <row r="650" s="13" customFormat="1">
      <c r="A650" s="13"/>
      <c r="B650" s="251"/>
      <c r="C650" s="252"/>
      <c r="D650" s="253" t="s">
        <v>440</v>
      </c>
      <c r="E650" s="254" t="s">
        <v>1</v>
      </c>
      <c r="F650" s="255" t="s">
        <v>1271</v>
      </c>
      <c r="G650" s="252"/>
      <c r="H650" s="256">
        <v>-7.3499999999999996</v>
      </c>
      <c r="I650" s="257"/>
      <c r="J650" s="252"/>
      <c r="K650" s="252"/>
      <c r="L650" s="258"/>
      <c r="M650" s="259"/>
      <c r="N650" s="260"/>
      <c r="O650" s="260"/>
      <c r="P650" s="260"/>
      <c r="Q650" s="260"/>
      <c r="R650" s="260"/>
      <c r="S650" s="260"/>
      <c r="T650" s="261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62" t="s">
        <v>440</v>
      </c>
      <c r="AU650" s="262" t="s">
        <v>91</v>
      </c>
      <c r="AV650" s="13" t="s">
        <v>91</v>
      </c>
      <c r="AW650" s="13" t="s">
        <v>36</v>
      </c>
      <c r="AX650" s="13" t="s">
        <v>81</v>
      </c>
      <c r="AY650" s="262" t="s">
        <v>320</v>
      </c>
    </row>
    <row r="651" s="13" customFormat="1">
      <c r="A651" s="13"/>
      <c r="B651" s="251"/>
      <c r="C651" s="252"/>
      <c r="D651" s="253" t="s">
        <v>440</v>
      </c>
      <c r="E651" s="254" t="s">
        <v>1</v>
      </c>
      <c r="F651" s="255" t="s">
        <v>1272</v>
      </c>
      <c r="G651" s="252"/>
      <c r="H651" s="256">
        <v>19.239999999999998</v>
      </c>
      <c r="I651" s="257"/>
      <c r="J651" s="252"/>
      <c r="K651" s="252"/>
      <c r="L651" s="258"/>
      <c r="M651" s="259"/>
      <c r="N651" s="260"/>
      <c r="O651" s="260"/>
      <c r="P651" s="260"/>
      <c r="Q651" s="260"/>
      <c r="R651" s="260"/>
      <c r="S651" s="260"/>
      <c r="T651" s="261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62" t="s">
        <v>440</v>
      </c>
      <c r="AU651" s="262" t="s">
        <v>91</v>
      </c>
      <c r="AV651" s="13" t="s">
        <v>91</v>
      </c>
      <c r="AW651" s="13" t="s">
        <v>36</v>
      </c>
      <c r="AX651" s="13" t="s">
        <v>81</v>
      </c>
      <c r="AY651" s="262" t="s">
        <v>320</v>
      </c>
    </row>
    <row r="652" s="13" customFormat="1">
      <c r="A652" s="13"/>
      <c r="B652" s="251"/>
      <c r="C652" s="252"/>
      <c r="D652" s="253" t="s">
        <v>440</v>
      </c>
      <c r="E652" s="254" t="s">
        <v>1</v>
      </c>
      <c r="F652" s="255" t="s">
        <v>1250</v>
      </c>
      <c r="G652" s="252"/>
      <c r="H652" s="256">
        <v>-1.6799999999999999</v>
      </c>
      <c r="I652" s="257"/>
      <c r="J652" s="252"/>
      <c r="K652" s="252"/>
      <c r="L652" s="258"/>
      <c r="M652" s="259"/>
      <c r="N652" s="260"/>
      <c r="O652" s="260"/>
      <c r="P652" s="260"/>
      <c r="Q652" s="260"/>
      <c r="R652" s="260"/>
      <c r="S652" s="260"/>
      <c r="T652" s="261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62" t="s">
        <v>440</v>
      </c>
      <c r="AU652" s="262" t="s">
        <v>91</v>
      </c>
      <c r="AV652" s="13" t="s">
        <v>91</v>
      </c>
      <c r="AW652" s="13" t="s">
        <v>36</v>
      </c>
      <c r="AX652" s="13" t="s">
        <v>81</v>
      </c>
      <c r="AY652" s="262" t="s">
        <v>320</v>
      </c>
    </row>
    <row r="653" s="13" customFormat="1">
      <c r="A653" s="13"/>
      <c r="B653" s="251"/>
      <c r="C653" s="252"/>
      <c r="D653" s="253" t="s">
        <v>440</v>
      </c>
      <c r="E653" s="254" t="s">
        <v>1</v>
      </c>
      <c r="F653" s="255" t="s">
        <v>1273</v>
      </c>
      <c r="G653" s="252"/>
      <c r="H653" s="256">
        <v>62.399999999999999</v>
      </c>
      <c r="I653" s="257"/>
      <c r="J653" s="252"/>
      <c r="K653" s="252"/>
      <c r="L653" s="258"/>
      <c r="M653" s="259"/>
      <c r="N653" s="260"/>
      <c r="O653" s="260"/>
      <c r="P653" s="260"/>
      <c r="Q653" s="260"/>
      <c r="R653" s="260"/>
      <c r="S653" s="260"/>
      <c r="T653" s="261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62" t="s">
        <v>440</v>
      </c>
      <c r="AU653" s="262" t="s">
        <v>91</v>
      </c>
      <c r="AV653" s="13" t="s">
        <v>91</v>
      </c>
      <c r="AW653" s="13" t="s">
        <v>36</v>
      </c>
      <c r="AX653" s="13" t="s">
        <v>81</v>
      </c>
      <c r="AY653" s="262" t="s">
        <v>320</v>
      </c>
    </row>
    <row r="654" s="13" customFormat="1">
      <c r="A654" s="13"/>
      <c r="B654" s="251"/>
      <c r="C654" s="252"/>
      <c r="D654" s="253" t="s">
        <v>440</v>
      </c>
      <c r="E654" s="254" t="s">
        <v>1</v>
      </c>
      <c r="F654" s="255" t="s">
        <v>1274</v>
      </c>
      <c r="G654" s="252"/>
      <c r="H654" s="256">
        <v>-10.859999999999999</v>
      </c>
      <c r="I654" s="257"/>
      <c r="J654" s="252"/>
      <c r="K654" s="252"/>
      <c r="L654" s="258"/>
      <c r="M654" s="259"/>
      <c r="N654" s="260"/>
      <c r="O654" s="260"/>
      <c r="P654" s="260"/>
      <c r="Q654" s="260"/>
      <c r="R654" s="260"/>
      <c r="S654" s="260"/>
      <c r="T654" s="261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62" t="s">
        <v>440</v>
      </c>
      <c r="AU654" s="262" t="s">
        <v>91</v>
      </c>
      <c r="AV654" s="13" t="s">
        <v>91</v>
      </c>
      <c r="AW654" s="13" t="s">
        <v>36</v>
      </c>
      <c r="AX654" s="13" t="s">
        <v>81</v>
      </c>
      <c r="AY654" s="262" t="s">
        <v>320</v>
      </c>
    </row>
    <row r="655" s="13" customFormat="1">
      <c r="A655" s="13"/>
      <c r="B655" s="251"/>
      <c r="C655" s="252"/>
      <c r="D655" s="253" t="s">
        <v>440</v>
      </c>
      <c r="E655" s="254" t="s">
        <v>1</v>
      </c>
      <c r="F655" s="255" t="s">
        <v>1275</v>
      </c>
      <c r="G655" s="252"/>
      <c r="H655" s="256">
        <v>4.2050000000000001</v>
      </c>
      <c r="I655" s="257"/>
      <c r="J655" s="252"/>
      <c r="K655" s="252"/>
      <c r="L655" s="258"/>
      <c r="M655" s="259"/>
      <c r="N655" s="260"/>
      <c r="O655" s="260"/>
      <c r="P655" s="260"/>
      <c r="Q655" s="260"/>
      <c r="R655" s="260"/>
      <c r="S655" s="260"/>
      <c r="T655" s="261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62" t="s">
        <v>440</v>
      </c>
      <c r="AU655" s="262" t="s">
        <v>91</v>
      </c>
      <c r="AV655" s="13" t="s">
        <v>91</v>
      </c>
      <c r="AW655" s="13" t="s">
        <v>36</v>
      </c>
      <c r="AX655" s="13" t="s">
        <v>81</v>
      </c>
      <c r="AY655" s="262" t="s">
        <v>320</v>
      </c>
    </row>
    <row r="656" s="13" customFormat="1">
      <c r="A656" s="13"/>
      <c r="B656" s="251"/>
      <c r="C656" s="252"/>
      <c r="D656" s="253" t="s">
        <v>440</v>
      </c>
      <c r="E656" s="254" t="s">
        <v>1</v>
      </c>
      <c r="F656" s="255" t="s">
        <v>1276</v>
      </c>
      <c r="G656" s="252"/>
      <c r="H656" s="256">
        <v>2.024</v>
      </c>
      <c r="I656" s="257"/>
      <c r="J656" s="252"/>
      <c r="K656" s="252"/>
      <c r="L656" s="258"/>
      <c r="M656" s="259"/>
      <c r="N656" s="260"/>
      <c r="O656" s="260"/>
      <c r="P656" s="260"/>
      <c r="Q656" s="260"/>
      <c r="R656" s="260"/>
      <c r="S656" s="260"/>
      <c r="T656" s="261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62" t="s">
        <v>440</v>
      </c>
      <c r="AU656" s="262" t="s">
        <v>91</v>
      </c>
      <c r="AV656" s="13" t="s">
        <v>91</v>
      </c>
      <c r="AW656" s="13" t="s">
        <v>36</v>
      </c>
      <c r="AX656" s="13" t="s">
        <v>81</v>
      </c>
      <c r="AY656" s="262" t="s">
        <v>320</v>
      </c>
    </row>
    <row r="657" s="13" customFormat="1">
      <c r="A657" s="13"/>
      <c r="B657" s="251"/>
      <c r="C657" s="252"/>
      <c r="D657" s="253" t="s">
        <v>440</v>
      </c>
      <c r="E657" s="254" t="s">
        <v>1</v>
      </c>
      <c r="F657" s="255" t="s">
        <v>1277</v>
      </c>
      <c r="G657" s="252"/>
      <c r="H657" s="256">
        <v>16.899999999999999</v>
      </c>
      <c r="I657" s="257"/>
      <c r="J657" s="252"/>
      <c r="K657" s="252"/>
      <c r="L657" s="258"/>
      <c r="M657" s="259"/>
      <c r="N657" s="260"/>
      <c r="O657" s="260"/>
      <c r="P657" s="260"/>
      <c r="Q657" s="260"/>
      <c r="R657" s="260"/>
      <c r="S657" s="260"/>
      <c r="T657" s="261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62" t="s">
        <v>440</v>
      </c>
      <c r="AU657" s="262" t="s">
        <v>91</v>
      </c>
      <c r="AV657" s="13" t="s">
        <v>91</v>
      </c>
      <c r="AW657" s="13" t="s">
        <v>36</v>
      </c>
      <c r="AX657" s="13" t="s">
        <v>81</v>
      </c>
      <c r="AY657" s="262" t="s">
        <v>320</v>
      </c>
    </row>
    <row r="658" s="13" customFormat="1">
      <c r="A658" s="13"/>
      <c r="B658" s="251"/>
      <c r="C658" s="252"/>
      <c r="D658" s="253" t="s">
        <v>440</v>
      </c>
      <c r="E658" s="254" t="s">
        <v>1</v>
      </c>
      <c r="F658" s="255" t="s">
        <v>1278</v>
      </c>
      <c r="G658" s="252"/>
      <c r="H658" s="256">
        <v>-5.04</v>
      </c>
      <c r="I658" s="257"/>
      <c r="J658" s="252"/>
      <c r="K658" s="252"/>
      <c r="L658" s="258"/>
      <c r="M658" s="259"/>
      <c r="N658" s="260"/>
      <c r="O658" s="260"/>
      <c r="P658" s="260"/>
      <c r="Q658" s="260"/>
      <c r="R658" s="260"/>
      <c r="S658" s="260"/>
      <c r="T658" s="261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62" t="s">
        <v>440</v>
      </c>
      <c r="AU658" s="262" t="s">
        <v>91</v>
      </c>
      <c r="AV658" s="13" t="s">
        <v>91</v>
      </c>
      <c r="AW658" s="13" t="s">
        <v>36</v>
      </c>
      <c r="AX658" s="13" t="s">
        <v>81</v>
      </c>
      <c r="AY658" s="262" t="s">
        <v>320</v>
      </c>
    </row>
    <row r="659" s="13" customFormat="1">
      <c r="A659" s="13"/>
      <c r="B659" s="251"/>
      <c r="C659" s="252"/>
      <c r="D659" s="253" t="s">
        <v>440</v>
      </c>
      <c r="E659" s="254" t="s">
        <v>1</v>
      </c>
      <c r="F659" s="255" t="s">
        <v>1279</v>
      </c>
      <c r="G659" s="252"/>
      <c r="H659" s="256">
        <v>1.76</v>
      </c>
      <c r="I659" s="257"/>
      <c r="J659" s="252"/>
      <c r="K659" s="252"/>
      <c r="L659" s="258"/>
      <c r="M659" s="259"/>
      <c r="N659" s="260"/>
      <c r="O659" s="260"/>
      <c r="P659" s="260"/>
      <c r="Q659" s="260"/>
      <c r="R659" s="260"/>
      <c r="S659" s="260"/>
      <c r="T659" s="261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62" t="s">
        <v>440</v>
      </c>
      <c r="AU659" s="262" t="s">
        <v>91</v>
      </c>
      <c r="AV659" s="13" t="s">
        <v>91</v>
      </c>
      <c r="AW659" s="13" t="s">
        <v>36</v>
      </c>
      <c r="AX659" s="13" t="s">
        <v>81</v>
      </c>
      <c r="AY659" s="262" t="s">
        <v>320</v>
      </c>
    </row>
    <row r="660" s="13" customFormat="1">
      <c r="A660" s="13"/>
      <c r="B660" s="251"/>
      <c r="C660" s="252"/>
      <c r="D660" s="253" t="s">
        <v>440</v>
      </c>
      <c r="E660" s="254" t="s">
        <v>1</v>
      </c>
      <c r="F660" s="255" t="s">
        <v>1280</v>
      </c>
      <c r="G660" s="252"/>
      <c r="H660" s="256">
        <v>60.32</v>
      </c>
      <c r="I660" s="257"/>
      <c r="J660" s="252"/>
      <c r="K660" s="252"/>
      <c r="L660" s="258"/>
      <c r="M660" s="259"/>
      <c r="N660" s="260"/>
      <c r="O660" s="260"/>
      <c r="P660" s="260"/>
      <c r="Q660" s="260"/>
      <c r="R660" s="260"/>
      <c r="S660" s="260"/>
      <c r="T660" s="261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62" t="s">
        <v>440</v>
      </c>
      <c r="AU660" s="262" t="s">
        <v>91</v>
      </c>
      <c r="AV660" s="13" t="s">
        <v>91</v>
      </c>
      <c r="AW660" s="13" t="s">
        <v>36</v>
      </c>
      <c r="AX660" s="13" t="s">
        <v>81</v>
      </c>
      <c r="AY660" s="262" t="s">
        <v>320</v>
      </c>
    </row>
    <row r="661" s="13" customFormat="1">
      <c r="A661" s="13"/>
      <c r="B661" s="251"/>
      <c r="C661" s="252"/>
      <c r="D661" s="253" t="s">
        <v>440</v>
      </c>
      <c r="E661" s="254" t="s">
        <v>1</v>
      </c>
      <c r="F661" s="255" t="s">
        <v>1281</v>
      </c>
      <c r="G661" s="252"/>
      <c r="H661" s="256">
        <v>-8.9550000000000001</v>
      </c>
      <c r="I661" s="257"/>
      <c r="J661" s="252"/>
      <c r="K661" s="252"/>
      <c r="L661" s="258"/>
      <c r="M661" s="259"/>
      <c r="N661" s="260"/>
      <c r="O661" s="260"/>
      <c r="P661" s="260"/>
      <c r="Q661" s="260"/>
      <c r="R661" s="260"/>
      <c r="S661" s="260"/>
      <c r="T661" s="261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62" t="s">
        <v>440</v>
      </c>
      <c r="AU661" s="262" t="s">
        <v>91</v>
      </c>
      <c r="AV661" s="13" t="s">
        <v>91</v>
      </c>
      <c r="AW661" s="13" t="s">
        <v>36</v>
      </c>
      <c r="AX661" s="13" t="s">
        <v>81</v>
      </c>
      <c r="AY661" s="262" t="s">
        <v>320</v>
      </c>
    </row>
    <row r="662" s="13" customFormat="1">
      <c r="A662" s="13"/>
      <c r="B662" s="251"/>
      <c r="C662" s="252"/>
      <c r="D662" s="253" t="s">
        <v>440</v>
      </c>
      <c r="E662" s="254" t="s">
        <v>1</v>
      </c>
      <c r="F662" s="255" t="s">
        <v>1282</v>
      </c>
      <c r="G662" s="252"/>
      <c r="H662" s="256">
        <v>3.7749999999999999</v>
      </c>
      <c r="I662" s="257"/>
      <c r="J662" s="252"/>
      <c r="K662" s="252"/>
      <c r="L662" s="258"/>
      <c r="M662" s="259"/>
      <c r="N662" s="260"/>
      <c r="O662" s="260"/>
      <c r="P662" s="260"/>
      <c r="Q662" s="260"/>
      <c r="R662" s="260"/>
      <c r="S662" s="260"/>
      <c r="T662" s="261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62" t="s">
        <v>440</v>
      </c>
      <c r="AU662" s="262" t="s">
        <v>91</v>
      </c>
      <c r="AV662" s="13" t="s">
        <v>91</v>
      </c>
      <c r="AW662" s="13" t="s">
        <v>36</v>
      </c>
      <c r="AX662" s="13" t="s">
        <v>81</v>
      </c>
      <c r="AY662" s="262" t="s">
        <v>320</v>
      </c>
    </row>
    <row r="663" s="13" customFormat="1">
      <c r="A663" s="13"/>
      <c r="B663" s="251"/>
      <c r="C663" s="252"/>
      <c r="D663" s="253" t="s">
        <v>440</v>
      </c>
      <c r="E663" s="254" t="s">
        <v>1</v>
      </c>
      <c r="F663" s="255" t="s">
        <v>1283</v>
      </c>
      <c r="G663" s="252"/>
      <c r="H663" s="256">
        <v>17.68</v>
      </c>
      <c r="I663" s="257"/>
      <c r="J663" s="252"/>
      <c r="K663" s="252"/>
      <c r="L663" s="258"/>
      <c r="M663" s="259"/>
      <c r="N663" s="260"/>
      <c r="O663" s="260"/>
      <c r="P663" s="260"/>
      <c r="Q663" s="260"/>
      <c r="R663" s="260"/>
      <c r="S663" s="260"/>
      <c r="T663" s="261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62" t="s">
        <v>440</v>
      </c>
      <c r="AU663" s="262" t="s">
        <v>91</v>
      </c>
      <c r="AV663" s="13" t="s">
        <v>91</v>
      </c>
      <c r="AW663" s="13" t="s">
        <v>36</v>
      </c>
      <c r="AX663" s="13" t="s">
        <v>81</v>
      </c>
      <c r="AY663" s="262" t="s">
        <v>320</v>
      </c>
    </row>
    <row r="664" s="13" customFormat="1">
      <c r="A664" s="13"/>
      <c r="B664" s="251"/>
      <c r="C664" s="252"/>
      <c r="D664" s="253" t="s">
        <v>440</v>
      </c>
      <c r="E664" s="254" t="s">
        <v>1</v>
      </c>
      <c r="F664" s="255" t="s">
        <v>1278</v>
      </c>
      <c r="G664" s="252"/>
      <c r="H664" s="256">
        <v>-5.04</v>
      </c>
      <c r="I664" s="257"/>
      <c r="J664" s="252"/>
      <c r="K664" s="252"/>
      <c r="L664" s="258"/>
      <c r="M664" s="259"/>
      <c r="N664" s="260"/>
      <c r="O664" s="260"/>
      <c r="P664" s="260"/>
      <c r="Q664" s="260"/>
      <c r="R664" s="260"/>
      <c r="S664" s="260"/>
      <c r="T664" s="261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62" t="s">
        <v>440</v>
      </c>
      <c r="AU664" s="262" t="s">
        <v>91</v>
      </c>
      <c r="AV664" s="13" t="s">
        <v>91</v>
      </c>
      <c r="AW664" s="13" t="s">
        <v>36</v>
      </c>
      <c r="AX664" s="13" t="s">
        <v>81</v>
      </c>
      <c r="AY664" s="262" t="s">
        <v>320</v>
      </c>
    </row>
    <row r="665" s="15" customFormat="1">
      <c r="A665" s="15"/>
      <c r="B665" s="288"/>
      <c r="C665" s="289"/>
      <c r="D665" s="253" t="s">
        <v>440</v>
      </c>
      <c r="E665" s="290" t="s">
        <v>1</v>
      </c>
      <c r="F665" s="291" t="s">
        <v>633</v>
      </c>
      <c r="G665" s="289"/>
      <c r="H665" s="292">
        <v>192.21899999999999</v>
      </c>
      <c r="I665" s="293"/>
      <c r="J665" s="289"/>
      <c r="K665" s="289"/>
      <c r="L665" s="294"/>
      <c r="M665" s="295"/>
      <c r="N665" s="296"/>
      <c r="O665" s="296"/>
      <c r="P665" s="296"/>
      <c r="Q665" s="296"/>
      <c r="R665" s="296"/>
      <c r="S665" s="296"/>
      <c r="T665" s="297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98" t="s">
        <v>440</v>
      </c>
      <c r="AU665" s="298" t="s">
        <v>91</v>
      </c>
      <c r="AV665" s="15" t="s">
        <v>111</v>
      </c>
      <c r="AW665" s="15" t="s">
        <v>36</v>
      </c>
      <c r="AX665" s="15" t="s">
        <v>81</v>
      </c>
      <c r="AY665" s="298" t="s">
        <v>320</v>
      </c>
    </row>
    <row r="666" s="16" customFormat="1">
      <c r="A666" s="16"/>
      <c r="B666" s="299"/>
      <c r="C666" s="300"/>
      <c r="D666" s="253" t="s">
        <v>440</v>
      </c>
      <c r="E666" s="301" t="s">
        <v>1</v>
      </c>
      <c r="F666" s="302" t="s">
        <v>882</v>
      </c>
      <c r="G666" s="300"/>
      <c r="H666" s="301" t="s">
        <v>1</v>
      </c>
      <c r="I666" s="303"/>
      <c r="J666" s="300"/>
      <c r="K666" s="300"/>
      <c r="L666" s="304"/>
      <c r="M666" s="305"/>
      <c r="N666" s="306"/>
      <c r="O666" s="306"/>
      <c r="P666" s="306"/>
      <c r="Q666" s="306"/>
      <c r="R666" s="306"/>
      <c r="S666" s="306"/>
      <c r="T666" s="307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T666" s="308" t="s">
        <v>440</v>
      </c>
      <c r="AU666" s="308" t="s">
        <v>91</v>
      </c>
      <c r="AV666" s="16" t="s">
        <v>89</v>
      </c>
      <c r="AW666" s="16" t="s">
        <v>36</v>
      </c>
      <c r="AX666" s="16" t="s">
        <v>81</v>
      </c>
      <c r="AY666" s="308" t="s">
        <v>320</v>
      </c>
    </row>
    <row r="667" s="13" customFormat="1">
      <c r="A667" s="13"/>
      <c r="B667" s="251"/>
      <c r="C667" s="252"/>
      <c r="D667" s="253" t="s">
        <v>440</v>
      </c>
      <c r="E667" s="254" t="s">
        <v>1</v>
      </c>
      <c r="F667" s="255" t="s">
        <v>1284</v>
      </c>
      <c r="G667" s="252"/>
      <c r="H667" s="256">
        <v>120.12000000000001</v>
      </c>
      <c r="I667" s="257"/>
      <c r="J667" s="252"/>
      <c r="K667" s="252"/>
      <c r="L667" s="258"/>
      <c r="M667" s="259"/>
      <c r="N667" s="260"/>
      <c r="O667" s="260"/>
      <c r="P667" s="260"/>
      <c r="Q667" s="260"/>
      <c r="R667" s="260"/>
      <c r="S667" s="260"/>
      <c r="T667" s="261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62" t="s">
        <v>440</v>
      </c>
      <c r="AU667" s="262" t="s">
        <v>91</v>
      </c>
      <c r="AV667" s="13" t="s">
        <v>91</v>
      </c>
      <c r="AW667" s="13" t="s">
        <v>36</v>
      </c>
      <c r="AX667" s="13" t="s">
        <v>81</v>
      </c>
      <c r="AY667" s="262" t="s">
        <v>320</v>
      </c>
    </row>
    <row r="668" s="13" customFormat="1">
      <c r="A668" s="13"/>
      <c r="B668" s="251"/>
      <c r="C668" s="252"/>
      <c r="D668" s="253" t="s">
        <v>440</v>
      </c>
      <c r="E668" s="254" t="s">
        <v>1</v>
      </c>
      <c r="F668" s="255" t="s">
        <v>1285</v>
      </c>
      <c r="G668" s="252"/>
      <c r="H668" s="256">
        <v>-1.6000000000000001</v>
      </c>
      <c r="I668" s="257"/>
      <c r="J668" s="252"/>
      <c r="K668" s="252"/>
      <c r="L668" s="258"/>
      <c r="M668" s="259"/>
      <c r="N668" s="260"/>
      <c r="O668" s="260"/>
      <c r="P668" s="260"/>
      <c r="Q668" s="260"/>
      <c r="R668" s="260"/>
      <c r="S668" s="260"/>
      <c r="T668" s="261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62" t="s">
        <v>440</v>
      </c>
      <c r="AU668" s="262" t="s">
        <v>91</v>
      </c>
      <c r="AV668" s="13" t="s">
        <v>91</v>
      </c>
      <c r="AW668" s="13" t="s">
        <v>36</v>
      </c>
      <c r="AX668" s="13" t="s">
        <v>81</v>
      </c>
      <c r="AY668" s="262" t="s">
        <v>320</v>
      </c>
    </row>
    <row r="669" s="13" customFormat="1">
      <c r="A669" s="13"/>
      <c r="B669" s="251"/>
      <c r="C669" s="252"/>
      <c r="D669" s="253" t="s">
        <v>440</v>
      </c>
      <c r="E669" s="254" t="s">
        <v>1</v>
      </c>
      <c r="F669" s="255" t="s">
        <v>1286</v>
      </c>
      <c r="G669" s="252"/>
      <c r="H669" s="256">
        <v>26</v>
      </c>
      <c r="I669" s="257"/>
      <c r="J669" s="252"/>
      <c r="K669" s="252"/>
      <c r="L669" s="258"/>
      <c r="M669" s="259"/>
      <c r="N669" s="260"/>
      <c r="O669" s="260"/>
      <c r="P669" s="260"/>
      <c r="Q669" s="260"/>
      <c r="R669" s="260"/>
      <c r="S669" s="260"/>
      <c r="T669" s="261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62" t="s">
        <v>440</v>
      </c>
      <c r="AU669" s="262" t="s">
        <v>91</v>
      </c>
      <c r="AV669" s="13" t="s">
        <v>91</v>
      </c>
      <c r="AW669" s="13" t="s">
        <v>36</v>
      </c>
      <c r="AX669" s="13" t="s">
        <v>81</v>
      </c>
      <c r="AY669" s="262" t="s">
        <v>320</v>
      </c>
    </row>
    <row r="670" s="13" customFormat="1">
      <c r="A670" s="13"/>
      <c r="B670" s="251"/>
      <c r="C670" s="252"/>
      <c r="D670" s="253" t="s">
        <v>440</v>
      </c>
      <c r="E670" s="254" t="s">
        <v>1</v>
      </c>
      <c r="F670" s="255" t="s">
        <v>1285</v>
      </c>
      <c r="G670" s="252"/>
      <c r="H670" s="256">
        <v>-1.6000000000000001</v>
      </c>
      <c r="I670" s="257"/>
      <c r="J670" s="252"/>
      <c r="K670" s="252"/>
      <c r="L670" s="258"/>
      <c r="M670" s="259"/>
      <c r="N670" s="260"/>
      <c r="O670" s="260"/>
      <c r="P670" s="260"/>
      <c r="Q670" s="260"/>
      <c r="R670" s="260"/>
      <c r="S670" s="260"/>
      <c r="T670" s="261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62" t="s">
        <v>440</v>
      </c>
      <c r="AU670" s="262" t="s">
        <v>91</v>
      </c>
      <c r="AV670" s="13" t="s">
        <v>91</v>
      </c>
      <c r="AW670" s="13" t="s">
        <v>36</v>
      </c>
      <c r="AX670" s="13" t="s">
        <v>81</v>
      </c>
      <c r="AY670" s="262" t="s">
        <v>320</v>
      </c>
    </row>
    <row r="671" s="15" customFormat="1">
      <c r="A671" s="15"/>
      <c r="B671" s="288"/>
      <c r="C671" s="289"/>
      <c r="D671" s="253" t="s">
        <v>440</v>
      </c>
      <c r="E671" s="290" t="s">
        <v>1</v>
      </c>
      <c r="F671" s="291" t="s">
        <v>633</v>
      </c>
      <c r="G671" s="289"/>
      <c r="H671" s="292">
        <v>142.91999999999999</v>
      </c>
      <c r="I671" s="293"/>
      <c r="J671" s="289"/>
      <c r="K671" s="289"/>
      <c r="L671" s="294"/>
      <c r="M671" s="295"/>
      <c r="N671" s="296"/>
      <c r="O671" s="296"/>
      <c r="P671" s="296"/>
      <c r="Q671" s="296"/>
      <c r="R671" s="296"/>
      <c r="S671" s="296"/>
      <c r="T671" s="297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T671" s="298" t="s">
        <v>440</v>
      </c>
      <c r="AU671" s="298" t="s">
        <v>91</v>
      </c>
      <c r="AV671" s="15" t="s">
        <v>111</v>
      </c>
      <c r="AW671" s="15" t="s">
        <v>36</v>
      </c>
      <c r="AX671" s="15" t="s">
        <v>81</v>
      </c>
      <c r="AY671" s="298" t="s">
        <v>320</v>
      </c>
    </row>
    <row r="672" s="14" customFormat="1">
      <c r="A672" s="14"/>
      <c r="B672" s="263"/>
      <c r="C672" s="264"/>
      <c r="D672" s="253" t="s">
        <v>440</v>
      </c>
      <c r="E672" s="265" t="s">
        <v>1</v>
      </c>
      <c r="F672" s="266" t="s">
        <v>485</v>
      </c>
      <c r="G672" s="264"/>
      <c r="H672" s="267">
        <v>1315.1199999999999</v>
      </c>
      <c r="I672" s="268"/>
      <c r="J672" s="264"/>
      <c r="K672" s="264"/>
      <c r="L672" s="269"/>
      <c r="M672" s="270"/>
      <c r="N672" s="271"/>
      <c r="O672" s="271"/>
      <c r="P672" s="271"/>
      <c r="Q672" s="271"/>
      <c r="R672" s="271"/>
      <c r="S672" s="271"/>
      <c r="T672" s="272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73" t="s">
        <v>440</v>
      </c>
      <c r="AU672" s="273" t="s">
        <v>91</v>
      </c>
      <c r="AV672" s="14" t="s">
        <v>341</v>
      </c>
      <c r="AW672" s="14" t="s">
        <v>36</v>
      </c>
      <c r="AX672" s="14" t="s">
        <v>89</v>
      </c>
      <c r="AY672" s="273" t="s">
        <v>320</v>
      </c>
    </row>
    <row r="673" s="2" customFormat="1" ht="24.15" customHeight="1">
      <c r="A673" s="39"/>
      <c r="B673" s="40"/>
      <c r="C673" s="228" t="s">
        <v>1287</v>
      </c>
      <c r="D673" s="228" t="s">
        <v>323</v>
      </c>
      <c r="E673" s="229" t="s">
        <v>1288</v>
      </c>
      <c r="F673" s="230" t="s">
        <v>1289</v>
      </c>
      <c r="G673" s="231" t="s">
        <v>437</v>
      </c>
      <c r="H673" s="232">
        <v>196.52199999999999</v>
      </c>
      <c r="I673" s="233"/>
      <c r="J673" s="234">
        <f>ROUND(I673*H673,2)</f>
        <v>0</v>
      </c>
      <c r="K673" s="230" t="s">
        <v>326</v>
      </c>
      <c r="L673" s="45"/>
      <c r="M673" s="235" t="s">
        <v>1</v>
      </c>
      <c r="N673" s="236" t="s">
        <v>46</v>
      </c>
      <c r="O673" s="92"/>
      <c r="P673" s="237">
        <f>O673*H673</f>
        <v>0</v>
      </c>
      <c r="Q673" s="237">
        <v>0.021000000000000001</v>
      </c>
      <c r="R673" s="237">
        <f>Q673*H673</f>
        <v>4.1269619999999998</v>
      </c>
      <c r="S673" s="237">
        <v>0</v>
      </c>
      <c r="T673" s="238">
        <f>S673*H673</f>
        <v>0</v>
      </c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R673" s="239" t="s">
        <v>341</v>
      </c>
      <c r="AT673" s="239" t="s">
        <v>323</v>
      </c>
      <c r="AU673" s="239" t="s">
        <v>91</v>
      </c>
      <c r="AY673" s="18" t="s">
        <v>320</v>
      </c>
      <c r="BE673" s="240">
        <f>IF(N673="základní",J673,0)</f>
        <v>0</v>
      </c>
      <c r="BF673" s="240">
        <f>IF(N673="snížená",J673,0)</f>
        <v>0</v>
      </c>
      <c r="BG673" s="240">
        <f>IF(N673="zákl. přenesená",J673,0)</f>
        <v>0</v>
      </c>
      <c r="BH673" s="240">
        <f>IF(N673="sníž. přenesená",J673,0)</f>
        <v>0</v>
      </c>
      <c r="BI673" s="240">
        <f>IF(N673="nulová",J673,0)</f>
        <v>0</v>
      </c>
      <c r="BJ673" s="18" t="s">
        <v>89</v>
      </c>
      <c r="BK673" s="240">
        <f>ROUND(I673*H673,2)</f>
        <v>0</v>
      </c>
      <c r="BL673" s="18" t="s">
        <v>341</v>
      </c>
      <c r="BM673" s="239" t="s">
        <v>1290</v>
      </c>
    </row>
    <row r="674" s="2" customFormat="1">
      <c r="A674" s="39"/>
      <c r="B674" s="40"/>
      <c r="C674" s="41"/>
      <c r="D674" s="241" t="s">
        <v>329</v>
      </c>
      <c r="E674" s="41"/>
      <c r="F674" s="242" t="s">
        <v>1291</v>
      </c>
      <c r="G674" s="41"/>
      <c r="H674" s="41"/>
      <c r="I674" s="243"/>
      <c r="J674" s="41"/>
      <c r="K674" s="41"/>
      <c r="L674" s="45"/>
      <c r="M674" s="244"/>
      <c r="N674" s="245"/>
      <c r="O674" s="92"/>
      <c r="P674" s="92"/>
      <c r="Q674" s="92"/>
      <c r="R674" s="92"/>
      <c r="S674" s="92"/>
      <c r="T674" s="93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T674" s="18" t="s">
        <v>329</v>
      </c>
      <c r="AU674" s="18" t="s">
        <v>91</v>
      </c>
    </row>
    <row r="675" s="2" customFormat="1" ht="49.05" customHeight="1">
      <c r="A675" s="39"/>
      <c r="B675" s="40"/>
      <c r="C675" s="228" t="s">
        <v>1292</v>
      </c>
      <c r="D675" s="228" t="s">
        <v>323</v>
      </c>
      <c r="E675" s="229" t="s">
        <v>1293</v>
      </c>
      <c r="F675" s="230" t="s">
        <v>1294</v>
      </c>
      <c r="G675" s="231" t="s">
        <v>437</v>
      </c>
      <c r="H675" s="232">
        <v>42.810000000000002</v>
      </c>
      <c r="I675" s="233"/>
      <c r="J675" s="234">
        <f>ROUND(I675*H675,2)</f>
        <v>0</v>
      </c>
      <c r="K675" s="230" t="s">
        <v>326</v>
      </c>
      <c r="L675" s="45"/>
      <c r="M675" s="235" t="s">
        <v>1</v>
      </c>
      <c r="N675" s="236" t="s">
        <v>46</v>
      </c>
      <c r="O675" s="92"/>
      <c r="P675" s="237">
        <f>O675*H675</f>
        <v>0</v>
      </c>
      <c r="Q675" s="237">
        <v>0.011599999999999999</v>
      </c>
      <c r="R675" s="237">
        <f>Q675*H675</f>
        <v>0.49659599999999998</v>
      </c>
      <c r="S675" s="237">
        <v>0</v>
      </c>
      <c r="T675" s="238">
        <f>S675*H675</f>
        <v>0</v>
      </c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R675" s="239" t="s">
        <v>341</v>
      </c>
      <c r="AT675" s="239" t="s">
        <v>323</v>
      </c>
      <c r="AU675" s="239" t="s">
        <v>91</v>
      </c>
      <c r="AY675" s="18" t="s">
        <v>320</v>
      </c>
      <c r="BE675" s="240">
        <f>IF(N675="základní",J675,0)</f>
        <v>0</v>
      </c>
      <c r="BF675" s="240">
        <f>IF(N675="snížená",J675,0)</f>
        <v>0</v>
      </c>
      <c r="BG675" s="240">
        <f>IF(N675="zákl. přenesená",J675,0)</f>
        <v>0</v>
      </c>
      <c r="BH675" s="240">
        <f>IF(N675="sníž. přenesená",J675,0)</f>
        <v>0</v>
      </c>
      <c r="BI675" s="240">
        <f>IF(N675="nulová",J675,0)</f>
        <v>0</v>
      </c>
      <c r="BJ675" s="18" t="s">
        <v>89</v>
      </c>
      <c r="BK675" s="240">
        <f>ROUND(I675*H675,2)</f>
        <v>0</v>
      </c>
      <c r="BL675" s="18" t="s">
        <v>341</v>
      </c>
      <c r="BM675" s="239" t="s">
        <v>1295</v>
      </c>
    </row>
    <row r="676" s="2" customFormat="1">
      <c r="A676" s="39"/>
      <c r="B676" s="40"/>
      <c r="C676" s="41"/>
      <c r="D676" s="241" t="s">
        <v>329</v>
      </c>
      <c r="E676" s="41"/>
      <c r="F676" s="242" t="s">
        <v>1296</v>
      </c>
      <c r="G676" s="41"/>
      <c r="H676" s="41"/>
      <c r="I676" s="243"/>
      <c r="J676" s="41"/>
      <c r="K676" s="41"/>
      <c r="L676" s="45"/>
      <c r="M676" s="244"/>
      <c r="N676" s="245"/>
      <c r="O676" s="92"/>
      <c r="P676" s="92"/>
      <c r="Q676" s="92"/>
      <c r="R676" s="92"/>
      <c r="S676" s="92"/>
      <c r="T676" s="93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T676" s="18" t="s">
        <v>329</v>
      </c>
      <c r="AU676" s="18" t="s">
        <v>91</v>
      </c>
    </row>
    <row r="677" s="13" customFormat="1">
      <c r="A677" s="13"/>
      <c r="B677" s="251"/>
      <c r="C677" s="252"/>
      <c r="D677" s="253" t="s">
        <v>440</v>
      </c>
      <c r="E677" s="254" t="s">
        <v>1</v>
      </c>
      <c r="F677" s="255" t="s">
        <v>1297</v>
      </c>
      <c r="G677" s="252"/>
      <c r="H677" s="256">
        <v>42.810000000000002</v>
      </c>
      <c r="I677" s="257"/>
      <c r="J677" s="252"/>
      <c r="K677" s="252"/>
      <c r="L677" s="258"/>
      <c r="M677" s="259"/>
      <c r="N677" s="260"/>
      <c r="O677" s="260"/>
      <c r="P677" s="260"/>
      <c r="Q677" s="260"/>
      <c r="R677" s="260"/>
      <c r="S677" s="260"/>
      <c r="T677" s="261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62" t="s">
        <v>440</v>
      </c>
      <c r="AU677" s="262" t="s">
        <v>91</v>
      </c>
      <c r="AV677" s="13" t="s">
        <v>91</v>
      </c>
      <c r="AW677" s="13" t="s">
        <v>36</v>
      </c>
      <c r="AX677" s="13" t="s">
        <v>89</v>
      </c>
      <c r="AY677" s="262" t="s">
        <v>320</v>
      </c>
    </row>
    <row r="678" s="2" customFormat="1" ht="24.15" customHeight="1">
      <c r="A678" s="39"/>
      <c r="B678" s="40"/>
      <c r="C678" s="274" t="s">
        <v>1298</v>
      </c>
      <c r="D678" s="274" t="s">
        <v>503</v>
      </c>
      <c r="E678" s="275" t="s">
        <v>1299</v>
      </c>
      <c r="F678" s="276" t="s">
        <v>1300</v>
      </c>
      <c r="G678" s="277" t="s">
        <v>437</v>
      </c>
      <c r="H678" s="278">
        <v>44.951000000000001</v>
      </c>
      <c r="I678" s="279"/>
      <c r="J678" s="280">
        <f>ROUND(I678*H678,2)</f>
        <v>0</v>
      </c>
      <c r="K678" s="276" t="s">
        <v>326</v>
      </c>
      <c r="L678" s="281"/>
      <c r="M678" s="282" t="s">
        <v>1</v>
      </c>
      <c r="N678" s="283" t="s">
        <v>46</v>
      </c>
      <c r="O678" s="92"/>
      <c r="P678" s="237">
        <f>O678*H678</f>
        <v>0</v>
      </c>
      <c r="Q678" s="237">
        <v>0.019</v>
      </c>
      <c r="R678" s="237">
        <f>Q678*H678</f>
        <v>0.85406899999999997</v>
      </c>
      <c r="S678" s="237">
        <v>0</v>
      </c>
      <c r="T678" s="238">
        <f>S678*H678</f>
        <v>0</v>
      </c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R678" s="239" t="s">
        <v>363</v>
      </c>
      <c r="AT678" s="239" t="s">
        <v>503</v>
      </c>
      <c r="AU678" s="239" t="s">
        <v>91</v>
      </c>
      <c r="AY678" s="18" t="s">
        <v>320</v>
      </c>
      <c r="BE678" s="240">
        <f>IF(N678="základní",J678,0)</f>
        <v>0</v>
      </c>
      <c r="BF678" s="240">
        <f>IF(N678="snížená",J678,0)</f>
        <v>0</v>
      </c>
      <c r="BG678" s="240">
        <f>IF(N678="zákl. přenesená",J678,0)</f>
        <v>0</v>
      </c>
      <c r="BH678" s="240">
        <f>IF(N678="sníž. přenesená",J678,0)</f>
        <v>0</v>
      </c>
      <c r="BI678" s="240">
        <f>IF(N678="nulová",J678,0)</f>
        <v>0</v>
      </c>
      <c r="BJ678" s="18" t="s">
        <v>89</v>
      </c>
      <c r="BK678" s="240">
        <f>ROUND(I678*H678,2)</f>
        <v>0</v>
      </c>
      <c r="BL678" s="18" t="s">
        <v>341</v>
      </c>
      <c r="BM678" s="239" t="s">
        <v>1301</v>
      </c>
    </row>
    <row r="679" s="13" customFormat="1">
      <c r="A679" s="13"/>
      <c r="B679" s="251"/>
      <c r="C679" s="252"/>
      <c r="D679" s="253" t="s">
        <v>440</v>
      </c>
      <c r="E679" s="254" t="s">
        <v>1</v>
      </c>
      <c r="F679" s="255" t="s">
        <v>1302</v>
      </c>
      <c r="G679" s="252"/>
      <c r="H679" s="256">
        <v>44.951000000000001</v>
      </c>
      <c r="I679" s="257"/>
      <c r="J679" s="252"/>
      <c r="K679" s="252"/>
      <c r="L679" s="258"/>
      <c r="M679" s="259"/>
      <c r="N679" s="260"/>
      <c r="O679" s="260"/>
      <c r="P679" s="260"/>
      <c r="Q679" s="260"/>
      <c r="R679" s="260"/>
      <c r="S679" s="260"/>
      <c r="T679" s="261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62" t="s">
        <v>440</v>
      </c>
      <c r="AU679" s="262" t="s">
        <v>91</v>
      </c>
      <c r="AV679" s="13" t="s">
        <v>91</v>
      </c>
      <c r="AW679" s="13" t="s">
        <v>36</v>
      </c>
      <c r="AX679" s="13" t="s">
        <v>89</v>
      </c>
      <c r="AY679" s="262" t="s">
        <v>320</v>
      </c>
    </row>
    <row r="680" s="2" customFormat="1" ht="44.25" customHeight="1">
      <c r="A680" s="39"/>
      <c r="B680" s="40"/>
      <c r="C680" s="228" t="s">
        <v>1303</v>
      </c>
      <c r="D680" s="228" t="s">
        <v>323</v>
      </c>
      <c r="E680" s="229" t="s">
        <v>1304</v>
      </c>
      <c r="F680" s="230" t="s">
        <v>1305</v>
      </c>
      <c r="G680" s="231" t="s">
        <v>437</v>
      </c>
      <c r="H680" s="232">
        <v>9.1999999999999993</v>
      </c>
      <c r="I680" s="233"/>
      <c r="J680" s="234">
        <f>ROUND(I680*H680,2)</f>
        <v>0</v>
      </c>
      <c r="K680" s="230" t="s">
        <v>326</v>
      </c>
      <c r="L680" s="45"/>
      <c r="M680" s="235" t="s">
        <v>1</v>
      </c>
      <c r="N680" s="236" t="s">
        <v>46</v>
      </c>
      <c r="O680" s="92"/>
      <c r="P680" s="237">
        <f>O680*H680</f>
        <v>0</v>
      </c>
      <c r="Q680" s="237">
        <v>0.012</v>
      </c>
      <c r="R680" s="237">
        <f>Q680*H680</f>
        <v>0.1104</v>
      </c>
      <c r="S680" s="237">
        <v>0</v>
      </c>
      <c r="T680" s="238">
        <f>S680*H680</f>
        <v>0</v>
      </c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R680" s="239" t="s">
        <v>341</v>
      </c>
      <c r="AT680" s="239" t="s">
        <v>323</v>
      </c>
      <c r="AU680" s="239" t="s">
        <v>91</v>
      </c>
      <c r="AY680" s="18" t="s">
        <v>320</v>
      </c>
      <c r="BE680" s="240">
        <f>IF(N680="základní",J680,0)</f>
        <v>0</v>
      </c>
      <c r="BF680" s="240">
        <f>IF(N680="snížená",J680,0)</f>
        <v>0</v>
      </c>
      <c r="BG680" s="240">
        <f>IF(N680="zákl. přenesená",J680,0)</f>
        <v>0</v>
      </c>
      <c r="BH680" s="240">
        <f>IF(N680="sníž. přenesená",J680,0)</f>
        <v>0</v>
      </c>
      <c r="BI680" s="240">
        <f>IF(N680="nulová",J680,0)</f>
        <v>0</v>
      </c>
      <c r="BJ680" s="18" t="s">
        <v>89</v>
      </c>
      <c r="BK680" s="240">
        <f>ROUND(I680*H680,2)</f>
        <v>0</v>
      </c>
      <c r="BL680" s="18" t="s">
        <v>341</v>
      </c>
      <c r="BM680" s="239" t="s">
        <v>1306</v>
      </c>
    </row>
    <row r="681" s="2" customFormat="1">
      <c r="A681" s="39"/>
      <c r="B681" s="40"/>
      <c r="C681" s="41"/>
      <c r="D681" s="241" t="s">
        <v>329</v>
      </c>
      <c r="E681" s="41"/>
      <c r="F681" s="242" t="s">
        <v>1307</v>
      </c>
      <c r="G681" s="41"/>
      <c r="H681" s="41"/>
      <c r="I681" s="243"/>
      <c r="J681" s="41"/>
      <c r="K681" s="41"/>
      <c r="L681" s="45"/>
      <c r="M681" s="244"/>
      <c r="N681" s="245"/>
      <c r="O681" s="92"/>
      <c r="P681" s="92"/>
      <c r="Q681" s="92"/>
      <c r="R681" s="92"/>
      <c r="S681" s="92"/>
      <c r="T681" s="93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T681" s="18" t="s">
        <v>329</v>
      </c>
      <c r="AU681" s="18" t="s">
        <v>91</v>
      </c>
    </row>
    <row r="682" s="13" customFormat="1">
      <c r="A682" s="13"/>
      <c r="B682" s="251"/>
      <c r="C682" s="252"/>
      <c r="D682" s="253" t="s">
        <v>440</v>
      </c>
      <c r="E682" s="254" t="s">
        <v>1</v>
      </c>
      <c r="F682" s="255" t="s">
        <v>1308</v>
      </c>
      <c r="G682" s="252"/>
      <c r="H682" s="256">
        <v>9.1999999999999993</v>
      </c>
      <c r="I682" s="257"/>
      <c r="J682" s="252"/>
      <c r="K682" s="252"/>
      <c r="L682" s="258"/>
      <c r="M682" s="259"/>
      <c r="N682" s="260"/>
      <c r="O682" s="260"/>
      <c r="P682" s="260"/>
      <c r="Q682" s="260"/>
      <c r="R682" s="260"/>
      <c r="S682" s="260"/>
      <c r="T682" s="261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62" t="s">
        <v>440</v>
      </c>
      <c r="AU682" s="262" t="s">
        <v>91</v>
      </c>
      <c r="AV682" s="13" t="s">
        <v>91</v>
      </c>
      <c r="AW682" s="13" t="s">
        <v>36</v>
      </c>
      <c r="AX682" s="13" t="s">
        <v>89</v>
      </c>
      <c r="AY682" s="262" t="s">
        <v>320</v>
      </c>
    </row>
    <row r="683" s="2" customFormat="1" ht="24.15" customHeight="1">
      <c r="A683" s="39"/>
      <c r="B683" s="40"/>
      <c r="C683" s="274" t="s">
        <v>1309</v>
      </c>
      <c r="D683" s="274" t="s">
        <v>503</v>
      </c>
      <c r="E683" s="275" t="s">
        <v>1310</v>
      </c>
      <c r="F683" s="276" t="s">
        <v>1311</v>
      </c>
      <c r="G683" s="277" t="s">
        <v>437</v>
      </c>
      <c r="H683" s="278">
        <v>9.6600000000000001</v>
      </c>
      <c r="I683" s="279"/>
      <c r="J683" s="280">
        <f>ROUND(I683*H683,2)</f>
        <v>0</v>
      </c>
      <c r="K683" s="276" t="s">
        <v>326</v>
      </c>
      <c r="L683" s="281"/>
      <c r="M683" s="282" t="s">
        <v>1</v>
      </c>
      <c r="N683" s="283" t="s">
        <v>46</v>
      </c>
      <c r="O683" s="92"/>
      <c r="P683" s="237">
        <f>O683*H683</f>
        <v>0</v>
      </c>
      <c r="Q683" s="237">
        <v>0.0465</v>
      </c>
      <c r="R683" s="237">
        <f>Q683*H683</f>
        <v>0.44918999999999998</v>
      </c>
      <c r="S683" s="237">
        <v>0</v>
      </c>
      <c r="T683" s="238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39" t="s">
        <v>363</v>
      </c>
      <c r="AT683" s="239" t="s">
        <v>503</v>
      </c>
      <c r="AU683" s="239" t="s">
        <v>91</v>
      </c>
      <c r="AY683" s="18" t="s">
        <v>320</v>
      </c>
      <c r="BE683" s="240">
        <f>IF(N683="základní",J683,0)</f>
        <v>0</v>
      </c>
      <c r="BF683" s="240">
        <f>IF(N683="snížená",J683,0)</f>
        <v>0</v>
      </c>
      <c r="BG683" s="240">
        <f>IF(N683="zákl. přenesená",J683,0)</f>
        <v>0</v>
      </c>
      <c r="BH683" s="240">
        <f>IF(N683="sníž. přenesená",J683,0)</f>
        <v>0</v>
      </c>
      <c r="BI683" s="240">
        <f>IF(N683="nulová",J683,0)</f>
        <v>0</v>
      </c>
      <c r="BJ683" s="18" t="s">
        <v>89</v>
      </c>
      <c r="BK683" s="240">
        <f>ROUND(I683*H683,2)</f>
        <v>0</v>
      </c>
      <c r="BL683" s="18" t="s">
        <v>341</v>
      </c>
      <c r="BM683" s="239" t="s">
        <v>1312</v>
      </c>
    </row>
    <row r="684" s="13" customFormat="1">
      <c r="A684" s="13"/>
      <c r="B684" s="251"/>
      <c r="C684" s="252"/>
      <c r="D684" s="253" t="s">
        <v>440</v>
      </c>
      <c r="E684" s="254" t="s">
        <v>1</v>
      </c>
      <c r="F684" s="255" t="s">
        <v>1313</v>
      </c>
      <c r="G684" s="252"/>
      <c r="H684" s="256">
        <v>9.6600000000000001</v>
      </c>
      <c r="I684" s="257"/>
      <c r="J684" s="252"/>
      <c r="K684" s="252"/>
      <c r="L684" s="258"/>
      <c r="M684" s="259"/>
      <c r="N684" s="260"/>
      <c r="O684" s="260"/>
      <c r="P684" s="260"/>
      <c r="Q684" s="260"/>
      <c r="R684" s="260"/>
      <c r="S684" s="260"/>
      <c r="T684" s="261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62" t="s">
        <v>440</v>
      </c>
      <c r="AU684" s="262" t="s">
        <v>91</v>
      </c>
      <c r="AV684" s="13" t="s">
        <v>91</v>
      </c>
      <c r="AW684" s="13" t="s">
        <v>36</v>
      </c>
      <c r="AX684" s="13" t="s">
        <v>89</v>
      </c>
      <c r="AY684" s="262" t="s">
        <v>320</v>
      </c>
    </row>
    <row r="685" s="2" customFormat="1" ht="37.8" customHeight="1">
      <c r="A685" s="39"/>
      <c r="B685" s="40"/>
      <c r="C685" s="228" t="s">
        <v>1314</v>
      </c>
      <c r="D685" s="228" t="s">
        <v>323</v>
      </c>
      <c r="E685" s="229" t="s">
        <v>1315</v>
      </c>
      <c r="F685" s="230" t="s">
        <v>1316</v>
      </c>
      <c r="G685" s="231" t="s">
        <v>437</v>
      </c>
      <c r="H685" s="232">
        <v>23.100000000000001</v>
      </c>
      <c r="I685" s="233"/>
      <c r="J685" s="234">
        <f>ROUND(I685*H685,2)</f>
        <v>0</v>
      </c>
      <c r="K685" s="230" t="s">
        <v>326</v>
      </c>
      <c r="L685" s="45"/>
      <c r="M685" s="235" t="s">
        <v>1</v>
      </c>
      <c r="N685" s="236" t="s">
        <v>46</v>
      </c>
      <c r="O685" s="92"/>
      <c r="P685" s="237">
        <f>O685*H685</f>
        <v>0</v>
      </c>
      <c r="Q685" s="237">
        <v>0.0083499999999999998</v>
      </c>
      <c r="R685" s="237">
        <f>Q685*H685</f>
        <v>0.192885</v>
      </c>
      <c r="S685" s="237">
        <v>0</v>
      </c>
      <c r="T685" s="238">
        <f>S685*H685</f>
        <v>0</v>
      </c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R685" s="239" t="s">
        <v>341</v>
      </c>
      <c r="AT685" s="239" t="s">
        <v>323</v>
      </c>
      <c r="AU685" s="239" t="s">
        <v>91</v>
      </c>
      <c r="AY685" s="18" t="s">
        <v>320</v>
      </c>
      <c r="BE685" s="240">
        <f>IF(N685="základní",J685,0)</f>
        <v>0</v>
      </c>
      <c r="BF685" s="240">
        <f>IF(N685="snížená",J685,0)</f>
        <v>0</v>
      </c>
      <c r="BG685" s="240">
        <f>IF(N685="zákl. přenesená",J685,0)</f>
        <v>0</v>
      </c>
      <c r="BH685" s="240">
        <f>IF(N685="sníž. přenesená",J685,0)</f>
        <v>0</v>
      </c>
      <c r="BI685" s="240">
        <f>IF(N685="nulová",J685,0)</f>
        <v>0</v>
      </c>
      <c r="BJ685" s="18" t="s">
        <v>89</v>
      </c>
      <c r="BK685" s="240">
        <f>ROUND(I685*H685,2)</f>
        <v>0</v>
      </c>
      <c r="BL685" s="18" t="s">
        <v>341</v>
      </c>
      <c r="BM685" s="239" t="s">
        <v>1317</v>
      </c>
    </row>
    <row r="686" s="2" customFormat="1">
      <c r="A686" s="39"/>
      <c r="B686" s="40"/>
      <c r="C686" s="41"/>
      <c r="D686" s="241" t="s">
        <v>329</v>
      </c>
      <c r="E686" s="41"/>
      <c r="F686" s="242" t="s">
        <v>1318</v>
      </c>
      <c r="G686" s="41"/>
      <c r="H686" s="41"/>
      <c r="I686" s="243"/>
      <c r="J686" s="41"/>
      <c r="K686" s="41"/>
      <c r="L686" s="45"/>
      <c r="M686" s="244"/>
      <c r="N686" s="245"/>
      <c r="O686" s="92"/>
      <c r="P686" s="92"/>
      <c r="Q686" s="92"/>
      <c r="R686" s="92"/>
      <c r="S686" s="92"/>
      <c r="T686" s="93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T686" s="18" t="s">
        <v>329</v>
      </c>
      <c r="AU686" s="18" t="s">
        <v>91</v>
      </c>
    </row>
    <row r="687" s="13" customFormat="1">
      <c r="A687" s="13"/>
      <c r="B687" s="251"/>
      <c r="C687" s="252"/>
      <c r="D687" s="253" t="s">
        <v>440</v>
      </c>
      <c r="E687" s="254" t="s">
        <v>1</v>
      </c>
      <c r="F687" s="255" t="s">
        <v>1319</v>
      </c>
      <c r="G687" s="252"/>
      <c r="H687" s="256">
        <v>23.100000000000001</v>
      </c>
      <c r="I687" s="257"/>
      <c r="J687" s="252"/>
      <c r="K687" s="252"/>
      <c r="L687" s="258"/>
      <c r="M687" s="259"/>
      <c r="N687" s="260"/>
      <c r="O687" s="260"/>
      <c r="P687" s="260"/>
      <c r="Q687" s="260"/>
      <c r="R687" s="260"/>
      <c r="S687" s="260"/>
      <c r="T687" s="261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62" t="s">
        <v>440</v>
      </c>
      <c r="AU687" s="262" t="s">
        <v>91</v>
      </c>
      <c r="AV687" s="13" t="s">
        <v>91</v>
      </c>
      <c r="AW687" s="13" t="s">
        <v>36</v>
      </c>
      <c r="AX687" s="13" t="s">
        <v>89</v>
      </c>
      <c r="AY687" s="262" t="s">
        <v>320</v>
      </c>
    </row>
    <row r="688" s="2" customFormat="1" ht="16.5" customHeight="1">
      <c r="A688" s="39"/>
      <c r="B688" s="40"/>
      <c r="C688" s="274" t="s">
        <v>1320</v>
      </c>
      <c r="D688" s="274" t="s">
        <v>503</v>
      </c>
      <c r="E688" s="275" t="s">
        <v>1321</v>
      </c>
      <c r="F688" s="276" t="s">
        <v>1322</v>
      </c>
      <c r="G688" s="277" t="s">
        <v>437</v>
      </c>
      <c r="H688" s="278">
        <v>24.254999999999999</v>
      </c>
      <c r="I688" s="279"/>
      <c r="J688" s="280">
        <f>ROUND(I688*H688,2)</f>
        <v>0</v>
      </c>
      <c r="K688" s="276" t="s">
        <v>326</v>
      </c>
      <c r="L688" s="281"/>
      <c r="M688" s="282" t="s">
        <v>1</v>
      </c>
      <c r="N688" s="283" t="s">
        <v>46</v>
      </c>
      <c r="O688" s="92"/>
      <c r="P688" s="237">
        <f>O688*H688</f>
        <v>0</v>
      </c>
      <c r="Q688" s="237">
        <v>0.00059999999999999995</v>
      </c>
      <c r="R688" s="237">
        <f>Q688*H688</f>
        <v>0.014552999999999998</v>
      </c>
      <c r="S688" s="237">
        <v>0</v>
      </c>
      <c r="T688" s="238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239" t="s">
        <v>363</v>
      </c>
      <c r="AT688" s="239" t="s">
        <v>503</v>
      </c>
      <c r="AU688" s="239" t="s">
        <v>91</v>
      </c>
      <c r="AY688" s="18" t="s">
        <v>320</v>
      </c>
      <c r="BE688" s="240">
        <f>IF(N688="základní",J688,0)</f>
        <v>0</v>
      </c>
      <c r="BF688" s="240">
        <f>IF(N688="snížená",J688,0)</f>
        <v>0</v>
      </c>
      <c r="BG688" s="240">
        <f>IF(N688="zákl. přenesená",J688,0)</f>
        <v>0</v>
      </c>
      <c r="BH688" s="240">
        <f>IF(N688="sníž. přenesená",J688,0)</f>
        <v>0</v>
      </c>
      <c r="BI688" s="240">
        <f>IF(N688="nulová",J688,0)</f>
        <v>0</v>
      </c>
      <c r="BJ688" s="18" t="s">
        <v>89</v>
      </c>
      <c r="BK688" s="240">
        <f>ROUND(I688*H688,2)</f>
        <v>0</v>
      </c>
      <c r="BL688" s="18" t="s">
        <v>341</v>
      </c>
      <c r="BM688" s="239" t="s">
        <v>1323</v>
      </c>
    </row>
    <row r="689" s="13" customFormat="1">
      <c r="A689" s="13"/>
      <c r="B689" s="251"/>
      <c r="C689" s="252"/>
      <c r="D689" s="253" t="s">
        <v>440</v>
      </c>
      <c r="E689" s="254" t="s">
        <v>1</v>
      </c>
      <c r="F689" s="255" t="s">
        <v>1324</v>
      </c>
      <c r="G689" s="252"/>
      <c r="H689" s="256">
        <v>24.254999999999999</v>
      </c>
      <c r="I689" s="257"/>
      <c r="J689" s="252"/>
      <c r="K689" s="252"/>
      <c r="L689" s="258"/>
      <c r="M689" s="259"/>
      <c r="N689" s="260"/>
      <c r="O689" s="260"/>
      <c r="P689" s="260"/>
      <c r="Q689" s="260"/>
      <c r="R689" s="260"/>
      <c r="S689" s="260"/>
      <c r="T689" s="261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62" t="s">
        <v>440</v>
      </c>
      <c r="AU689" s="262" t="s">
        <v>91</v>
      </c>
      <c r="AV689" s="13" t="s">
        <v>91</v>
      </c>
      <c r="AW689" s="13" t="s">
        <v>36</v>
      </c>
      <c r="AX689" s="13" t="s">
        <v>89</v>
      </c>
      <c r="AY689" s="262" t="s">
        <v>320</v>
      </c>
    </row>
    <row r="690" s="2" customFormat="1" ht="44.25" customHeight="1">
      <c r="A690" s="39"/>
      <c r="B690" s="40"/>
      <c r="C690" s="228" t="s">
        <v>1325</v>
      </c>
      <c r="D690" s="228" t="s">
        <v>323</v>
      </c>
      <c r="E690" s="229" t="s">
        <v>1326</v>
      </c>
      <c r="F690" s="230" t="s">
        <v>1327</v>
      </c>
      <c r="G690" s="231" t="s">
        <v>437</v>
      </c>
      <c r="H690" s="232">
        <v>16.559999999999999</v>
      </c>
      <c r="I690" s="233"/>
      <c r="J690" s="234">
        <f>ROUND(I690*H690,2)</f>
        <v>0</v>
      </c>
      <c r="K690" s="230" t="s">
        <v>326</v>
      </c>
      <c r="L690" s="45"/>
      <c r="M690" s="235" t="s">
        <v>1</v>
      </c>
      <c r="N690" s="236" t="s">
        <v>46</v>
      </c>
      <c r="O690" s="92"/>
      <c r="P690" s="237">
        <f>O690*H690</f>
        <v>0</v>
      </c>
      <c r="Q690" s="237">
        <v>0.0086800000000000002</v>
      </c>
      <c r="R690" s="237">
        <f>Q690*H690</f>
        <v>0.1437408</v>
      </c>
      <c r="S690" s="237">
        <v>0</v>
      </c>
      <c r="T690" s="238">
        <f>S690*H690</f>
        <v>0</v>
      </c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R690" s="239" t="s">
        <v>341</v>
      </c>
      <c r="AT690" s="239" t="s">
        <v>323</v>
      </c>
      <c r="AU690" s="239" t="s">
        <v>91</v>
      </c>
      <c r="AY690" s="18" t="s">
        <v>320</v>
      </c>
      <c r="BE690" s="240">
        <f>IF(N690="základní",J690,0)</f>
        <v>0</v>
      </c>
      <c r="BF690" s="240">
        <f>IF(N690="snížená",J690,0)</f>
        <v>0</v>
      </c>
      <c r="BG690" s="240">
        <f>IF(N690="zákl. přenesená",J690,0)</f>
        <v>0</v>
      </c>
      <c r="BH690" s="240">
        <f>IF(N690="sníž. přenesená",J690,0)</f>
        <v>0</v>
      </c>
      <c r="BI690" s="240">
        <f>IF(N690="nulová",J690,0)</f>
        <v>0</v>
      </c>
      <c r="BJ690" s="18" t="s">
        <v>89</v>
      </c>
      <c r="BK690" s="240">
        <f>ROUND(I690*H690,2)</f>
        <v>0</v>
      </c>
      <c r="BL690" s="18" t="s">
        <v>341</v>
      </c>
      <c r="BM690" s="239" t="s">
        <v>1328</v>
      </c>
    </row>
    <row r="691" s="2" customFormat="1">
      <c r="A691" s="39"/>
      <c r="B691" s="40"/>
      <c r="C691" s="41"/>
      <c r="D691" s="241" t="s">
        <v>329</v>
      </c>
      <c r="E691" s="41"/>
      <c r="F691" s="242" t="s">
        <v>1329</v>
      </c>
      <c r="G691" s="41"/>
      <c r="H691" s="41"/>
      <c r="I691" s="243"/>
      <c r="J691" s="41"/>
      <c r="K691" s="41"/>
      <c r="L691" s="45"/>
      <c r="M691" s="244"/>
      <c r="N691" s="245"/>
      <c r="O691" s="92"/>
      <c r="P691" s="92"/>
      <c r="Q691" s="92"/>
      <c r="R691" s="92"/>
      <c r="S691" s="92"/>
      <c r="T691" s="93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T691" s="18" t="s">
        <v>329</v>
      </c>
      <c r="AU691" s="18" t="s">
        <v>91</v>
      </c>
    </row>
    <row r="692" s="13" customFormat="1">
      <c r="A692" s="13"/>
      <c r="B692" s="251"/>
      <c r="C692" s="252"/>
      <c r="D692" s="253" t="s">
        <v>440</v>
      </c>
      <c r="E692" s="254" t="s">
        <v>1</v>
      </c>
      <c r="F692" s="255" t="s">
        <v>1330</v>
      </c>
      <c r="G692" s="252"/>
      <c r="H692" s="256">
        <v>11.199999999999999</v>
      </c>
      <c r="I692" s="257"/>
      <c r="J692" s="252"/>
      <c r="K692" s="252"/>
      <c r="L692" s="258"/>
      <c r="M692" s="259"/>
      <c r="N692" s="260"/>
      <c r="O692" s="260"/>
      <c r="P692" s="260"/>
      <c r="Q692" s="260"/>
      <c r="R692" s="260"/>
      <c r="S692" s="260"/>
      <c r="T692" s="261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62" t="s">
        <v>440</v>
      </c>
      <c r="AU692" s="262" t="s">
        <v>91</v>
      </c>
      <c r="AV692" s="13" t="s">
        <v>91</v>
      </c>
      <c r="AW692" s="13" t="s">
        <v>36</v>
      </c>
      <c r="AX692" s="13" t="s">
        <v>81</v>
      </c>
      <c r="AY692" s="262" t="s">
        <v>320</v>
      </c>
    </row>
    <row r="693" s="13" customFormat="1">
      <c r="A693" s="13"/>
      <c r="B693" s="251"/>
      <c r="C693" s="252"/>
      <c r="D693" s="253" t="s">
        <v>440</v>
      </c>
      <c r="E693" s="254" t="s">
        <v>1</v>
      </c>
      <c r="F693" s="255" t="s">
        <v>1331</v>
      </c>
      <c r="G693" s="252"/>
      <c r="H693" s="256">
        <v>5.3600000000000003</v>
      </c>
      <c r="I693" s="257"/>
      <c r="J693" s="252"/>
      <c r="K693" s="252"/>
      <c r="L693" s="258"/>
      <c r="M693" s="259"/>
      <c r="N693" s="260"/>
      <c r="O693" s="260"/>
      <c r="P693" s="260"/>
      <c r="Q693" s="260"/>
      <c r="R693" s="260"/>
      <c r="S693" s="260"/>
      <c r="T693" s="261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62" t="s">
        <v>440</v>
      </c>
      <c r="AU693" s="262" t="s">
        <v>91</v>
      </c>
      <c r="AV693" s="13" t="s">
        <v>91</v>
      </c>
      <c r="AW693" s="13" t="s">
        <v>36</v>
      </c>
      <c r="AX693" s="13" t="s">
        <v>81</v>
      </c>
      <c r="AY693" s="262" t="s">
        <v>320</v>
      </c>
    </row>
    <row r="694" s="14" customFormat="1">
      <c r="A694" s="14"/>
      <c r="B694" s="263"/>
      <c r="C694" s="264"/>
      <c r="D694" s="253" t="s">
        <v>440</v>
      </c>
      <c r="E694" s="265" t="s">
        <v>1</v>
      </c>
      <c r="F694" s="266" t="s">
        <v>485</v>
      </c>
      <c r="G694" s="264"/>
      <c r="H694" s="267">
        <v>16.559999999999999</v>
      </c>
      <c r="I694" s="268"/>
      <c r="J694" s="264"/>
      <c r="K694" s="264"/>
      <c r="L694" s="269"/>
      <c r="M694" s="270"/>
      <c r="N694" s="271"/>
      <c r="O694" s="271"/>
      <c r="P694" s="271"/>
      <c r="Q694" s="271"/>
      <c r="R694" s="271"/>
      <c r="S694" s="271"/>
      <c r="T694" s="272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73" t="s">
        <v>440</v>
      </c>
      <c r="AU694" s="273" t="s">
        <v>91</v>
      </c>
      <c r="AV694" s="14" t="s">
        <v>341</v>
      </c>
      <c r="AW694" s="14" t="s">
        <v>36</v>
      </c>
      <c r="AX694" s="14" t="s">
        <v>89</v>
      </c>
      <c r="AY694" s="273" t="s">
        <v>320</v>
      </c>
    </row>
    <row r="695" s="2" customFormat="1" ht="24.15" customHeight="1">
      <c r="A695" s="39"/>
      <c r="B695" s="40"/>
      <c r="C695" s="274" t="s">
        <v>1332</v>
      </c>
      <c r="D695" s="274" t="s">
        <v>503</v>
      </c>
      <c r="E695" s="275" t="s">
        <v>1333</v>
      </c>
      <c r="F695" s="276" t="s">
        <v>1334</v>
      </c>
      <c r="G695" s="277" t="s">
        <v>437</v>
      </c>
      <c r="H695" s="278">
        <v>17.388000000000002</v>
      </c>
      <c r="I695" s="279"/>
      <c r="J695" s="280">
        <f>ROUND(I695*H695,2)</f>
        <v>0</v>
      </c>
      <c r="K695" s="276" t="s">
        <v>326</v>
      </c>
      <c r="L695" s="281"/>
      <c r="M695" s="282" t="s">
        <v>1</v>
      </c>
      <c r="N695" s="283" t="s">
        <v>46</v>
      </c>
      <c r="O695" s="92"/>
      <c r="P695" s="237">
        <f>O695*H695</f>
        <v>0</v>
      </c>
      <c r="Q695" s="237">
        <v>0.0054000000000000003</v>
      </c>
      <c r="R695" s="237">
        <f>Q695*H695</f>
        <v>0.093895200000000012</v>
      </c>
      <c r="S695" s="237">
        <v>0</v>
      </c>
      <c r="T695" s="238">
        <f>S695*H695</f>
        <v>0</v>
      </c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R695" s="239" t="s">
        <v>363</v>
      </c>
      <c r="AT695" s="239" t="s">
        <v>503</v>
      </c>
      <c r="AU695" s="239" t="s">
        <v>91</v>
      </c>
      <c r="AY695" s="18" t="s">
        <v>320</v>
      </c>
      <c r="BE695" s="240">
        <f>IF(N695="základní",J695,0)</f>
        <v>0</v>
      </c>
      <c r="BF695" s="240">
        <f>IF(N695="snížená",J695,0)</f>
        <v>0</v>
      </c>
      <c r="BG695" s="240">
        <f>IF(N695="zákl. přenesená",J695,0)</f>
        <v>0</v>
      </c>
      <c r="BH695" s="240">
        <f>IF(N695="sníž. přenesená",J695,0)</f>
        <v>0</v>
      </c>
      <c r="BI695" s="240">
        <f>IF(N695="nulová",J695,0)</f>
        <v>0</v>
      </c>
      <c r="BJ695" s="18" t="s">
        <v>89</v>
      </c>
      <c r="BK695" s="240">
        <f>ROUND(I695*H695,2)</f>
        <v>0</v>
      </c>
      <c r="BL695" s="18" t="s">
        <v>341</v>
      </c>
      <c r="BM695" s="239" t="s">
        <v>1335</v>
      </c>
    </row>
    <row r="696" s="13" customFormat="1">
      <c r="A696" s="13"/>
      <c r="B696" s="251"/>
      <c r="C696" s="252"/>
      <c r="D696" s="253" t="s">
        <v>440</v>
      </c>
      <c r="E696" s="254" t="s">
        <v>1</v>
      </c>
      <c r="F696" s="255" t="s">
        <v>1336</v>
      </c>
      <c r="G696" s="252"/>
      <c r="H696" s="256">
        <v>17.388000000000002</v>
      </c>
      <c r="I696" s="257"/>
      <c r="J696" s="252"/>
      <c r="K696" s="252"/>
      <c r="L696" s="258"/>
      <c r="M696" s="259"/>
      <c r="N696" s="260"/>
      <c r="O696" s="260"/>
      <c r="P696" s="260"/>
      <c r="Q696" s="260"/>
      <c r="R696" s="260"/>
      <c r="S696" s="260"/>
      <c r="T696" s="261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62" t="s">
        <v>440</v>
      </c>
      <c r="AU696" s="262" t="s">
        <v>91</v>
      </c>
      <c r="AV696" s="13" t="s">
        <v>91</v>
      </c>
      <c r="AW696" s="13" t="s">
        <v>36</v>
      </c>
      <c r="AX696" s="13" t="s">
        <v>89</v>
      </c>
      <c r="AY696" s="262" t="s">
        <v>320</v>
      </c>
    </row>
    <row r="697" s="2" customFormat="1" ht="44.25" customHeight="1">
      <c r="A697" s="39"/>
      <c r="B697" s="40"/>
      <c r="C697" s="228" t="s">
        <v>1337</v>
      </c>
      <c r="D697" s="228" t="s">
        <v>323</v>
      </c>
      <c r="E697" s="229" t="s">
        <v>1326</v>
      </c>
      <c r="F697" s="230" t="s">
        <v>1327</v>
      </c>
      <c r="G697" s="231" t="s">
        <v>437</v>
      </c>
      <c r="H697" s="232">
        <v>5.29</v>
      </c>
      <c r="I697" s="233"/>
      <c r="J697" s="234">
        <f>ROUND(I697*H697,2)</f>
        <v>0</v>
      </c>
      <c r="K697" s="230" t="s">
        <v>326</v>
      </c>
      <c r="L697" s="45"/>
      <c r="M697" s="235" t="s">
        <v>1</v>
      </c>
      <c r="N697" s="236" t="s">
        <v>46</v>
      </c>
      <c r="O697" s="92"/>
      <c r="P697" s="237">
        <f>O697*H697</f>
        <v>0</v>
      </c>
      <c r="Q697" s="237">
        <v>0.0086800000000000002</v>
      </c>
      <c r="R697" s="237">
        <f>Q697*H697</f>
        <v>0.045917199999999998</v>
      </c>
      <c r="S697" s="237">
        <v>0</v>
      </c>
      <c r="T697" s="238">
        <f>S697*H697</f>
        <v>0</v>
      </c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R697" s="239" t="s">
        <v>341</v>
      </c>
      <c r="AT697" s="239" t="s">
        <v>323</v>
      </c>
      <c r="AU697" s="239" t="s">
        <v>91</v>
      </c>
      <c r="AY697" s="18" t="s">
        <v>320</v>
      </c>
      <c r="BE697" s="240">
        <f>IF(N697="základní",J697,0)</f>
        <v>0</v>
      </c>
      <c r="BF697" s="240">
        <f>IF(N697="snížená",J697,0)</f>
        <v>0</v>
      </c>
      <c r="BG697" s="240">
        <f>IF(N697="zákl. přenesená",J697,0)</f>
        <v>0</v>
      </c>
      <c r="BH697" s="240">
        <f>IF(N697="sníž. přenesená",J697,0)</f>
        <v>0</v>
      </c>
      <c r="BI697" s="240">
        <f>IF(N697="nulová",J697,0)</f>
        <v>0</v>
      </c>
      <c r="BJ697" s="18" t="s">
        <v>89</v>
      </c>
      <c r="BK697" s="240">
        <f>ROUND(I697*H697,2)</f>
        <v>0</v>
      </c>
      <c r="BL697" s="18" t="s">
        <v>341</v>
      </c>
      <c r="BM697" s="239" t="s">
        <v>1338</v>
      </c>
    </row>
    <row r="698" s="2" customFormat="1">
      <c r="A698" s="39"/>
      <c r="B698" s="40"/>
      <c r="C698" s="41"/>
      <c r="D698" s="241" t="s">
        <v>329</v>
      </c>
      <c r="E698" s="41"/>
      <c r="F698" s="242" t="s">
        <v>1329</v>
      </c>
      <c r="G698" s="41"/>
      <c r="H698" s="41"/>
      <c r="I698" s="243"/>
      <c r="J698" s="41"/>
      <c r="K698" s="41"/>
      <c r="L698" s="45"/>
      <c r="M698" s="244"/>
      <c r="N698" s="245"/>
      <c r="O698" s="92"/>
      <c r="P698" s="92"/>
      <c r="Q698" s="92"/>
      <c r="R698" s="92"/>
      <c r="S698" s="92"/>
      <c r="T698" s="93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T698" s="18" t="s">
        <v>329</v>
      </c>
      <c r="AU698" s="18" t="s">
        <v>91</v>
      </c>
    </row>
    <row r="699" s="13" customFormat="1">
      <c r="A699" s="13"/>
      <c r="B699" s="251"/>
      <c r="C699" s="252"/>
      <c r="D699" s="253" t="s">
        <v>440</v>
      </c>
      <c r="E699" s="254" t="s">
        <v>1</v>
      </c>
      <c r="F699" s="255" t="s">
        <v>1339</v>
      </c>
      <c r="G699" s="252"/>
      <c r="H699" s="256">
        <v>3.54</v>
      </c>
      <c r="I699" s="257"/>
      <c r="J699" s="252"/>
      <c r="K699" s="252"/>
      <c r="L699" s="258"/>
      <c r="M699" s="259"/>
      <c r="N699" s="260"/>
      <c r="O699" s="260"/>
      <c r="P699" s="260"/>
      <c r="Q699" s="260"/>
      <c r="R699" s="260"/>
      <c r="S699" s="260"/>
      <c r="T699" s="261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62" t="s">
        <v>440</v>
      </c>
      <c r="AU699" s="262" t="s">
        <v>91</v>
      </c>
      <c r="AV699" s="13" t="s">
        <v>91</v>
      </c>
      <c r="AW699" s="13" t="s">
        <v>36</v>
      </c>
      <c r="AX699" s="13" t="s">
        <v>81</v>
      </c>
      <c r="AY699" s="262" t="s">
        <v>320</v>
      </c>
    </row>
    <row r="700" s="13" customFormat="1">
      <c r="A700" s="13"/>
      <c r="B700" s="251"/>
      <c r="C700" s="252"/>
      <c r="D700" s="253" t="s">
        <v>440</v>
      </c>
      <c r="E700" s="254" t="s">
        <v>1</v>
      </c>
      <c r="F700" s="255" t="s">
        <v>1340</v>
      </c>
      <c r="G700" s="252"/>
      <c r="H700" s="256">
        <v>1.75</v>
      </c>
      <c r="I700" s="257"/>
      <c r="J700" s="252"/>
      <c r="K700" s="252"/>
      <c r="L700" s="258"/>
      <c r="M700" s="259"/>
      <c r="N700" s="260"/>
      <c r="O700" s="260"/>
      <c r="P700" s="260"/>
      <c r="Q700" s="260"/>
      <c r="R700" s="260"/>
      <c r="S700" s="260"/>
      <c r="T700" s="261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62" t="s">
        <v>440</v>
      </c>
      <c r="AU700" s="262" t="s">
        <v>91</v>
      </c>
      <c r="AV700" s="13" t="s">
        <v>91</v>
      </c>
      <c r="AW700" s="13" t="s">
        <v>36</v>
      </c>
      <c r="AX700" s="13" t="s">
        <v>81</v>
      </c>
      <c r="AY700" s="262" t="s">
        <v>320</v>
      </c>
    </row>
    <row r="701" s="14" customFormat="1">
      <c r="A701" s="14"/>
      <c r="B701" s="263"/>
      <c r="C701" s="264"/>
      <c r="D701" s="253" t="s">
        <v>440</v>
      </c>
      <c r="E701" s="265" t="s">
        <v>1</v>
      </c>
      <c r="F701" s="266" t="s">
        <v>485</v>
      </c>
      <c r="G701" s="264"/>
      <c r="H701" s="267">
        <v>5.29</v>
      </c>
      <c r="I701" s="268"/>
      <c r="J701" s="264"/>
      <c r="K701" s="264"/>
      <c r="L701" s="269"/>
      <c r="M701" s="270"/>
      <c r="N701" s="271"/>
      <c r="O701" s="271"/>
      <c r="P701" s="271"/>
      <c r="Q701" s="271"/>
      <c r="R701" s="271"/>
      <c r="S701" s="271"/>
      <c r="T701" s="272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73" t="s">
        <v>440</v>
      </c>
      <c r="AU701" s="273" t="s">
        <v>91</v>
      </c>
      <c r="AV701" s="14" t="s">
        <v>341</v>
      </c>
      <c r="AW701" s="14" t="s">
        <v>36</v>
      </c>
      <c r="AX701" s="14" t="s">
        <v>89</v>
      </c>
      <c r="AY701" s="273" t="s">
        <v>320</v>
      </c>
    </row>
    <row r="702" s="2" customFormat="1" ht="24.15" customHeight="1">
      <c r="A702" s="39"/>
      <c r="B702" s="40"/>
      <c r="C702" s="274" t="s">
        <v>1341</v>
      </c>
      <c r="D702" s="274" t="s">
        <v>503</v>
      </c>
      <c r="E702" s="275" t="s">
        <v>1342</v>
      </c>
      <c r="F702" s="276" t="s">
        <v>1343</v>
      </c>
      <c r="G702" s="277" t="s">
        <v>437</v>
      </c>
      <c r="H702" s="278">
        <v>5.5549999999999997</v>
      </c>
      <c r="I702" s="279"/>
      <c r="J702" s="280">
        <f>ROUND(I702*H702,2)</f>
        <v>0</v>
      </c>
      <c r="K702" s="276" t="s">
        <v>326</v>
      </c>
      <c r="L702" s="281"/>
      <c r="M702" s="282" t="s">
        <v>1</v>
      </c>
      <c r="N702" s="283" t="s">
        <v>46</v>
      </c>
      <c r="O702" s="92"/>
      <c r="P702" s="237">
        <f>O702*H702</f>
        <v>0</v>
      </c>
      <c r="Q702" s="237">
        <v>0.0060000000000000001</v>
      </c>
      <c r="R702" s="237">
        <f>Q702*H702</f>
        <v>0.033329999999999999</v>
      </c>
      <c r="S702" s="237">
        <v>0</v>
      </c>
      <c r="T702" s="238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239" t="s">
        <v>363</v>
      </c>
      <c r="AT702" s="239" t="s">
        <v>503</v>
      </c>
      <c r="AU702" s="239" t="s">
        <v>91</v>
      </c>
      <c r="AY702" s="18" t="s">
        <v>320</v>
      </c>
      <c r="BE702" s="240">
        <f>IF(N702="základní",J702,0)</f>
        <v>0</v>
      </c>
      <c r="BF702" s="240">
        <f>IF(N702="snížená",J702,0)</f>
        <v>0</v>
      </c>
      <c r="BG702" s="240">
        <f>IF(N702="zákl. přenesená",J702,0)</f>
        <v>0</v>
      </c>
      <c r="BH702" s="240">
        <f>IF(N702="sníž. přenesená",J702,0)</f>
        <v>0</v>
      </c>
      <c r="BI702" s="240">
        <f>IF(N702="nulová",J702,0)</f>
        <v>0</v>
      </c>
      <c r="BJ702" s="18" t="s">
        <v>89</v>
      </c>
      <c r="BK702" s="240">
        <f>ROUND(I702*H702,2)</f>
        <v>0</v>
      </c>
      <c r="BL702" s="18" t="s">
        <v>341</v>
      </c>
      <c r="BM702" s="239" t="s">
        <v>1344</v>
      </c>
    </row>
    <row r="703" s="13" customFormat="1">
      <c r="A703" s="13"/>
      <c r="B703" s="251"/>
      <c r="C703" s="252"/>
      <c r="D703" s="253" t="s">
        <v>440</v>
      </c>
      <c r="E703" s="254" t="s">
        <v>1</v>
      </c>
      <c r="F703" s="255" t="s">
        <v>1345</v>
      </c>
      <c r="G703" s="252"/>
      <c r="H703" s="256">
        <v>5.5549999999999997</v>
      </c>
      <c r="I703" s="257"/>
      <c r="J703" s="252"/>
      <c r="K703" s="252"/>
      <c r="L703" s="258"/>
      <c r="M703" s="259"/>
      <c r="N703" s="260"/>
      <c r="O703" s="260"/>
      <c r="P703" s="260"/>
      <c r="Q703" s="260"/>
      <c r="R703" s="260"/>
      <c r="S703" s="260"/>
      <c r="T703" s="261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62" t="s">
        <v>440</v>
      </c>
      <c r="AU703" s="262" t="s">
        <v>91</v>
      </c>
      <c r="AV703" s="13" t="s">
        <v>91</v>
      </c>
      <c r="AW703" s="13" t="s">
        <v>36</v>
      </c>
      <c r="AX703" s="13" t="s">
        <v>89</v>
      </c>
      <c r="AY703" s="262" t="s">
        <v>320</v>
      </c>
    </row>
    <row r="704" s="2" customFormat="1" ht="49.05" customHeight="1">
      <c r="A704" s="39"/>
      <c r="B704" s="40"/>
      <c r="C704" s="228" t="s">
        <v>1346</v>
      </c>
      <c r="D704" s="228" t="s">
        <v>323</v>
      </c>
      <c r="E704" s="229" t="s">
        <v>1347</v>
      </c>
      <c r="F704" s="230" t="s">
        <v>1348</v>
      </c>
      <c r="G704" s="231" t="s">
        <v>437</v>
      </c>
      <c r="H704" s="232">
        <v>208.125</v>
      </c>
      <c r="I704" s="233"/>
      <c r="J704" s="234">
        <f>ROUND(I704*H704,2)</f>
        <v>0</v>
      </c>
      <c r="K704" s="230" t="s">
        <v>326</v>
      </c>
      <c r="L704" s="45"/>
      <c r="M704" s="235" t="s">
        <v>1</v>
      </c>
      <c r="N704" s="236" t="s">
        <v>46</v>
      </c>
      <c r="O704" s="92"/>
      <c r="P704" s="237">
        <f>O704*H704</f>
        <v>0</v>
      </c>
      <c r="Q704" s="237">
        <v>0.011679999999999999</v>
      </c>
      <c r="R704" s="237">
        <f>Q704*H704</f>
        <v>2.4308999999999998</v>
      </c>
      <c r="S704" s="237">
        <v>0</v>
      </c>
      <c r="T704" s="238">
        <f>S704*H704</f>
        <v>0</v>
      </c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R704" s="239" t="s">
        <v>341</v>
      </c>
      <c r="AT704" s="239" t="s">
        <v>323</v>
      </c>
      <c r="AU704" s="239" t="s">
        <v>91</v>
      </c>
      <c r="AY704" s="18" t="s">
        <v>320</v>
      </c>
      <c r="BE704" s="240">
        <f>IF(N704="základní",J704,0)</f>
        <v>0</v>
      </c>
      <c r="BF704" s="240">
        <f>IF(N704="snížená",J704,0)</f>
        <v>0</v>
      </c>
      <c r="BG704" s="240">
        <f>IF(N704="zákl. přenesená",J704,0)</f>
        <v>0</v>
      </c>
      <c r="BH704" s="240">
        <f>IF(N704="sníž. přenesená",J704,0)</f>
        <v>0</v>
      </c>
      <c r="BI704" s="240">
        <f>IF(N704="nulová",J704,0)</f>
        <v>0</v>
      </c>
      <c r="BJ704" s="18" t="s">
        <v>89</v>
      </c>
      <c r="BK704" s="240">
        <f>ROUND(I704*H704,2)</f>
        <v>0</v>
      </c>
      <c r="BL704" s="18" t="s">
        <v>341</v>
      </c>
      <c r="BM704" s="239" t="s">
        <v>1349</v>
      </c>
    </row>
    <row r="705" s="2" customFormat="1">
      <c r="A705" s="39"/>
      <c r="B705" s="40"/>
      <c r="C705" s="41"/>
      <c r="D705" s="241" t="s">
        <v>329</v>
      </c>
      <c r="E705" s="41"/>
      <c r="F705" s="242" t="s">
        <v>1350</v>
      </c>
      <c r="G705" s="41"/>
      <c r="H705" s="41"/>
      <c r="I705" s="243"/>
      <c r="J705" s="41"/>
      <c r="K705" s="41"/>
      <c r="L705" s="45"/>
      <c r="M705" s="244"/>
      <c r="N705" s="245"/>
      <c r="O705" s="92"/>
      <c r="P705" s="92"/>
      <c r="Q705" s="92"/>
      <c r="R705" s="92"/>
      <c r="S705" s="92"/>
      <c r="T705" s="93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T705" s="18" t="s">
        <v>329</v>
      </c>
      <c r="AU705" s="18" t="s">
        <v>91</v>
      </c>
    </row>
    <row r="706" s="16" customFormat="1">
      <c r="A706" s="16"/>
      <c r="B706" s="299"/>
      <c r="C706" s="300"/>
      <c r="D706" s="253" t="s">
        <v>440</v>
      </c>
      <c r="E706" s="301" t="s">
        <v>1</v>
      </c>
      <c r="F706" s="302" t="s">
        <v>1351</v>
      </c>
      <c r="G706" s="300"/>
      <c r="H706" s="301" t="s">
        <v>1</v>
      </c>
      <c r="I706" s="303"/>
      <c r="J706" s="300"/>
      <c r="K706" s="300"/>
      <c r="L706" s="304"/>
      <c r="M706" s="305"/>
      <c r="N706" s="306"/>
      <c r="O706" s="306"/>
      <c r="P706" s="306"/>
      <c r="Q706" s="306"/>
      <c r="R706" s="306"/>
      <c r="S706" s="306"/>
      <c r="T706" s="307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T706" s="308" t="s">
        <v>440</v>
      </c>
      <c r="AU706" s="308" t="s">
        <v>91</v>
      </c>
      <c r="AV706" s="16" t="s">
        <v>89</v>
      </c>
      <c r="AW706" s="16" t="s">
        <v>36</v>
      </c>
      <c r="AX706" s="16" t="s">
        <v>81</v>
      </c>
      <c r="AY706" s="308" t="s">
        <v>320</v>
      </c>
    </row>
    <row r="707" s="13" customFormat="1">
      <c r="A707" s="13"/>
      <c r="B707" s="251"/>
      <c r="C707" s="252"/>
      <c r="D707" s="253" t="s">
        <v>440</v>
      </c>
      <c r="E707" s="254" t="s">
        <v>1</v>
      </c>
      <c r="F707" s="255" t="s">
        <v>1352</v>
      </c>
      <c r="G707" s="252"/>
      <c r="H707" s="256">
        <v>80.530000000000001</v>
      </c>
      <c r="I707" s="257"/>
      <c r="J707" s="252"/>
      <c r="K707" s="252"/>
      <c r="L707" s="258"/>
      <c r="M707" s="259"/>
      <c r="N707" s="260"/>
      <c r="O707" s="260"/>
      <c r="P707" s="260"/>
      <c r="Q707" s="260"/>
      <c r="R707" s="260"/>
      <c r="S707" s="260"/>
      <c r="T707" s="261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62" t="s">
        <v>440</v>
      </c>
      <c r="AU707" s="262" t="s">
        <v>91</v>
      </c>
      <c r="AV707" s="13" t="s">
        <v>91</v>
      </c>
      <c r="AW707" s="13" t="s">
        <v>36</v>
      </c>
      <c r="AX707" s="13" t="s">
        <v>81</v>
      </c>
      <c r="AY707" s="262" t="s">
        <v>320</v>
      </c>
    </row>
    <row r="708" s="13" customFormat="1">
      <c r="A708" s="13"/>
      <c r="B708" s="251"/>
      <c r="C708" s="252"/>
      <c r="D708" s="253" t="s">
        <v>440</v>
      </c>
      <c r="E708" s="254" t="s">
        <v>1</v>
      </c>
      <c r="F708" s="255" t="s">
        <v>1353</v>
      </c>
      <c r="G708" s="252"/>
      <c r="H708" s="256">
        <v>-7.952</v>
      </c>
      <c r="I708" s="257"/>
      <c r="J708" s="252"/>
      <c r="K708" s="252"/>
      <c r="L708" s="258"/>
      <c r="M708" s="259"/>
      <c r="N708" s="260"/>
      <c r="O708" s="260"/>
      <c r="P708" s="260"/>
      <c r="Q708" s="260"/>
      <c r="R708" s="260"/>
      <c r="S708" s="260"/>
      <c r="T708" s="261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62" t="s">
        <v>440</v>
      </c>
      <c r="AU708" s="262" t="s">
        <v>91</v>
      </c>
      <c r="AV708" s="13" t="s">
        <v>91</v>
      </c>
      <c r="AW708" s="13" t="s">
        <v>36</v>
      </c>
      <c r="AX708" s="13" t="s">
        <v>81</v>
      </c>
      <c r="AY708" s="262" t="s">
        <v>320</v>
      </c>
    </row>
    <row r="709" s="15" customFormat="1">
      <c r="A709" s="15"/>
      <c r="B709" s="288"/>
      <c r="C709" s="289"/>
      <c r="D709" s="253" t="s">
        <v>440</v>
      </c>
      <c r="E709" s="290" t="s">
        <v>1</v>
      </c>
      <c r="F709" s="291" t="s">
        <v>633</v>
      </c>
      <c r="G709" s="289"/>
      <c r="H709" s="292">
        <v>72.578000000000003</v>
      </c>
      <c r="I709" s="293"/>
      <c r="J709" s="289"/>
      <c r="K709" s="289"/>
      <c r="L709" s="294"/>
      <c r="M709" s="295"/>
      <c r="N709" s="296"/>
      <c r="O709" s="296"/>
      <c r="P709" s="296"/>
      <c r="Q709" s="296"/>
      <c r="R709" s="296"/>
      <c r="S709" s="296"/>
      <c r="T709" s="297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98" t="s">
        <v>440</v>
      </c>
      <c r="AU709" s="298" t="s">
        <v>91</v>
      </c>
      <c r="AV709" s="15" t="s">
        <v>111</v>
      </c>
      <c r="AW709" s="15" t="s">
        <v>36</v>
      </c>
      <c r="AX709" s="15" t="s">
        <v>81</v>
      </c>
      <c r="AY709" s="298" t="s">
        <v>320</v>
      </c>
    </row>
    <row r="710" s="16" customFormat="1">
      <c r="A710" s="16"/>
      <c r="B710" s="299"/>
      <c r="C710" s="300"/>
      <c r="D710" s="253" t="s">
        <v>440</v>
      </c>
      <c r="E710" s="301" t="s">
        <v>1</v>
      </c>
      <c r="F710" s="302" t="s">
        <v>1354</v>
      </c>
      <c r="G710" s="300"/>
      <c r="H710" s="301" t="s">
        <v>1</v>
      </c>
      <c r="I710" s="303"/>
      <c r="J710" s="300"/>
      <c r="K710" s="300"/>
      <c r="L710" s="304"/>
      <c r="M710" s="305"/>
      <c r="N710" s="306"/>
      <c r="O710" s="306"/>
      <c r="P710" s="306"/>
      <c r="Q710" s="306"/>
      <c r="R710" s="306"/>
      <c r="S710" s="306"/>
      <c r="T710" s="307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T710" s="308" t="s">
        <v>440</v>
      </c>
      <c r="AU710" s="308" t="s">
        <v>91</v>
      </c>
      <c r="AV710" s="16" t="s">
        <v>89</v>
      </c>
      <c r="AW710" s="16" t="s">
        <v>36</v>
      </c>
      <c r="AX710" s="16" t="s">
        <v>81</v>
      </c>
      <c r="AY710" s="308" t="s">
        <v>320</v>
      </c>
    </row>
    <row r="711" s="13" customFormat="1">
      <c r="A711" s="13"/>
      <c r="B711" s="251"/>
      <c r="C711" s="252"/>
      <c r="D711" s="253" t="s">
        <v>440</v>
      </c>
      <c r="E711" s="254" t="s">
        <v>1</v>
      </c>
      <c r="F711" s="255" t="s">
        <v>1355</v>
      </c>
      <c r="G711" s="252"/>
      <c r="H711" s="256">
        <v>95</v>
      </c>
      <c r="I711" s="257"/>
      <c r="J711" s="252"/>
      <c r="K711" s="252"/>
      <c r="L711" s="258"/>
      <c r="M711" s="259"/>
      <c r="N711" s="260"/>
      <c r="O711" s="260"/>
      <c r="P711" s="260"/>
      <c r="Q711" s="260"/>
      <c r="R711" s="260"/>
      <c r="S711" s="260"/>
      <c r="T711" s="261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62" t="s">
        <v>440</v>
      </c>
      <c r="AU711" s="262" t="s">
        <v>91</v>
      </c>
      <c r="AV711" s="13" t="s">
        <v>91</v>
      </c>
      <c r="AW711" s="13" t="s">
        <v>36</v>
      </c>
      <c r="AX711" s="13" t="s">
        <v>81</v>
      </c>
      <c r="AY711" s="262" t="s">
        <v>320</v>
      </c>
    </row>
    <row r="712" s="13" customFormat="1">
      <c r="A712" s="13"/>
      <c r="B712" s="251"/>
      <c r="C712" s="252"/>
      <c r="D712" s="253" t="s">
        <v>440</v>
      </c>
      <c r="E712" s="254" t="s">
        <v>1</v>
      </c>
      <c r="F712" s="255" t="s">
        <v>1356</v>
      </c>
      <c r="G712" s="252"/>
      <c r="H712" s="256">
        <v>-10.18</v>
      </c>
      <c r="I712" s="257"/>
      <c r="J712" s="252"/>
      <c r="K712" s="252"/>
      <c r="L712" s="258"/>
      <c r="M712" s="259"/>
      <c r="N712" s="260"/>
      <c r="O712" s="260"/>
      <c r="P712" s="260"/>
      <c r="Q712" s="260"/>
      <c r="R712" s="260"/>
      <c r="S712" s="260"/>
      <c r="T712" s="261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62" t="s">
        <v>440</v>
      </c>
      <c r="AU712" s="262" t="s">
        <v>91</v>
      </c>
      <c r="AV712" s="13" t="s">
        <v>91</v>
      </c>
      <c r="AW712" s="13" t="s">
        <v>36</v>
      </c>
      <c r="AX712" s="13" t="s">
        <v>81</v>
      </c>
      <c r="AY712" s="262" t="s">
        <v>320</v>
      </c>
    </row>
    <row r="713" s="13" customFormat="1">
      <c r="A713" s="13"/>
      <c r="B713" s="251"/>
      <c r="C713" s="252"/>
      <c r="D713" s="253" t="s">
        <v>440</v>
      </c>
      <c r="E713" s="254" t="s">
        <v>1</v>
      </c>
      <c r="F713" s="255" t="s">
        <v>1357</v>
      </c>
      <c r="G713" s="252"/>
      <c r="H713" s="256">
        <v>1.44</v>
      </c>
      <c r="I713" s="257"/>
      <c r="J713" s="252"/>
      <c r="K713" s="252"/>
      <c r="L713" s="258"/>
      <c r="M713" s="259"/>
      <c r="N713" s="260"/>
      <c r="O713" s="260"/>
      <c r="P713" s="260"/>
      <c r="Q713" s="260"/>
      <c r="R713" s="260"/>
      <c r="S713" s="260"/>
      <c r="T713" s="261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62" t="s">
        <v>440</v>
      </c>
      <c r="AU713" s="262" t="s">
        <v>91</v>
      </c>
      <c r="AV713" s="13" t="s">
        <v>91</v>
      </c>
      <c r="AW713" s="13" t="s">
        <v>36</v>
      </c>
      <c r="AX713" s="13" t="s">
        <v>81</v>
      </c>
      <c r="AY713" s="262" t="s">
        <v>320</v>
      </c>
    </row>
    <row r="714" s="15" customFormat="1">
      <c r="A714" s="15"/>
      <c r="B714" s="288"/>
      <c r="C714" s="289"/>
      <c r="D714" s="253" t="s">
        <v>440</v>
      </c>
      <c r="E714" s="290" t="s">
        <v>1</v>
      </c>
      <c r="F714" s="291" t="s">
        <v>633</v>
      </c>
      <c r="G714" s="289"/>
      <c r="H714" s="292">
        <v>86.260000000000005</v>
      </c>
      <c r="I714" s="293"/>
      <c r="J714" s="289"/>
      <c r="K714" s="289"/>
      <c r="L714" s="294"/>
      <c r="M714" s="295"/>
      <c r="N714" s="296"/>
      <c r="O714" s="296"/>
      <c r="P714" s="296"/>
      <c r="Q714" s="296"/>
      <c r="R714" s="296"/>
      <c r="S714" s="296"/>
      <c r="T714" s="297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T714" s="298" t="s">
        <v>440</v>
      </c>
      <c r="AU714" s="298" t="s">
        <v>91</v>
      </c>
      <c r="AV714" s="15" t="s">
        <v>111</v>
      </c>
      <c r="AW714" s="15" t="s">
        <v>36</v>
      </c>
      <c r="AX714" s="15" t="s">
        <v>81</v>
      </c>
      <c r="AY714" s="298" t="s">
        <v>320</v>
      </c>
    </row>
    <row r="715" s="16" customFormat="1">
      <c r="A715" s="16"/>
      <c r="B715" s="299"/>
      <c r="C715" s="300"/>
      <c r="D715" s="253" t="s">
        <v>440</v>
      </c>
      <c r="E715" s="301" t="s">
        <v>1</v>
      </c>
      <c r="F715" s="302" t="s">
        <v>1358</v>
      </c>
      <c r="G715" s="300"/>
      <c r="H715" s="301" t="s">
        <v>1</v>
      </c>
      <c r="I715" s="303"/>
      <c r="J715" s="300"/>
      <c r="K715" s="300"/>
      <c r="L715" s="304"/>
      <c r="M715" s="305"/>
      <c r="N715" s="306"/>
      <c r="O715" s="306"/>
      <c r="P715" s="306"/>
      <c r="Q715" s="306"/>
      <c r="R715" s="306"/>
      <c r="S715" s="306"/>
      <c r="T715" s="307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T715" s="308" t="s">
        <v>440</v>
      </c>
      <c r="AU715" s="308" t="s">
        <v>91</v>
      </c>
      <c r="AV715" s="16" t="s">
        <v>89</v>
      </c>
      <c r="AW715" s="16" t="s">
        <v>36</v>
      </c>
      <c r="AX715" s="16" t="s">
        <v>81</v>
      </c>
      <c r="AY715" s="308" t="s">
        <v>320</v>
      </c>
    </row>
    <row r="716" s="13" customFormat="1">
      <c r="A716" s="13"/>
      <c r="B716" s="251"/>
      <c r="C716" s="252"/>
      <c r="D716" s="253" t="s">
        <v>440</v>
      </c>
      <c r="E716" s="254" t="s">
        <v>1</v>
      </c>
      <c r="F716" s="255" t="s">
        <v>1359</v>
      </c>
      <c r="G716" s="252"/>
      <c r="H716" s="256">
        <v>38.5</v>
      </c>
      <c r="I716" s="257"/>
      <c r="J716" s="252"/>
      <c r="K716" s="252"/>
      <c r="L716" s="258"/>
      <c r="M716" s="259"/>
      <c r="N716" s="260"/>
      <c r="O716" s="260"/>
      <c r="P716" s="260"/>
      <c r="Q716" s="260"/>
      <c r="R716" s="260"/>
      <c r="S716" s="260"/>
      <c r="T716" s="261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62" t="s">
        <v>440</v>
      </c>
      <c r="AU716" s="262" t="s">
        <v>91</v>
      </c>
      <c r="AV716" s="13" t="s">
        <v>91</v>
      </c>
      <c r="AW716" s="13" t="s">
        <v>36</v>
      </c>
      <c r="AX716" s="13" t="s">
        <v>81</v>
      </c>
      <c r="AY716" s="262" t="s">
        <v>320</v>
      </c>
    </row>
    <row r="717" s="13" customFormat="1">
      <c r="A717" s="13"/>
      <c r="B717" s="251"/>
      <c r="C717" s="252"/>
      <c r="D717" s="253" t="s">
        <v>440</v>
      </c>
      <c r="E717" s="254" t="s">
        <v>1</v>
      </c>
      <c r="F717" s="255" t="s">
        <v>1360</v>
      </c>
      <c r="G717" s="252"/>
      <c r="H717" s="256">
        <v>-4.9130000000000003</v>
      </c>
      <c r="I717" s="257"/>
      <c r="J717" s="252"/>
      <c r="K717" s="252"/>
      <c r="L717" s="258"/>
      <c r="M717" s="259"/>
      <c r="N717" s="260"/>
      <c r="O717" s="260"/>
      <c r="P717" s="260"/>
      <c r="Q717" s="260"/>
      <c r="R717" s="260"/>
      <c r="S717" s="260"/>
      <c r="T717" s="261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62" t="s">
        <v>440</v>
      </c>
      <c r="AU717" s="262" t="s">
        <v>91</v>
      </c>
      <c r="AV717" s="13" t="s">
        <v>91</v>
      </c>
      <c r="AW717" s="13" t="s">
        <v>36</v>
      </c>
      <c r="AX717" s="13" t="s">
        <v>81</v>
      </c>
      <c r="AY717" s="262" t="s">
        <v>320</v>
      </c>
    </row>
    <row r="718" s="15" customFormat="1">
      <c r="A718" s="15"/>
      <c r="B718" s="288"/>
      <c r="C718" s="289"/>
      <c r="D718" s="253" t="s">
        <v>440</v>
      </c>
      <c r="E718" s="290" t="s">
        <v>1</v>
      </c>
      <c r="F718" s="291" t="s">
        <v>633</v>
      </c>
      <c r="G718" s="289"/>
      <c r="H718" s="292">
        <v>33.587000000000003</v>
      </c>
      <c r="I718" s="293"/>
      <c r="J718" s="289"/>
      <c r="K718" s="289"/>
      <c r="L718" s="294"/>
      <c r="M718" s="295"/>
      <c r="N718" s="296"/>
      <c r="O718" s="296"/>
      <c r="P718" s="296"/>
      <c r="Q718" s="296"/>
      <c r="R718" s="296"/>
      <c r="S718" s="296"/>
      <c r="T718" s="297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T718" s="298" t="s">
        <v>440</v>
      </c>
      <c r="AU718" s="298" t="s">
        <v>91</v>
      </c>
      <c r="AV718" s="15" t="s">
        <v>111</v>
      </c>
      <c r="AW718" s="15" t="s">
        <v>36</v>
      </c>
      <c r="AX718" s="15" t="s">
        <v>81</v>
      </c>
      <c r="AY718" s="298" t="s">
        <v>320</v>
      </c>
    </row>
    <row r="719" s="16" customFormat="1">
      <c r="A719" s="16"/>
      <c r="B719" s="299"/>
      <c r="C719" s="300"/>
      <c r="D719" s="253" t="s">
        <v>440</v>
      </c>
      <c r="E719" s="301" t="s">
        <v>1</v>
      </c>
      <c r="F719" s="302" t="s">
        <v>1361</v>
      </c>
      <c r="G719" s="300"/>
      <c r="H719" s="301" t="s">
        <v>1</v>
      </c>
      <c r="I719" s="303"/>
      <c r="J719" s="300"/>
      <c r="K719" s="300"/>
      <c r="L719" s="304"/>
      <c r="M719" s="305"/>
      <c r="N719" s="306"/>
      <c r="O719" s="306"/>
      <c r="P719" s="306"/>
      <c r="Q719" s="306"/>
      <c r="R719" s="306"/>
      <c r="S719" s="306"/>
      <c r="T719" s="307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T719" s="308" t="s">
        <v>440</v>
      </c>
      <c r="AU719" s="308" t="s">
        <v>91</v>
      </c>
      <c r="AV719" s="16" t="s">
        <v>89</v>
      </c>
      <c r="AW719" s="16" t="s">
        <v>36</v>
      </c>
      <c r="AX719" s="16" t="s">
        <v>81</v>
      </c>
      <c r="AY719" s="308" t="s">
        <v>320</v>
      </c>
    </row>
    <row r="720" s="13" customFormat="1">
      <c r="A720" s="13"/>
      <c r="B720" s="251"/>
      <c r="C720" s="252"/>
      <c r="D720" s="253" t="s">
        <v>440</v>
      </c>
      <c r="E720" s="254" t="s">
        <v>1</v>
      </c>
      <c r="F720" s="255" t="s">
        <v>1362</v>
      </c>
      <c r="G720" s="252"/>
      <c r="H720" s="256">
        <v>23.25</v>
      </c>
      <c r="I720" s="257"/>
      <c r="J720" s="252"/>
      <c r="K720" s="252"/>
      <c r="L720" s="258"/>
      <c r="M720" s="259"/>
      <c r="N720" s="260"/>
      <c r="O720" s="260"/>
      <c r="P720" s="260"/>
      <c r="Q720" s="260"/>
      <c r="R720" s="260"/>
      <c r="S720" s="260"/>
      <c r="T720" s="261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62" t="s">
        <v>440</v>
      </c>
      <c r="AU720" s="262" t="s">
        <v>91</v>
      </c>
      <c r="AV720" s="13" t="s">
        <v>91</v>
      </c>
      <c r="AW720" s="13" t="s">
        <v>36</v>
      </c>
      <c r="AX720" s="13" t="s">
        <v>81</v>
      </c>
      <c r="AY720" s="262" t="s">
        <v>320</v>
      </c>
    </row>
    <row r="721" s="13" customFormat="1">
      <c r="A721" s="13"/>
      <c r="B721" s="251"/>
      <c r="C721" s="252"/>
      <c r="D721" s="253" t="s">
        <v>440</v>
      </c>
      <c r="E721" s="254" t="s">
        <v>1</v>
      </c>
      <c r="F721" s="255" t="s">
        <v>1363</v>
      </c>
      <c r="G721" s="252"/>
      <c r="H721" s="256">
        <v>-7.5499999999999998</v>
      </c>
      <c r="I721" s="257"/>
      <c r="J721" s="252"/>
      <c r="K721" s="252"/>
      <c r="L721" s="258"/>
      <c r="M721" s="259"/>
      <c r="N721" s="260"/>
      <c r="O721" s="260"/>
      <c r="P721" s="260"/>
      <c r="Q721" s="260"/>
      <c r="R721" s="260"/>
      <c r="S721" s="260"/>
      <c r="T721" s="261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62" t="s">
        <v>440</v>
      </c>
      <c r="AU721" s="262" t="s">
        <v>91</v>
      </c>
      <c r="AV721" s="13" t="s">
        <v>91</v>
      </c>
      <c r="AW721" s="13" t="s">
        <v>36</v>
      </c>
      <c r="AX721" s="13" t="s">
        <v>81</v>
      </c>
      <c r="AY721" s="262" t="s">
        <v>320</v>
      </c>
    </row>
    <row r="722" s="15" customFormat="1">
      <c r="A722" s="15"/>
      <c r="B722" s="288"/>
      <c r="C722" s="289"/>
      <c r="D722" s="253" t="s">
        <v>440</v>
      </c>
      <c r="E722" s="290" t="s">
        <v>1</v>
      </c>
      <c r="F722" s="291" t="s">
        <v>633</v>
      </c>
      <c r="G722" s="289"/>
      <c r="H722" s="292">
        <v>15.699999999999999</v>
      </c>
      <c r="I722" s="293"/>
      <c r="J722" s="289"/>
      <c r="K722" s="289"/>
      <c r="L722" s="294"/>
      <c r="M722" s="295"/>
      <c r="N722" s="296"/>
      <c r="O722" s="296"/>
      <c r="P722" s="296"/>
      <c r="Q722" s="296"/>
      <c r="R722" s="296"/>
      <c r="S722" s="296"/>
      <c r="T722" s="297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T722" s="298" t="s">
        <v>440</v>
      </c>
      <c r="AU722" s="298" t="s">
        <v>91</v>
      </c>
      <c r="AV722" s="15" t="s">
        <v>111</v>
      </c>
      <c r="AW722" s="15" t="s">
        <v>36</v>
      </c>
      <c r="AX722" s="15" t="s">
        <v>81</v>
      </c>
      <c r="AY722" s="298" t="s">
        <v>320</v>
      </c>
    </row>
    <row r="723" s="14" customFormat="1">
      <c r="A723" s="14"/>
      <c r="B723" s="263"/>
      <c r="C723" s="264"/>
      <c r="D723" s="253" t="s">
        <v>440</v>
      </c>
      <c r="E723" s="265" t="s">
        <v>1</v>
      </c>
      <c r="F723" s="266" t="s">
        <v>485</v>
      </c>
      <c r="G723" s="264"/>
      <c r="H723" s="267">
        <v>208.125</v>
      </c>
      <c r="I723" s="268"/>
      <c r="J723" s="264"/>
      <c r="K723" s="264"/>
      <c r="L723" s="269"/>
      <c r="M723" s="270"/>
      <c r="N723" s="271"/>
      <c r="O723" s="271"/>
      <c r="P723" s="271"/>
      <c r="Q723" s="271"/>
      <c r="R723" s="271"/>
      <c r="S723" s="271"/>
      <c r="T723" s="272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73" t="s">
        <v>440</v>
      </c>
      <c r="AU723" s="273" t="s">
        <v>91</v>
      </c>
      <c r="AV723" s="14" t="s">
        <v>341</v>
      </c>
      <c r="AW723" s="14" t="s">
        <v>36</v>
      </c>
      <c r="AX723" s="14" t="s">
        <v>89</v>
      </c>
      <c r="AY723" s="273" t="s">
        <v>320</v>
      </c>
    </row>
    <row r="724" s="2" customFormat="1" ht="24.15" customHeight="1">
      <c r="A724" s="39"/>
      <c r="B724" s="40"/>
      <c r="C724" s="274" t="s">
        <v>1364</v>
      </c>
      <c r="D724" s="274" t="s">
        <v>503</v>
      </c>
      <c r="E724" s="275" t="s">
        <v>1365</v>
      </c>
      <c r="F724" s="276" t="s">
        <v>1366</v>
      </c>
      <c r="G724" s="277" t="s">
        <v>437</v>
      </c>
      <c r="H724" s="278">
        <v>218.53100000000001</v>
      </c>
      <c r="I724" s="279"/>
      <c r="J724" s="280">
        <f>ROUND(I724*H724,2)</f>
        <v>0</v>
      </c>
      <c r="K724" s="276" t="s">
        <v>326</v>
      </c>
      <c r="L724" s="281"/>
      <c r="M724" s="282" t="s">
        <v>1</v>
      </c>
      <c r="N724" s="283" t="s">
        <v>46</v>
      </c>
      <c r="O724" s="92"/>
      <c r="P724" s="237">
        <f>O724*H724</f>
        <v>0</v>
      </c>
      <c r="Q724" s="237">
        <v>0.031</v>
      </c>
      <c r="R724" s="237">
        <f>Q724*H724</f>
        <v>6.7744610000000005</v>
      </c>
      <c r="S724" s="237">
        <v>0</v>
      </c>
      <c r="T724" s="238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39" t="s">
        <v>363</v>
      </c>
      <c r="AT724" s="239" t="s">
        <v>503</v>
      </c>
      <c r="AU724" s="239" t="s">
        <v>91</v>
      </c>
      <c r="AY724" s="18" t="s">
        <v>320</v>
      </c>
      <c r="BE724" s="240">
        <f>IF(N724="základní",J724,0)</f>
        <v>0</v>
      </c>
      <c r="BF724" s="240">
        <f>IF(N724="snížená",J724,0)</f>
        <v>0</v>
      </c>
      <c r="BG724" s="240">
        <f>IF(N724="zákl. přenesená",J724,0)</f>
        <v>0</v>
      </c>
      <c r="BH724" s="240">
        <f>IF(N724="sníž. přenesená",J724,0)</f>
        <v>0</v>
      </c>
      <c r="BI724" s="240">
        <f>IF(N724="nulová",J724,0)</f>
        <v>0</v>
      </c>
      <c r="BJ724" s="18" t="s">
        <v>89</v>
      </c>
      <c r="BK724" s="240">
        <f>ROUND(I724*H724,2)</f>
        <v>0</v>
      </c>
      <c r="BL724" s="18" t="s">
        <v>341</v>
      </c>
      <c r="BM724" s="239" t="s">
        <v>1367</v>
      </c>
    </row>
    <row r="725" s="13" customFormat="1">
      <c r="A725" s="13"/>
      <c r="B725" s="251"/>
      <c r="C725" s="252"/>
      <c r="D725" s="253" t="s">
        <v>440</v>
      </c>
      <c r="E725" s="254" t="s">
        <v>1</v>
      </c>
      <c r="F725" s="255" t="s">
        <v>1368</v>
      </c>
      <c r="G725" s="252"/>
      <c r="H725" s="256">
        <v>218.53100000000001</v>
      </c>
      <c r="I725" s="257"/>
      <c r="J725" s="252"/>
      <c r="K725" s="252"/>
      <c r="L725" s="258"/>
      <c r="M725" s="259"/>
      <c r="N725" s="260"/>
      <c r="O725" s="260"/>
      <c r="P725" s="260"/>
      <c r="Q725" s="260"/>
      <c r="R725" s="260"/>
      <c r="S725" s="260"/>
      <c r="T725" s="261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62" t="s">
        <v>440</v>
      </c>
      <c r="AU725" s="262" t="s">
        <v>91</v>
      </c>
      <c r="AV725" s="13" t="s">
        <v>91</v>
      </c>
      <c r="AW725" s="13" t="s">
        <v>36</v>
      </c>
      <c r="AX725" s="13" t="s">
        <v>89</v>
      </c>
      <c r="AY725" s="262" t="s">
        <v>320</v>
      </c>
    </row>
    <row r="726" s="2" customFormat="1" ht="44.25" customHeight="1">
      <c r="A726" s="39"/>
      <c r="B726" s="40"/>
      <c r="C726" s="228" t="s">
        <v>1369</v>
      </c>
      <c r="D726" s="228" t="s">
        <v>323</v>
      </c>
      <c r="E726" s="229" t="s">
        <v>1370</v>
      </c>
      <c r="F726" s="230" t="s">
        <v>1371</v>
      </c>
      <c r="G726" s="231" t="s">
        <v>437</v>
      </c>
      <c r="H726" s="232">
        <v>24.300000000000001</v>
      </c>
      <c r="I726" s="233"/>
      <c r="J726" s="234">
        <f>ROUND(I726*H726,2)</f>
        <v>0</v>
      </c>
      <c r="K726" s="230" t="s">
        <v>326</v>
      </c>
      <c r="L726" s="45"/>
      <c r="M726" s="235" t="s">
        <v>1</v>
      </c>
      <c r="N726" s="236" t="s">
        <v>46</v>
      </c>
      <c r="O726" s="92"/>
      <c r="P726" s="237">
        <f>O726*H726</f>
        <v>0</v>
      </c>
      <c r="Q726" s="237">
        <v>0.01184</v>
      </c>
      <c r="R726" s="237">
        <f>Q726*H726</f>
        <v>0.28771200000000002</v>
      </c>
      <c r="S726" s="237">
        <v>0</v>
      </c>
      <c r="T726" s="238">
        <f>S726*H726</f>
        <v>0</v>
      </c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R726" s="239" t="s">
        <v>341</v>
      </c>
      <c r="AT726" s="239" t="s">
        <v>323</v>
      </c>
      <c r="AU726" s="239" t="s">
        <v>91</v>
      </c>
      <c r="AY726" s="18" t="s">
        <v>320</v>
      </c>
      <c r="BE726" s="240">
        <f>IF(N726="základní",J726,0)</f>
        <v>0</v>
      </c>
      <c r="BF726" s="240">
        <f>IF(N726="snížená",J726,0)</f>
        <v>0</v>
      </c>
      <c r="BG726" s="240">
        <f>IF(N726="zákl. přenesená",J726,0)</f>
        <v>0</v>
      </c>
      <c r="BH726" s="240">
        <f>IF(N726="sníž. přenesená",J726,0)</f>
        <v>0</v>
      </c>
      <c r="BI726" s="240">
        <f>IF(N726="nulová",J726,0)</f>
        <v>0</v>
      </c>
      <c r="BJ726" s="18" t="s">
        <v>89</v>
      </c>
      <c r="BK726" s="240">
        <f>ROUND(I726*H726,2)</f>
        <v>0</v>
      </c>
      <c r="BL726" s="18" t="s">
        <v>341</v>
      </c>
      <c r="BM726" s="239" t="s">
        <v>1372</v>
      </c>
    </row>
    <row r="727" s="2" customFormat="1">
      <c r="A727" s="39"/>
      <c r="B727" s="40"/>
      <c r="C727" s="41"/>
      <c r="D727" s="241" t="s">
        <v>329</v>
      </c>
      <c r="E727" s="41"/>
      <c r="F727" s="242" t="s">
        <v>1373</v>
      </c>
      <c r="G727" s="41"/>
      <c r="H727" s="41"/>
      <c r="I727" s="243"/>
      <c r="J727" s="41"/>
      <c r="K727" s="41"/>
      <c r="L727" s="45"/>
      <c r="M727" s="244"/>
      <c r="N727" s="245"/>
      <c r="O727" s="92"/>
      <c r="P727" s="92"/>
      <c r="Q727" s="92"/>
      <c r="R727" s="92"/>
      <c r="S727" s="92"/>
      <c r="T727" s="93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T727" s="18" t="s">
        <v>329</v>
      </c>
      <c r="AU727" s="18" t="s">
        <v>91</v>
      </c>
    </row>
    <row r="728" s="13" customFormat="1">
      <c r="A728" s="13"/>
      <c r="B728" s="251"/>
      <c r="C728" s="252"/>
      <c r="D728" s="253" t="s">
        <v>440</v>
      </c>
      <c r="E728" s="254" t="s">
        <v>1</v>
      </c>
      <c r="F728" s="255" t="s">
        <v>1374</v>
      </c>
      <c r="G728" s="252"/>
      <c r="H728" s="256">
        <v>24.300000000000001</v>
      </c>
      <c r="I728" s="257"/>
      <c r="J728" s="252"/>
      <c r="K728" s="252"/>
      <c r="L728" s="258"/>
      <c r="M728" s="259"/>
      <c r="N728" s="260"/>
      <c r="O728" s="260"/>
      <c r="P728" s="260"/>
      <c r="Q728" s="260"/>
      <c r="R728" s="260"/>
      <c r="S728" s="260"/>
      <c r="T728" s="261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62" t="s">
        <v>440</v>
      </c>
      <c r="AU728" s="262" t="s">
        <v>91</v>
      </c>
      <c r="AV728" s="13" t="s">
        <v>91</v>
      </c>
      <c r="AW728" s="13" t="s">
        <v>36</v>
      </c>
      <c r="AX728" s="13" t="s">
        <v>89</v>
      </c>
      <c r="AY728" s="262" t="s">
        <v>320</v>
      </c>
    </row>
    <row r="729" s="2" customFormat="1" ht="24.15" customHeight="1">
      <c r="A729" s="39"/>
      <c r="B729" s="40"/>
      <c r="C729" s="274" t="s">
        <v>1375</v>
      </c>
      <c r="D729" s="274" t="s">
        <v>503</v>
      </c>
      <c r="E729" s="275" t="s">
        <v>1376</v>
      </c>
      <c r="F729" s="276" t="s">
        <v>1377</v>
      </c>
      <c r="G729" s="277" t="s">
        <v>437</v>
      </c>
      <c r="H729" s="278">
        <v>25.515000000000001</v>
      </c>
      <c r="I729" s="279"/>
      <c r="J729" s="280">
        <f>ROUND(I729*H729,2)</f>
        <v>0</v>
      </c>
      <c r="K729" s="276" t="s">
        <v>1</v>
      </c>
      <c r="L729" s="281"/>
      <c r="M729" s="282" t="s">
        <v>1</v>
      </c>
      <c r="N729" s="283" t="s">
        <v>46</v>
      </c>
      <c r="O729" s="92"/>
      <c r="P729" s="237">
        <f>O729*H729</f>
        <v>0</v>
      </c>
      <c r="Q729" s="237">
        <v>0.029499999999999998</v>
      </c>
      <c r="R729" s="237">
        <f>Q729*H729</f>
        <v>0.75269249999999999</v>
      </c>
      <c r="S729" s="237">
        <v>0</v>
      </c>
      <c r="T729" s="238">
        <f>S729*H729</f>
        <v>0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R729" s="239" t="s">
        <v>363</v>
      </c>
      <c r="AT729" s="239" t="s">
        <v>503</v>
      </c>
      <c r="AU729" s="239" t="s">
        <v>91</v>
      </c>
      <c r="AY729" s="18" t="s">
        <v>320</v>
      </c>
      <c r="BE729" s="240">
        <f>IF(N729="základní",J729,0)</f>
        <v>0</v>
      </c>
      <c r="BF729" s="240">
        <f>IF(N729="snížená",J729,0)</f>
        <v>0</v>
      </c>
      <c r="BG729" s="240">
        <f>IF(N729="zákl. přenesená",J729,0)</f>
        <v>0</v>
      </c>
      <c r="BH729" s="240">
        <f>IF(N729="sníž. přenesená",J729,0)</f>
        <v>0</v>
      </c>
      <c r="BI729" s="240">
        <f>IF(N729="nulová",J729,0)</f>
        <v>0</v>
      </c>
      <c r="BJ729" s="18" t="s">
        <v>89</v>
      </c>
      <c r="BK729" s="240">
        <f>ROUND(I729*H729,2)</f>
        <v>0</v>
      </c>
      <c r="BL729" s="18" t="s">
        <v>341</v>
      </c>
      <c r="BM729" s="239" t="s">
        <v>1378</v>
      </c>
    </row>
    <row r="730" s="13" customFormat="1">
      <c r="A730" s="13"/>
      <c r="B730" s="251"/>
      <c r="C730" s="252"/>
      <c r="D730" s="253" t="s">
        <v>440</v>
      </c>
      <c r="E730" s="254" t="s">
        <v>1</v>
      </c>
      <c r="F730" s="255" t="s">
        <v>1379</v>
      </c>
      <c r="G730" s="252"/>
      <c r="H730" s="256">
        <v>25.515000000000001</v>
      </c>
      <c r="I730" s="257"/>
      <c r="J730" s="252"/>
      <c r="K730" s="252"/>
      <c r="L730" s="258"/>
      <c r="M730" s="259"/>
      <c r="N730" s="260"/>
      <c r="O730" s="260"/>
      <c r="P730" s="260"/>
      <c r="Q730" s="260"/>
      <c r="R730" s="260"/>
      <c r="S730" s="260"/>
      <c r="T730" s="261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62" t="s">
        <v>440</v>
      </c>
      <c r="AU730" s="262" t="s">
        <v>91</v>
      </c>
      <c r="AV730" s="13" t="s">
        <v>91</v>
      </c>
      <c r="AW730" s="13" t="s">
        <v>36</v>
      </c>
      <c r="AX730" s="13" t="s">
        <v>89</v>
      </c>
      <c r="AY730" s="262" t="s">
        <v>320</v>
      </c>
    </row>
    <row r="731" s="2" customFormat="1" ht="44.25" customHeight="1">
      <c r="A731" s="39"/>
      <c r="B731" s="40"/>
      <c r="C731" s="228" t="s">
        <v>1380</v>
      </c>
      <c r="D731" s="228" t="s">
        <v>323</v>
      </c>
      <c r="E731" s="229" t="s">
        <v>1370</v>
      </c>
      <c r="F731" s="230" t="s">
        <v>1371</v>
      </c>
      <c r="G731" s="231" t="s">
        <v>437</v>
      </c>
      <c r="H731" s="232">
        <v>11.699999999999999</v>
      </c>
      <c r="I731" s="233"/>
      <c r="J731" s="234">
        <f>ROUND(I731*H731,2)</f>
        <v>0</v>
      </c>
      <c r="K731" s="230" t="s">
        <v>326</v>
      </c>
      <c r="L731" s="45"/>
      <c r="M731" s="235" t="s">
        <v>1</v>
      </c>
      <c r="N731" s="236" t="s">
        <v>46</v>
      </c>
      <c r="O731" s="92"/>
      <c r="P731" s="237">
        <f>O731*H731</f>
        <v>0</v>
      </c>
      <c r="Q731" s="237">
        <v>0.01184</v>
      </c>
      <c r="R731" s="237">
        <f>Q731*H731</f>
        <v>0.13852799999999998</v>
      </c>
      <c r="S731" s="237">
        <v>0</v>
      </c>
      <c r="T731" s="238">
        <f>S731*H731</f>
        <v>0</v>
      </c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R731" s="239" t="s">
        <v>341</v>
      </c>
      <c r="AT731" s="239" t="s">
        <v>323</v>
      </c>
      <c r="AU731" s="239" t="s">
        <v>91</v>
      </c>
      <c r="AY731" s="18" t="s">
        <v>320</v>
      </c>
      <c r="BE731" s="240">
        <f>IF(N731="základní",J731,0)</f>
        <v>0</v>
      </c>
      <c r="BF731" s="240">
        <f>IF(N731="snížená",J731,0)</f>
        <v>0</v>
      </c>
      <c r="BG731" s="240">
        <f>IF(N731="zákl. přenesená",J731,0)</f>
        <v>0</v>
      </c>
      <c r="BH731" s="240">
        <f>IF(N731="sníž. přenesená",J731,0)</f>
        <v>0</v>
      </c>
      <c r="BI731" s="240">
        <f>IF(N731="nulová",J731,0)</f>
        <v>0</v>
      </c>
      <c r="BJ731" s="18" t="s">
        <v>89</v>
      </c>
      <c r="BK731" s="240">
        <f>ROUND(I731*H731,2)</f>
        <v>0</v>
      </c>
      <c r="BL731" s="18" t="s">
        <v>341</v>
      </c>
      <c r="BM731" s="239" t="s">
        <v>1381</v>
      </c>
    </row>
    <row r="732" s="2" customFormat="1">
      <c r="A732" s="39"/>
      <c r="B732" s="40"/>
      <c r="C732" s="41"/>
      <c r="D732" s="241" t="s">
        <v>329</v>
      </c>
      <c r="E732" s="41"/>
      <c r="F732" s="242" t="s">
        <v>1373</v>
      </c>
      <c r="G732" s="41"/>
      <c r="H732" s="41"/>
      <c r="I732" s="243"/>
      <c r="J732" s="41"/>
      <c r="K732" s="41"/>
      <c r="L732" s="45"/>
      <c r="M732" s="244"/>
      <c r="N732" s="245"/>
      <c r="O732" s="92"/>
      <c r="P732" s="92"/>
      <c r="Q732" s="92"/>
      <c r="R732" s="92"/>
      <c r="S732" s="92"/>
      <c r="T732" s="93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T732" s="18" t="s">
        <v>329</v>
      </c>
      <c r="AU732" s="18" t="s">
        <v>91</v>
      </c>
    </row>
    <row r="733" s="13" customFormat="1">
      <c r="A733" s="13"/>
      <c r="B733" s="251"/>
      <c r="C733" s="252"/>
      <c r="D733" s="253" t="s">
        <v>440</v>
      </c>
      <c r="E733" s="254" t="s">
        <v>1</v>
      </c>
      <c r="F733" s="255" t="s">
        <v>1382</v>
      </c>
      <c r="G733" s="252"/>
      <c r="H733" s="256">
        <v>11.699999999999999</v>
      </c>
      <c r="I733" s="257"/>
      <c r="J733" s="252"/>
      <c r="K733" s="252"/>
      <c r="L733" s="258"/>
      <c r="M733" s="259"/>
      <c r="N733" s="260"/>
      <c r="O733" s="260"/>
      <c r="P733" s="260"/>
      <c r="Q733" s="260"/>
      <c r="R733" s="260"/>
      <c r="S733" s="260"/>
      <c r="T733" s="261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62" t="s">
        <v>440</v>
      </c>
      <c r="AU733" s="262" t="s">
        <v>91</v>
      </c>
      <c r="AV733" s="13" t="s">
        <v>91</v>
      </c>
      <c r="AW733" s="13" t="s">
        <v>36</v>
      </c>
      <c r="AX733" s="13" t="s">
        <v>89</v>
      </c>
      <c r="AY733" s="262" t="s">
        <v>320</v>
      </c>
    </row>
    <row r="734" s="2" customFormat="1" ht="24.15" customHeight="1">
      <c r="A734" s="39"/>
      <c r="B734" s="40"/>
      <c r="C734" s="274" t="s">
        <v>1383</v>
      </c>
      <c r="D734" s="274" t="s">
        <v>503</v>
      </c>
      <c r="E734" s="275" t="s">
        <v>1384</v>
      </c>
      <c r="F734" s="276" t="s">
        <v>1385</v>
      </c>
      <c r="G734" s="277" t="s">
        <v>437</v>
      </c>
      <c r="H734" s="278">
        <v>12.285</v>
      </c>
      <c r="I734" s="279"/>
      <c r="J734" s="280">
        <f>ROUND(I734*H734,2)</f>
        <v>0</v>
      </c>
      <c r="K734" s="276" t="s">
        <v>326</v>
      </c>
      <c r="L734" s="281"/>
      <c r="M734" s="282" t="s">
        <v>1</v>
      </c>
      <c r="N734" s="283" t="s">
        <v>46</v>
      </c>
      <c r="O734" s="92"/>
      <c r="P734" s="237">
        <f>O734*H734</f>
        <v>0</v>
      </c>
      <c r="Q734" s="237">
        <v>0.031199999999999999</v>
      </c>
      <c r="R734" s="237">
        <f>Q734*H734</f>
        <v>0.38329199999999997</v>
      </c>
      <c r="S734" s="237">
        <v>0</v>
      </c>
      <c r="T734" s="238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39" t="s">
        <v>363</v>
      </c>
      <c r="AT734" s="239" t="s">
        <v>503</v>
      </c>
      <c r="AU734" s="239" t="s">
        <v>91</v>
      </c>
      <c r="AY734" s="18" t="s">
        <v>320</v>
      </c>
      <c r="BE734" s="240">
        <f>IF(N734="základní",J734,0)</f>
        <v>0</v>
      </c>
      <c r="BF734" s="240">
        <f>IF(N734="snížená",J734,0)</f>
        <v>0</v>
      </c>
      <c r="BG734" s="240">
        <f>IF(N734="zákl. přenesená",J734,0)</f>
        <v>0</v>
      </c>
      <c r="BH734" s="240">
        <f>IF(N734="sníž. přenesená",J734,0)</f>
        <v>0</v>
      </c>
      <c r="BI734" s="240">
        <f>IF(N734="nulová",J734,0)</f>
        <v>0</v>
      </c>
      <c r="BJ734" s="18" t="s">
        <v>89</v>
      </c>
      <c r="BK734" s="240">
        <f>ROUND(I734*H734,2)</f>
        <v>0</v>
      </c>
      <c r="BL734" s="18" t="s">
        <v>341</v>
      </c>
      <c r="BM734" s="239" t="s">
        <v>1386</v>
      </c>
    </row>
    <row r="735" s="13" customFormat="1">
      <c r="A735" s="13"/>
      <c r="B735" s="251"/>
      <c r="C735" s="252"/>
      <c r="D735" s="253" t="s">
        <v>440</v>
      </c>
      <c r="E735" s="254" t="s">
        <v>1</v>
      </c>
      <c r="F735" s="255" t="s">
        <v>1387</v>
      </c>
      <c r="G735" s="252"/>
      <c r="H735" s="256">
        <v>12.285</v>
      </c>
      <c r="I735" s="257"/>
      <c r="J735" s="252"/>
      <c r="K735" s="252"/>
      <c r="L735" s="258"/>
      <c r="M735" s="259"/>
      <c r="N735" s="260"/>
      <c r="O735" s="260"/>
      <c r="P735" s="260"/>
      <c r="Q735" s="260"/>
      <c r="R735" s="260"/>
      <c r="S735" s="260"/>
      <c r="T735" s="261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62" t="s">
        <v>440</v>
      </c>
      <c r="AU735" s="262" t="s">
        <v>91</v>
      </c>
      <c r="AV735" s="13" t="s">
        <v>91</v>
      </c>
      <c r="AW735" s="13" t="s">
        <v>36</v>
      </c>
      <c r="AX735" s="13" t="s">
        <v>89</v>
      </c>
      <c r="AY735" s="262" t="s">
        <v>320</v>
      </c>
    </row>
    <row r="736" s="2" customFormat="1" ht="24.15" customHeight="1">
      <c r="A736" s="39"/>
      <c r="B736" s="40"/>
      <c r="C736" s="228" t="s">
        <v>1388</v>
      </c>
      <c r="D736" s="228" t="s">
        <v>323</v>
      </c>
      <c r="E736" s="229" t="s">
        <v>1389</v>
      </c>
      <c r="F736" s="230" t="s">
        <v>1390</v>
      </c>
      <c r="G736" s="231" t="s">
        <v>437</v>
      </c>
      <c r="H736" s="232">
        <v>233.625</v>
      </c>
      <c r="I736" s="233"/>
      <c r="J736" s="234">
        <f>ROUND(I736*H736,2)</f>
        <v>0</v>
      </c>
      <c r="K736" s="230" t="s">
        <v>326</v>
      </c>
      <c r="L736" s="45"/>
      <c r="M736" s="235" t="s">
        <v>1</v>
      </c>
      <c r="N736" s="236" t="s">
        <v>46</v>
      </c>
      <c r="O736" s="92"/>
      <c r="P736" s="237">
        <f>O736*H736</f>
        <v>0</v>
      </c>
      <c r="Q736" s="237">
        <v>0.023630000000000002</v>
      </c>
      <c r="R736" s="237">
        <f>Q736*H736</f>
        <v>5.5205587500000002</v>
      </c>
      <c r="S736" s="237">
        <v>0</v>
      </c>
      <c r="T736" s="238">
        <f>S736*H736</f>
        <v>0</v>
      </c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R736" s="239" t="s">
        <v>341</v>
      </c>
      <c r="AT736" s="239" t="s">
        <v>323</v>
      </c>
      <c r="AU736" s="239" t="s">
        <v>91</v>
      </c>
      <c r="AY736" s="18" t="s">
        <v>320</v>
      </c>
      <c r="BE736" s="240">
        <f>IF(N736="základní",J736,0)</f>
        <v>0</v>
      </c>
      <c r="BF736" s="240">
        <f>IF(N736="snížená",J736,0)</f>
        <v>0</v>
      </c>
      <c r="BG736" s="240">
        <f>IF(N736="zákl. přenesená",J736,0)</f>
        <v>0</v>
      </c>
      <c r="BH736" s="240">
        <f>IF(N736="sníž. přenesená",J736,0)</f>
        <v>0</v>
      </c>
      <c r="BI736" s="240">
        <f>IF(N736="nulová",J736,0)</f>
        <v>0</v>
      </c>
      <c r="BJ736" s="18" t="s">
        <v>89</v>
      </c>
      <c r="BK736" s="240">
        <f>ROUND(I736*H736,2)</f>
        <v>0</v>
      </c>
      <c r="BL736" s="18" t="s">
        <v>341</v>
      </c>
      <c r="BM736" s="239" t="s">
        <v>1391</v>
      </c>
    </row>
    <row r="737" s="2" customFormat="1">
      <c r="A737" s="39"/>
      <c r="B737" s="40"/>
      <c r="C737" s="41"/>
      <c r="D737" s="241" t="s">
        <v>329</v>
      </c>
      <c r="E737" s="41"/>
      <c r="F737" s="242" t="s">
        <v>1392</v>
      </c>
      <c r="G737" s="41"/>
      <c r="H737" s="41"/>
      <c r="I737" s="243"/>
      <c r="J737" s="41"/>
      <c r="K737" s="41"/>
      <c r="L737" s="45"/>
      <c r="M737" s="244"/>
      <c r="N737" s="245"/>
      <c r="O737" s="92"/>
      <c r="P737" s="92"/>
      <c r="Q737" s="92"/>
      <c r="R737" s="92"/>
      <c r="S737" s="92"/>
      <c r="T737" s="93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T737" s="18" t="s">
        <v>329</v>
      </c>
      <c r="AU737" s="18" t="s">
        <v>91</v>
      </c>
    </row>
    <row r="738" s="13" customFormat="1">
      <c r="A738" s="13"/>
      <c r="B738" s="251"/>
      <c r="C738" s="252"/>
      <c r="D738" s="253" t="s">
        <v>440</v>
      </c>
      <c r="E738" s="254" t="s">
        <v>1</v>
      </c>
      <c r="F738" s="255" t="s">
        <v>1393</v>
      </c>
      <c r="G738" s="252"/>
      <c r="H738" s="256">
        <v>42.640000000000001</v>
      </c>
      <c r="I738" s="257"/>
      <c r="J738" s="252"/>
      <c r="K738" s="252"/>
      <c r="L738" s="258"/>
      <c r="M738" s="259"/>
      <c r="N738" s="260"/>
      <c r="O738" s="260"/>
      <c r="P738" s="260"/>
      <c r="Q738" s="260"/>
      <c r="R738" s="260"/>
      <c r="S738" s="260"/>
      <c r="T738" s="261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62" t="s">
        <v>440</v>
      </c>
      <c r="AU738" s="262" t="s">
        <v>91</v>
      </c>
      <c r="AV738" s="13" t="s">
        <v>91</v>
      </c>
      <c r="AW738" s="13" t="s">
        <v>36</v>
      </c>
      <c r="AX738" s="13" t="s">
        <v>81</v>
      </c>
      <c r="AY738" s="262" t="s">
        <v>320</v>
      </c>
    </row>
    <row r="739" s="15" customFormat="1">
      <c r="A739" s="15"/>
      <c r="B739" s="288"/>
      <c r="C739" s="289"/>
      <c r="D739" s="253" t="s">
        <v>440</v>
      </c>
      <c r="E739" s="290" t="s">
        <v>1</v>
      </c>
      <c r="F739" s="291" t="s">
        <v>633</v>
      </c>
      <c r="G739" s="289"/>
      <c r="H739" s="292">
        <v>42.640000000000001</v>
      </c>
      <c r="I739" s="293"/>
      <c r="J739" s="289"/>
      <c r="K739" s="289"/>
      <c r="L739" s="294"/>
      <c r="M739" s="295"/>
      <c r="N739" s="296"/>
      <c r="O739" s="296"/>
      <c r="P739" s="296"/>
      <c r="Q739" s="296"/>
      <c r="R739" s="296"/>
      <c r="S739" s="296"/>
      <c r="T739" s="297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T739" s="298" t="s">
        <v>440</v>
      </c>
      <c r="AU739" s="298" t="s">
        <v>91</v>
      </c>
      <c r="AV739" s="15" t="s">
        <v>111</v>
      </c>
      <c r="AW739" s="15" t="s">
        <v>36</v>
      </c>
      <c r="AX739" s="15" t="s">
        <v>81</v>
      </c>
      <c r="AY739" s="298" t="s">
        <v>320</v>
      </c>
    </row>
    <row r="740" s="16" customFormat="1">
      <c r="A740" s="16"/>
      <c r="B740" s="299"/>
      <c r="C740" s="300"/>
      <c r="D740" s="253" t="s">
        <v>440</v>
      </c>
      <c r="E740" s="301" t="s">
        <v>1</v>
      </c>
      <c r="F740" s="302" t="s">
        <v>1351</v>
      </c>
      <c r="G740" s="300"/>
      <c r="H740" s="301" t="s">
        <v>1</v>
      </c>
      <c r="I740" s="303"/>
      <c r="J740" s="300"/>
      <c r="K740" s="300"/>
      <c r="L740" s="304"/>
      <c r="M740" s="305"/>
      <c r="N740" s="306"/>
      <c r="O740" s="306"/>
      <c r="P740" s="306"/>
      <c r="Q740" s="306"/>
      <c r="R740" s="306"/>
      <c r="S740" s="306"/>
      <c r="T740" s="307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T740" s="308" t="s">
        <v>440</v>
      </c>
      <c r="AU740" s="308" t="s">
        <v>91</v>
      </c>
      <c r="AV740" s="16" t="s">
        <v>89</v>
      </c>
      <c r="AW740" s="16" t="s">
        <v>36</v>
      </c>
      <c r="AX740" s="16" t="s">
        <v>81</v>
      </c>
      <c r="AY740" s="308" t="s">
        <v>320</v>
      </c>
    </row>
    <row r="741" s="13" customFormat="1">
      <c r="A741" s="13"/>
      <c r="B741" s="251"/>
      <c r="C741" s="252"/>
      <c r="D741" s="253" t="s">
        <v>440</v>
      </c>
      <c r="E741" s="254" t="s">
        <v>1</v>
      </c>
      <c r="F741" s="255" t="s">
        <v>1352</v>
      </c>
      <c r="G741" s="252"/>
      <c r="H741" s="256">
        <v>80.530000000000001</v>
      </c>
      <c r="I741" s="257"/>
      <c r="J741" s="252"/>
      <c r="K741" s="252"/>
      <c r="L741" s="258"/>
      <c r="M741" s="259"/>
      <c r="N741" s="260"/>
      <c r="O741" s="260"/>
      <c r="P741" s="260"/>
      <c r="Q741" s="260"/>
      <c r="R741" s="260"/>
      <c r="S741" s="260"/>
      <c r="T741" s="261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62" t="s">
        <v>440</v>
      </c>
      <c r="AU741" s="262" t="s">
        <v>91</v>
      </c>
      <c r="AV741" s="13" t="s">
        <v>91</v>
      </c>
      <c r="AW741" s="13" t="s">
        <v>36</v>
      </c>
      <c r="AX741" s="13" t="s">
        <v>81</v>
      </c>
      <c r="AY741" s="262" t="s">
        <v>320</v>
      </c>
    </row>
    <row r="742" s="13" customFormat="1">
      <c r="A742" s="13"/>
      <c r="B742" s="251"/>
      <c r="C742" s="252"/>
      <c r="D742" s="253" t="s">
        <v>440</v>
      </c>
      <c r="E742" s="254" t="s">
        <v>1</v>
      </c>
      <c r="F742" s="255" t="s">
        <v>1353</v>
      </c>
      <c r="G742" s="252"/>
      <c r="H742" s="256">
        <v>-7.952</v>
      </c>
      <c r="I742" s="257"/>
      <c r="J742" s="252"/>
      <c r="K742" s="252"/>
      <c r="L742" s="258"/>
      <c r="M742" s="259"/>
      <c r="N742" s="260"/>
      <c r="O742" s="260"/>
      <c r="P742" s="260"/>
      <c r="Q742" s="260"/>
      <c r="R742" s="260"/>
      <c r="S742" s="260"/>
      <c r="T742" s="261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62" t="s">
        <v>440</v>
      </c>
      <c r="AU742" s="262" t="s">
        <v>91</v>
      </c>
      <c r="AV742" s="13" t="s">
        <v>91</v>
      </c>
      <c r="AW742" s="13" t="s">
        <v>36</v>
      </c>
      <c r="AX742" s="13" t="s">
        <v>81</v>
      </c>
      <c r="AY742" s="262" t="s">
        <v>320</v>
      </c>
    </row>
    <row r="743" s="15" customFormat="1">
      <c r="A743" s="15"/>
      <c r="B743" s="288"/>
      <c r="C743" s="289"/>
      <c r="D743" s="253" t="s">
        <v>440</v>
      </c>
      <c r="E743" s="290" t="s">
        <v>1</v>
      </c>
      <c r="F743" s="291" t="s">
        <v>633</v>
      </c>
      <c r="G743" s="289"/>
      <c r="H743" s="292">
        <v>72.578000000000003</v>
      </c>
      <c r="I743" s="293"/>
      <c r="J743" s="289"/>
      <c r="K743" s="289"/>
      <c r="L743" s="294"/>
      <c r="M743" s="295"/>
      <c r="N743" s="296"/>
      <c r="O743" s="296"/>
      <c r="P743" s="296"/>
      <c r="Q743" s="296"/>
      <c r="R743" s="296"/>
      <c r="S743" s="296"/>
      <c r="T743" s="297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T743" s="298" t="s">
        <v>440</v>
      </c>
      <c r="AU743" s="298" t="s">
        <v>91</v>
      </c>
      <c r="AV743" s="15" t="s">
        <v>111</v>
      </c>
      <c r="AW743" s="15" t="s">
        <v>36</v>
      </c>
      <c r="AX743" s="15" t="s">
        <v>81</v>
      </c>
      <c r="AY743" s="298" t="s">
        <v>320</v>
      </c>
    </row>
    <row r="744" s="16" customFormat="1">
      <c r="A744" s="16"/>
      <c r="B744" s="299"/>
      <c r="C744" s="300"/>
      <c r="D744" s="253" t="s">
        <v>440</v>
      </c>
      <c r="E744" s="301" t="s">
        <v>1</v>
      </c>
      <c r="F744" s="302" t="s">
        <v>1354</v>
      </c>
      <c r="G744" s="300"/>
      <c r="H744" s="301" t="s">
        <v>1</v>
      </c>
      <c r="I744" s="303"/>
      <c r="J744" s="300"/>
      <c r="K744" s="300"/>
      <c r="L744" s="304"/>
      <c r="M744" s="305"/>
      <c r="N744" s="306"/>
      <c r="O744" s="306"/>
      <c r="P744" s="306"/>
      <c r="Q744" s="306"/>
      <c r="R744" s="306"/>
      <c r="S744" s="306"/>
      <c r="T744" s="307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T744" s="308" t="s">
        <v>440</v>
      </c>
      <c r="AU744" s="308" t="s">
        <v>91</v>
      </c>
      <c r="AV744" s="16" t="s">
        <v>89</v>
      </c>
      <c r="AW744" s="16" t="s">
        <v>36</v>
      </c>
      <c r="AX744" s="16" t="s">
        <v>81</v>
      </c>
      <c r="AY744" s="308" t="s">
        <v>320</v>
      </c>
    </row>
    <row r="745" s="13" customFormat="1">
      <c r="A745" s="13"/>
      <c r="B745" s="251"/>
      <c r="C745" s="252"/>
      <c r="D745" s="253" t="s">
        <v>440</v>
      </c>
      <c r="E745" s="254" t="s">
        <v>1</v>
      </c>
      <c r="F745" s="255" t="s">
        <v>1355</v>
      </c>
      <c r="G745" s="252"/>
      <c r="H745" s="256">
        <v>95</v>
      </c>
      <c r="I745" s="257"/>
      <c r="J745" s="252"/>
      <c r="K745" s="252"/>
      <c r="L745" s="258"/>
      <c r="M745" s="259"/>
      <c r="N745" s="260"/>
      <c r="O745" s="260"/>
      <c r="P745" s="260"/>
      <c r="Q745" s="260"/>
      <c r="R745" s="260"/>
      <c r="S745" s="260"/>
      <c r="T745" s="261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62" t="s">
        <v>440</v>
      </c>
      <c r="AU745" s="262" t="s">
        <v>91</v>
      </c>
      <c r="AV745" s="13" t="s">
        <v>91</v>
      </c>
      <c r="AW745" s="13" t="s">
        <v>36</v>
      </c>
      <c r="AX745" s="13" t="s">
        <v>81</v>
      </c>
      <c r="AY745" s="262" t="s">
        <v>320</v>
      </c>
    </row>
    <row r="746" s="13" customFormat="1">
      <c r="A746" s="13"/>
      <c r="B746" s="251"/>
      <c r="C746" s="252"/>
      <c r="D746" s="253" t="s">
        <v>440</v>
      </c>
      <c r="E746" s="254" t="s">
        <v>1</v>
      </c>
      <c r="F746" s="255" t="s">
        <v>1356</v>
      </c>
      <c r="G746" s="252"/>
      <c r="H746" s="256">
        <v>-10.18</v>
      </c>
      <c r="I746" s="257"/>
      <c r="J746" s="252"/>
      <c r="K746" s="252"/>
      <c r="L746" s="258"/>
      <c r="M746" s="259"/>
      <c r="N746" s="260"/>
      <c r="O746" s="260"/>
      <c r="P746" s="260"/>
      <c r="Q746" s="260"/>
      <c r="R746" s="260"/>
      <c r="S746" s="260"/>
      <c r="T746" s="261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62" t="s">
        <v>440</v>
      </c>
      <c r="AU746" s="262" t="s">
        <v>91</v>
      </c>
      <c r="AV746" s="13" t="s">
        <v>91</v>
      </c>
      <c r="AW746" s="13" t="s">
        <v>36</v>
      </c>
      <c r="AX746" s="13" t="s">
        <v>81</v>
      </c>
      <c r="AY746" s="262" t="s">
        <v>320</v>
      </c>
    </row>
    <row r="747" s="15" customFormat="1">
      <c r="A747" s="15"/>
      <c r="B747" s="288"/>
      <c r="C747" s="289"/>
      <c r="D747" s="253" t="s">
        <v>440</v>
      </c>
      <c r="E747" s="290" t="s">
        <v>1</v>
      </c>
      <c r="F747" s="291" t="s">
        <v>633</v>
      </c>
      <c r="G747" s="289"/>
      <c r="H747" s="292">
        <v>84.819999999999993</v>
      </c>
      <c r="I747" s="293"/>
      <c r="J747" s="289"/>
      <c r="K747" s="289"/>
      <c r="L747" s="294"/>
      <c r="M747" s="295"/>
      <c r="N747" s="296"/>
      <c r="O747" s="296"/>
      <c r="P747" s="296"/>
      <c r="Q747" s="296"/>
      <c r="R747" s="296"/>
      <c r="S747" s="296"/>
      <c r="T747" s="297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98" t="s">
        <v>440</v>
      </c>
      <c r="AU747" s="298" t="s">
        <v>91</v>
      </c>
      <c r="AV747" s="15" t="s">
        <v>111</v>
      </c>
      <c r="AW747" s="15" t="s">
        <v>36</v>
      </c>
      <c r="AX747" s="15" t="s">
        <v>81</v>
      </c>
      <c r="AY747" s="298" t="s">
        <v>320</v>
      </c>
    </row>
    <row r="748" s="16" customFormat="1">
      <c r="A748" s="16"/>
      <c r="B748" s="299"/>
      <c r="C748" s="300"/>
      <c r="D748" s="253" t="s">
        <v>440</v>
      </c>
      <c r="E748" s="301" t="s">
        <v>1</v>
      </c>
      <c r="F748" s="302" t="s">
        <v>1358</v>
      </c>
      <c r="G748" s="300"/>
      <c r="H748" s="301" t="s">
        <v>1</v>
      </c>
      <c r="I748" s="303"/>
      <c r="J748" s="300"/>
      <c r="K748" s="300"/>
      <c r="L748" s="304"/>
      <c r="M748" s="305"/>
      <c r="N748" s="306"/>
      <c r="O748" s="306"/>
      <c r="P748" s="306"/>
      <c r="Q748" s="306"/>
      <c r="R748" s="306"/>
      <c r="S748" s="306"/>
      <c r="T748" s="307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T748" s="308" t="s">
        <v>440</v>
      </c>
      <c r="AU748" s="308" t="s">
        <v>91</v>
      </c>
      <c r="AV748" s="16" t="s">
        <v>89</v>
      </c>
      <c r="AW748" s="16" t="s">
        <v>36</v>
      </c>
      <c r="AX748" s="16" t="s">
        <v>81</v>
      </c>
      <c r="AY748" s="308" t="s">
        <v>320</v>
      </c>
    </row>
    <row r="749" s="13" customFormat="1">
      <c r="A749" s="13"/>
      <c r="B749" s="251"/>
      <c r="C749" s="252"/>
      <c r="D749" s="253" t="s">
        <v>440</v>
      </c>
      <c r="E749" s="254" t="s">
        <v>1</v>
      </c>
      <c r="F749" s="255" t="s">
        <v>1394</v>
      </c>
      <c r="G749" s="252"/>
      <c r="H749" s="256">
        <v>38.5</v>
      </c>
      <c r="I749" s="257"/>
      <c r="J749" s="252"/>
      <c r="K749" s="252"/>
      <c r="L749" s="258"/>
      <c r="M749" s="259"/>
      <c r="N749" s="260"/>
      <c r="O749" s="260"/>
      <c r="P749" s="260"/>
      <c r="Q749" s="260"/>
      <c r="R749" s="260"/>
      <c r="S749" s="260"/>
      <c r="T749" s="261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62" t="s">
        <v>440</v>
      </c>
      <c r="AU749" s="262" t="s">
        <v>91</v>
      </c>
      <c r="AV749" s="13" t="s">
        <v>91</v>
      </c>
      <c r="AW749" s="13" t="s">
        <v>36</v>
      </c>
      <c r="AX749" s="13" t="s">
        <v>81</v>
      </c>
      <c r="AY749" s="262" t="s">
        <v>320</v>
      </c>
    </row>
    <row r="750" s="13" customFormat="1">
      <c r="A750" s="13"/>
      <c r="B750" s="251"/>
      <c r="C750" s="252"/>
      <c r="D750" s="253" t="s">
        <v>440</v>
      </c>
      <c r="E750" s="254" t="s">
        <v>1</v>
      </c>
      <c r="F750" s="255" t="s">
        <v>1360</v>
      </c>
      <c r="G750" s="252"/>
      <c r="H750" s="256">
        <v>-4.9130000000000003</v>
      </c>
      <c r="I750" s="257"/>
      <c r="J750" s="252"/>
      <c r="K750" s="252"/>
      <c r="L750" s="258"/>
      <c r="M750" s="259"/>
      <c r="N750" s="260"/>
      <c r="O750" s="260"/>
      <c r="P750" s="260"/>
      <c r="Q750" s="260"/>
      <c r="R750" s="260"/>
      <c r="S750" s="260"/>
      <c r="T750" s="261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62" t="s">
        <v>440</v>
      </c>
      <c r="AU750" s="262" t="s">
        <v>91</v>
      </c>
      <c r="AV750" s="13" t="s">
        <v>91</v>
      </c>
      <c r="AW750" s="13" t="s">
        <v>36</v>
      </c>
      <c r="AX750" s="13" t="s">
        <v>81</v>
      </c>
      <c r="AY750" s="262" t="s">
        <v>320</v>
      </c>
    </row>
    <row r="751" s="15" customFormat="1">
      <c r="A751" s="15"/>
      <c r="B751" s="288"/>
      <c r="C751" s="289"/>
      <c r="D751" s="253" t="s">
        <v>440</v>
      </c>
      <c r="E751" s="290" t="s">
        <v>1</v>
      </c>
      <c r="F751" s="291" t="s">
        <v>633</v>
      </c>
      <c r="G751" s="289"/>
      <c r="H751" s="292">
        <v>33.587000000000003</v>
      </c>
      <c r="I751" s="293"/>
      <c r="J751" s="289"/>
      <c r="K751" s="289"/>
      <c r="L751" s="294"/>
      <c r="M751" s="295"/>
      <c r="N751" s="296"/>
      <c r="O751" s="296"/>
      <c r="P751" s="296"/>
      <c r="Q751" s="296"/>
      <c r="R751" s="296"/>
      <c r="S751" s="296"/>
      <c r="T751" s="297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T751" s="298" t="s">
        <v>440</v>
      </c>
      <c r="AU751" s="298" t="s">
        <v>91</v>
      </c>
      <c r="AV751" s="15" t="s">
        <v>111</v>
      </c>
      <c r="AW751" s="15" t="s">
        <v>36</v>
      </c>
      <c r="AX751" s="15" t="s">
        <v>81</v>
      </c>
      <c r="AY751" s="298" t="s">
        <v>320</v>
      </c>
    </row>
    <row r="752" s="14" customFormat="1">
      <c r="A752" s="14"/>
      <c r="B752" s="263"/>
      <c r="C752" s="264"/>
      <c r="D752" s="253" t="s">
        <v>440</v>
      </c>
      <c r="E752" s="265" t="s">
        <v>1</v>
      </c>
      <c r="F752" s="266" t="s">
        <v>485</v>
      </c>
      <c r="G752" s="264"/>
      <c r="H752" s="267">
        <v>233.625</v>
      </c>
      <c r="I752" s="268"/>
      <c r="J752" s="264"/>
      <c r="K752" s="264"/>
      <c r="L752" s="269"/>
      <c r="M752" s="270"/>
      <c r="N752" s="271"/>
      <c r="O752" s="271"/>
      <c r="P752" s="271"/>
      <c r="Q752" s="271"/>
      <c r="R752" s="271"/>
      <c r="S752" s="271"/>
      <c r="T752" s="272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73" t="s">
        <v>440</v>
      </c>
      <c r="AU752" s="273" t="s">
        <v>91</v>
      </c>
      <c r="AV752" s="14" t="s">
        <v>341</v>
      </c>
      <c r="AW752" s="14" t="s">
        <v>36</v>
      </c>
      <c r="AX752" s="14" t="s">
        <v>89</v>
      </c>
      <c r="AY752" s="273" t="s">
        <v>320</v>
      </c>
    </row>
    <row r="753" s="2" customFormat="1" ht="24.15" customHeight="1">
      <c r="A753" s="39"/>
      <c r="B753" s="40"/>
      <c r="C753" s="228" t="s">
        <v>1395</v>
      </c>
      <c r="D753" s="228" t="s">
        <v>323</v>
      </c>
      <c r="E753" s="229" t="s">
        <v>1396</v>
      </c>
      <c r="F753" s="230" t="s">
        <v>1397</v>
      </c>
      <c r="G753" s="231" t="s">
        <v>437</v>
      </c>
      <c r="H753" s="232">
        <v>11.890000000000001</v>
      </c>
      <c r="I753" s="233"/>
      <c r="J753" s="234">
        <f>ROUND(I753*H753,2)</f>
        <v>0</v>
      </c>
      <c r="K753" s="230" t="s">
        <v>1</v>
      </c>
      <c r="L753" s="45"/>
      <c r="M753" s="235" t="s">
        <v>1</v>
      </c>
      <c r="N753" s="236" t="s">
        <v>46</v>
      </c>
      <c r="O753" s="92"/>
      <c r="P753" s="237">
        <f>O753*H753</f>
        <v>0</v>
      </c>
      <c r="Q753" s="237">
        <v>0.0038</v>
      </c>
      <c r="R753" s="237">
        <f>Q753*H753</f>
        <v>0.045182</v>
      </c>
      <c r="S753" s="237">
        <v>0</v>
      </c>
      <c r="T753" s="238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239" t="s">
        <v>341</v>
      </c>
      <c r="AT753" s="239" t="s">
        <v>323</v>
      </c>
      <c r="AU753" s="239" t="s">
        <v>91</v>
      </c>
      <c r="AY753" s="18" t="s">
        <v>320</v>
      </c>
      <c r="BE753" s="240">
        <f>IF(N753="základní",J753,0)</f>
        <v>0</v>
      </c>
      <c r="BF753" s="240">
        <f>IF(N753="snížená",J753,0)</f>
        <v>0</v>
      </c>
      <c r="BG753" s="240">
        <f>IF(N753="zákl. přenesená",J753,0)</f>
        <v>0</v>
      </c>
      <c r="BH753" s="240">
        <f>IF(N753="sníž. přenesená",J753,0)</f>
        <v>0</v>
      </c>
      <c r="BI753" s="240">
        <f>IF(N753="nulová",J753,0)</f>
        <v>0</v>
      </c>
      <c r="BJ753" s="18" t="s">
        <v>89</v>
      </c>
      <c r="BK753" s="240">
        <f>ROUND(I753*H753,2)</f>
        <v>0</v>
      </c>
      <c r="BL753" s="18" t="s">
        <v>341</v>
      </c>
      <c r="BM753" s="239" t="s">
        <v>1398</v>
      </c>
    </row>
    <row r="754" s="13" customFormat="1">
      <c r="A754" s="13"/>
      <c r="B754" s="251"/>
      <c r="C754" s="252"/>
      <c r="D754" s="253" t="s">
        <v>440</v>
      </c>
      <c r="E754" s="254" t="s">
        <v>1</v>
      </c>
      <c r="F754" s="255" t="s">
        <v>1399</v>
      </c>
      <c r="G754" s="252"/>
      <c r="H754" s="256">
        <v>4.7999999999999998</v>
      </c>
      <c r="I754" s="257"/>
      <c r="J754" s="252"/>
      <c r="K754" s="252"/>
      <c r="L754" s="258"/>
      <c r="M754" s="259"/>
      <c r="N754" s="260"/>
      <c r="O754" s="260"/>
      <c r="P754" s="260"/>
      <c r="Q754" s="260"/>
      <c r="R754" s="260"/>
      <c r="S754" s="260"/>
      <c r="T754" s="261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62" t="s">
        <v>440</v>
      </c>
      <c r="AU754" s="262" t="s">
        <v>91</v>
      </c>
      <c r="AV754" s="13" t="s">
        <v>91</v>
      </c>
      <c r="AW754" s="13" t="s">
        <v>36</v>
      </c>
      <c r="AX754" s="13" t="s">
        <v>81</v>
      </c>
      <c r="AY754" s="262" t="s">
        <v>320</v>
      </c>
    </row>
    <row r="755" s="13" customFormat="1">
      <c r="A755" s="13"/>
      <c r="B755" s="251"/>
      <c r="C755" s="252"/>
      <c r="D755" s="253" t="s">
        <v>440</v>
      </c>
      <c r="E755" s="254" t="s">
        <v>1</v>
      </c>
      <c r="F755" s="255" t="s">
        <v>1339</v>
      </c>
      <c r="G755" s="252"/>
      <c r="H755" s="256">
        <v>3.54</v>
      </c>
      <c r="I755" s="257"/>
      <c r="J755" s="252"/>
      <c r="K755" s="252"/>
      <c r="L755" s="258"/>
      <c r="M755" s="259"/>
      <c r="N755" s="260"/>
      <c r="O755" s="260"/>
      <c r="P755" s="260"/>
      <c r="Q755" s="260"/>
      <c r="R755" s="260"/>
      <c r="S755" s="260"/>
      <c r="T755" s="261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62" t="s">
        <v>440</v>
      </c>
      <c r="AU755" s="262" t="s">
        <v>91</v>
      </c>
      <c r="AV755" s="13" t="s">
        <v>91</v>
      </c>
      <c r="AW755" s="13" t="s">
        <v>36</v>
      </c>
      <c r="AX755" s="13" t="s">
        <v>81</v>
      </c>
      <c r="AY755" s="262" t="s">
        <v>320</v>
      </c>
    </row>
    <row r="756" s="13" customFormat="1">
      <c r="A756" s="13"/>
      <c r="B756" s="251"/>
      <c r="C756" s="252"/>
      <c r="D756" s="253" t="s">
        <v>440</v>
      </c>
      <c r="E756" s="254" t="s">
        <v>1</v>
      </c>
      <c r="F756" s="255" t="s">
        <v>1340</v>
      </c>
      <c r="G756" s="252"/>
      <c r="H756" s="256">
        <v>1.75</v>
      </c>
      <c r="I756" s="257"/>
      <c r="J756" s="252"/>
      <c r="K756" s="252"/>
      <c r="L756" s="258"/>
      <c r="M756" s="259"/>
      <c r="N756" s="260"/>
      <c r="O756" s="260"/>
      <c r="P756" s="260"/>
      <c r="Q756" s="260"/>
      <c r="R756" s="260"/>
      <c r="S756" s="260"/>
      <c r="T756" s="261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62" t="s">
        <v>440</v>
      </c>
      <c r="AU756" s="262" t="s">
        <v>91</v>
      </c>
      <c r="AV756" s="13" t="s">
        <v>91</v>
      </c>
      <c r="AW756" s="13" t="s">
        <v>36</v>
      </c>
      <c r="AX756" s="13" t="s">
        <v>81</v>
      </c>
      <c r="AY756" s="262" t="s">
        <v>320</v>
      </c>
    </row>
    <row r="757" s="13" customFormat="1">
      <c r="A757" s="13"/>
      <c r="B757" s="251"/>
      <c r="C757" s="252"/>
      <c r="D757" s="253" t="s">
        <v>440</v>
      </c>
      <c r="E757" s="254" t="s">
        <v>1</v>
      </c>
      <c r="F757" s="255" t="s">
        <v>1400</v>
      </c>
      <c r="G757" s="252"/>
      <c r="H757" s="256">
        <v>1.8</v>
      </c>
      <c r="I757" s="257"/>
      <c r="J757" s="252"/>
      <c r="K757" s="252"/>
      <c r="L757" s="258"/>
      <c r="M757" s="259"/>
      <c r="N757" s="260"/>
      <c r="O757" s="260"/>
      <c r="P757" s="260"/>
      <c r="Q757" s="260"/>
      <c r="R757" s="260"/>
      <c r="S757" s="260"/>
      <c r="T757" s="261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62" t="s">
        <v>440</v>
      </c>
      <c r="AU757" s="262" t="s">
        <v>91</v>
      </c>
      <c r="AV757" s="13" t="s">
        <v>91</v>
      </c>
      <c r="AW757" s="13" t="s">
        <v>36</v>
      </c>
      <c r="AX757" s="13" t="s">
        <v>81</v>
      </c>
      <c r="AY757" s="262" t="s">
        <v>320</v>
      </c>
    </row>
    <row r="758" s="14" customFormat="1">
      <c r="A758" s="14"/>
      <c r="B758" s="263"/>
      <c r="C758" s="264"/>
      <c r="D758" s="253" t="s">
        <v>440</v>
      </c>
      <c r="E758" s="265" t="s">
        <v>1</v>
      </c>
      <c r="F758" s="266" t="s">
        <v>485</v>
      </c>
      <c r="G758" s="264"/>
      <c r="H758" s="267">
        <v>11.890000000000001</v>
      </c>
      <c r="I758" s="268"/>
      <c r="J758" s="264"/>
      <c r="K758" s="264"/>
      <c r="L758" s="269"/>
      <c r="M758" s="270"/>
      <c r="N758" s="271"/>
      <c r="O758" s="271"/>
      <c r="P758" s="271"/>
      <c r="Q758" s="271"/>
      <c r="R758" s="271"/>
      <c r="S758" s="271"/>
      <c r="T758" s="272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73" t="s">
        <v>440</v>
      </c>
      <c r="AU758" s="273" t="s">
        <v>91</v>
      </c>
      <c r="AV758" s="14" t="s">
        <v>341</v>
      </c>
      <c r="AW758" s="14" t="s">
        <v>36</v>
      </c>
      <c r="AX758" s="14" t="s">
        <v>89</v>
      </c>
      <c r="AY758" s="273" t="s">
        <v>320</v>
      </c>
    </row>
    <row r="759" s="2" customFormat="1" ht="24.15" customHeight="1">
      <c r="A759" s="39"/>
      <c r="B759" s="40"/>
      <c r="C759" s="228" t="s">
        <v>1401</v>
      </c>
      <c r="D759" s="228" t="s">
        <v>323</v>
      </c>
      <c r="E759" s="229" t="s">
        <v>1402</v>
      </c>
      <c r="F759" s="230" t="s">
        <v>1403</v>
      </c>
      <c r="G759" s="231" t="s">
        <v>437</v>
      </c>
      <c r="H759" s="232">
        <v>331.70499999999998</v>
      </c>
      <c r="I759" s="233"/>
      <c r="J759" s="234">
        <f>ROUND(I759*H759,2)</f>
        <v>0</v>
      </c>
      <c r="K759" s="230" t="s">
        <v>326</v>
      </c>
      <c r="L759" s="45"/>
      <c r="M759" s="235" t="s">
        <v>1</v>
      </c>
      <c r="N759" s="236" t="s">
        <v>46</v>
      </c>
      <c r="O759" s="92"/>
      <c r="P759" s="237">
        <f>O759*H759</f>
        <v>0</v>
      </c>
      <c r="Q759" s="237">
        <v>0.0028500000000000001</v>
      </c>
      <c r="R759" s="237">
        <f>Q759*H759</f>
        <v>0.94535924999999998</v>
      </c>
      <c r="S759" s="237">
        <v>0</v>
      </c>
      <c r="T759" s="238">
        <f>S759*H759</f>
        <v>0</v>
      </c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R759" s="239" t="s">
        <v>341</v>
      </c>
      <c r="AT759" s="239" t="s">
        <v>323</v>
      </c>
      <c r="AU759" s="239" t="s">
        <v>91</v>
      </c>
      <c r="AY759" s="18" t="s">
        <v>320</v>
      </c>
      <c r="BE759" s="240">
        <f>IF(N759="základní",J759,0)</f>
        <v>0</v>
      </c>
      <c r="BF759" s="240">
        <f>IF(N759="snížená",J759,0)</f>
        <v>0</v>
      </c>
      <c r="BG759" s="240">
        <f>IF(N759="zákl. přenesená",J759,0)</f>
        <v>0</v>
      </c>
      <c r="BH759" s="240">
        <f>IF(N759="sníž. přenesená",J759,0)</f>
        <v>0</v>
      </c>
      <c r="BI759" s="240">
        <f>IF(N759="nulová",J759,0)</f>
        <v>0</v>
      </c>
      <c r="BJ759" s="18" t="s">
        <v>89</v>
      </c>
      <c r="BK759" s="240">
        <f>ROUND(I759*H759,2)</f>
        <v>0</v>
      </c>
      <c r="BL759" s="18" t="s">
        <v>341</v>
      </c>
      <c r="BM759" s="239" t="s">
        <v>1404</v>
      </c>
    </row>
    <row r="760" s="2" customFormat="1">
      <c r="A760" s="39"/>
      <c r="B760" s="40"/>
      <c r="C760" s="41"/>
      <c r="D760" s="241" t="s">
        <v>329</v>
      </c>
      <c r="E760" s="41"/>
      <c r="F760" s="242" t="s">
        <v>1405</v>
      </c>
      <c r="G760" s="41"/>
      <c r="H760" s="41"/>
      <c r="I760" s="243"/>
      <c r="J760" s="41"/>
      <c r="K760" s="41"/>
      <c r="L760" s="45"/>
      <c r="M760" s="244"/>
      <c r="N760" s="245"/>
      <c r="O760" s="92"/>
      <c r="P760" s="92"/>
      <c r="Q760" s="92"/>
      <c r="R760" s="92"/>
      <c r="S760" s="92"/>
      <c r="T760" s="93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T760" s="18" t="s">
        <v>329</v>
      </c>
      <c r="AU760" s="18" t="s">
        <v>91</v>
      </c>
    </row>
    <row r="761" s="16" customFormat="1">
      <c r="A761" s="16"/>
      <c r="B761" s="299"/>
      <c r="C761" s="300"/>
      <c r="D761" s="253" t="s">
        <v>440</v>
      </c>
      <c r="E761" s="301" t="s">
        <v>1</v>
      </c>
      <c r="F761" s="302" t="s">
        <v>1351</v>
      </c>
      <c r="G761" s="300"/>
      <c r="H761" s="301" t="s">
        <v>1</v>
      </c>
      <c r="I761" s="303"/>
      <c r="J761" s="300"/>
      <c r="K761" s="300"/>
      <c r="L761" s="304"/>
      <c r="M761" s="305"/>
      <c r="N761" s="306"/>
      <c r="O761" s="306"/>
      <c r="P761" s="306"/>
      <c r="Q761" s="306"/>
      <c r="R761" s="306"/>
      <c r="S761" s="306"/>
      <c r="T761" s="307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T761" s="308" t="s">
        <v>440</v>
      </c>
      <c r="AU761" s="308" t="s">
        <v>91</v>
      </c>
      <c r="AV761" s="16" t="s">
        <v>89</v>
      </c>
      <c r="AW761" s="16" t="s">
        <v>36</v>
      </c>
      <c r="AX761" s="16" t="s">
        <v>81</v>
      </c>
      <c r="AY761" s="308" t="s">
        <v>320</v>
      </c>
    </row>
    <row r="762" s="13" customFormat="1">
      <c r="A762" s="13"/>
      <c r="B762" s="251"/>
      <c r="C762" s="252"/>
      <c r="D762" s="253" t="s">
        <v>440</v>
      </c>
      <c r="E762" s="254" t="s">
        <v>1</v>
      </c>
      <c r="F762" s="255" t="s">
        <v>1352</v>
      </c>
      <c r="G762" s="252"/>
      <c r="H762" s="256">
        <v>80.530000000000001</v>
      </c>
      <c r="I762" s="257"/>
      <c r="J762" s="252"/>
      <c r="K762" s="252"/>
      <c r="L762" s="258"/>
      <c r="M762" s="259"/>
      <c r="N762" s="260"/>
      <c r="O762" s="260"/>
      <c r="P762" s="260"/>
      <c r="Q762" s="260"/>
      <c r="R762" s="260"/>
      <c r="S762" s="260"/>
      <c r="T762" s="261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62" t="s">
        <v>440</v>
      </c>
      <c r="AU762" s="262" t="s">
        <v>91</v>
      </c>
      <c r="AV762" s="13" t="s">
        <v>91</v>
      </c>
      <c r="AW762" s="13" t="s">
        <v>36</v>
      </c>
      <c r="AX762" s="13" t="s">
        <v>81</v>
      </c>
      <c r="AY762" s="262" t="s">
        <v>320</v>
      </c>
    </row>
    <row r="763" s="13" customFormat="1">
      <c r="A763" s="13"/>
      <c r="B763" s="251"/>
      <c r="C763" s="252"/>
      <c r="D763" s="253" t="s">
        <v>440</v>
      </c>
      <c r="E763" s="254" t="s">
        <v>1</v>
      </c>
      <c r="F763" s="255" t="s">
        <v>1353</v>
      </c>
      <c r="G763" s="252"/>
      <c r="H763" s="256">
        <v>-7.952</v>
      </c>
      <c r="I763" s="257"/>
      <c r="J763" s="252"/>
      <c r="K763" s="252"/>
      <c r="L763" s="258"/>
      <c r="M763" s="259"/>
      <c r="N763" s="260"/>
      <c r="O763" s="260"/>
      <c r="P763" s="260"/>
      <c r="Q763" s="260"/>
      <c r="R763" s="260"/>
      <c r="S763" s="260"/>
      <c r="T763" s="261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62" t="s">
        <v>440</v>
      </c>
      <c r="AU763" s="262" t="s">
        <v>91</v>
      </c>
      <c r="AV763" s="13" t="s">
        <v>91</v>
      </c>
      <c r="AW763" s="13" t="s">
        <v>36</v>
      </c>
      <c r="AX763" s="13" t="s">
        <v>81</v>
      </c>
      <c r="AY763" s="262" t="s">
        <v>320</v>
      </c>
    </row>
    <row r="764" s="13" customFormat="1">
      <c r="A764" s="13"/>
      <c r="B764" s="251"/>
      <c r="C764" s="252"/>
      <c r="D764" s="253" t="s">
        <v>440</v>
      </c>
      <c r="E764" s="254" t="s">
        <v>1</v>
      </c>
      <c r="F764" s="255" t="s">
        <v>1406</v>
      </c>
      <c r="G764" s="252"/>
      <c r="H764" s="256">
        <v>3.8199999999999998</v>
      </c>
      <c r="I764" s="257"/>
      <c r="J764" s="252"/>
      <c r="K764" s="252"/>
      <c r="L764" s="258"/>
      <c r="M764" s="259"/>
      <c r="N764" s="260"/>
      <c r="O764" s="260"/>
      <c r="P764" s="260"/>
      <c r="Q764" s="260"/>
      <c r="R764" s="260"/>
      <c r="S764" s="260"/>
      <c r="T764" s="261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62" t="s">
        <v>440</v>
      </c>
      <c r="AU764" s="262" t="s">
        <v>91</v>
      </c>
      <c r="AV764" s="13" t="s">
        <v>91</v>
      </c>
      <c r="AW764" s="13" t="s">
        <v>36</v>
      </c>
      <c r="AX764" s="13" t="s">
        <v>81</v>
      </c>
      <c r="AY764" s="262" t="s">
        <v>320</v>
      </c>
    </row>
    <row r="765" s="15" customFormat="1">
      <c r="A765" s="15"/>
      <c r="B765" s="288"/>
      <c r="C765" s="289"/>
      <c r="D765" s="253" t="s">
        <v>440</v>
      </c>
      <c r="E765" s="290" t="s">
        <v>1</v>
      </c>
      <c r="F765" s="291" t="s">
        <v>633</v>
      </c>
      <c r="G765" s="289"/>
      <c r="H765" s="292">
        <v>76.397999999999996</v>
      </c>
      <c r="I765" s="293"/>
      <c r="J765" s="289"/>
      <c r="K765" s="289"/>
      <c r="L765" s="294"/>
      <c r="M765" s="295"/>
      <c r="N765" s="296"/>
      <c r="O765" s="296"/>
      <c r="P765" s="296"/>
      <c r="Q765" s="296"/>
      <c r="R765" s="296"/>
      <c r="S765" s="296"/>
      <c r="T765" s="297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98" t="s">
        <v>440</v>
      </c>
      <c r="AU765" s="298" t="s">
        <v>91</v>
      </c>
      <c r="AV765" s="15" t="s">
        <v>111</v>
      </c>
      <c r="AW765" s="15" t="s">
        <v>36</v>
      </c>
      <c r="AX765" s="15" t="s">
        <v>81</v>
      </c>
      <c r="AY765" s="298" t="s">
        <v>320</v>
      </c>
    </row>
    <row r="766" s="16" customFormat="1">
      <c r="A766" s="16"/>
      <c r="B766" s="299"/>
      <c r="C766" s="300"/>
      <c r="D766" s="253" t="s">
        <v>440</v>
      </c>
      <c r="E766" s="301" t="s">
        <v>1</v>
      </c>
      <c r="F766" s="302" t="s">
        <v>1354</v>
      </c>
      <c r="G766" s="300"/>
      <c r="H766" s="301" t="s">
        <v>1</v>
      </c>
      <c r="I766" s="303"/>
      <c r="J766" s="300"/>
      <c r="K766" s="300"/>
      <c r="L766" s="304"/>
      <c r="M766" s="305"/>
      <c r="N766" s="306"/>
      <c r="O766" s="306"/>
      <c r="P766" s="306"/>
      <c r="Q766" s="306"/>
      <c r="R766" s="306"/>
      <c r="S766" s="306"/>
      <c r="T766" s="307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T766" s="308" t="s">
        <v>440</v>
      </c>
      <c r="AU766" s="308" t="s">
        <v>91</v>
      </c>
      <c r="AV766" s="16" t="s">
        <v>89</v>
      </c>
      <c r="AW766" s="16" t="s">
        <v>36</v>
      </c>
      <c r="AX766" s="16" t="s">
        <v>81</v>
      </c>
      <c r="AY766" s="308" t="s">
        <v>320</v>
      </c>
    </row>
    <row r="767" s="13" customFormat="1">
      <c r="A767" s="13"/>
      <c r="B767" s="251"/>
      <c r="C767" s="252"/>
      <c r="D767" s="253" t="s">
        <v>440</v>
      </c>
      <c r="E767" s="254" t="s">
        <v>1</v>
      </c>
      <c r="F767" s="255" t="s">
        <v>1355</v>
      </c>
      <c r="G767" s="252"/>
      <c r="H767" s="256">
        <v>95</v>
      </c>
      <c r="I767" s="257"/>
      <c r="J767" s="252"/>
      <c r="K767" s="252"/>
      <c r="L767" s="258"/>
      <c r="M767" s="259"/>
      <c r="N767" s="260"/>
      <c r="O767" s="260"/>
      <c r="P767" s="260"/>
      <c r="Q767" s="260"/>
      <c r="R767" s="260"/>
      <c r="S767" s="260"/>
      <c r="T767" s="261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62" t="s">
        <v>440</v>
      </c>
      <c r="AU767" s="262" t="s">
        <v>91</v>
      </c>
      <c r="AV767" s="13" t="s">
        <v>91</v>
      </c>
      <c r="AW767" s="13" t="s">
        <v>36</v>
      </c>
      <c r="AX767" s="13" t="s">
        <v>81</v>
      </c>
      <c r="AY767" s="262" t="s">
        <v>320</v>
      </c>
    </row>
    <row r="768" s="13" customFormat="1">
      <c r="A768" s="13"/>
      <c r="B768" s="251"/>
      <c r="C768" s="252"/>
      <c r="D768" s="253" t="s">
        <v>440</v>
      </c>
      <c r="E768" s="254" t="s">
        <v>1</v>
      </c>
      <c r="F768" s="255" t="s">
        <v>1356</v>
      </c>
      <c r="G768" s="252"/>
      <c r="H768" s="256">
        <v>-10.18</v>
      </c>
      <c r="I768" s="257"/>
      <c r="J768" s="252"/>
      <c r="K768" s="252"/>
      <c r="L768" s="258"/>
      <c r="M768" s="259"/>
      <c r="N768" s="260"/>
      <c r="O768" s="260"/>
      <c r="P768" s="260"/>
      <c r="Q768" s="260"/>
      <c r="R768" s="260"/>
      <c r="S768" s="260"/>
      <c r="T768" s="261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62" t="s">
        <v>440</v>
      </c>
      <c r="AU768" s="262" t="s">
        <v>91</v>
      </c>
      <c r="AV768" s="13" t="s">
        <v>91</v>
      </c>
      <c r="AW768" s="13" t="s">
        <v>36</v>
      </c>
      <c r="AX768" s="13" t="s">
        <v>81</v>
      </c>
      <c r="AY768" s="262" t="s">
        <v>320</v>
      </c>
    </row>
    <row r="769" s="13" customFormat="1">
      <c r="A769" s="13"/>
      <c r="B769" s="251"/>
      <c r="C769" s="252"/>
      <c r="D769" s="253" t="s">
        <v>440</v>
      </c>
      <c r="E769" s="254" t="s">
        <v>1</v>
      </c>
      <c r="F769" s="255" t="s">
        <v>1357</v>
      </c>
      <c r="G769" s="252"/>
      <c r="H769" s="256">
        <v>1.44</v>
      </c>
      <c r="I769" s="257"/>
      <c r="J769" s="252"/>
      <c r="K769" s="252"/>
      <c r="L769" s="258"/>
      <c r="M769" s="259"/>
      <c r="N769" s="260"/>
      <c r="O769" s="260"/>
      <c r="P769" s="260"/>
      <c r="Q769" s="260"/>
      <c r="R769" s="260"/>
      <c r="S769" s="260"/>
      <c r="T769" s="261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62" t="s">
        <v>440</v>
      </c>
      <c r="AU769" s="262" t="s">
        <v>91</v>
      </c>
      <c r="AV769" s="13" t="s">
        <v>91</v>
      </c>
      <c r="AW769" s="13" t="s">
        <v>36</v>
      </c>
      <c r="AX769" s="13" t="s">
        <v>81</v>
      </c>
      <c r="AY769" s="262" t="s">
        <v>320</v>
      </c>
    </row>
    <row r="770" s="13" customFormat="1">
      <c r="A770" s="13"/>
      <c r="B770" s="251"/>
      <c r="C770" s="252"/>
      <c r="D770" s="253" t="s">
        <v>440</v>
      </c>
      <c r="E770" s="254" t="s">
        <v>1</v>
      </c>
      <c r="F770" s="255" t="s">
        <v>1407</v>
      </c>
      <c r="G770" s="252"/>
      <c r="H770" s="256">
        <v>4.5999999999999996</v>
      </c>
      <c r="I770" s="257"/>
      <c r="J770" s="252"/>
      <c r="K770" s="252"/>
      <c r="L770" s="258"/>
      <c r="M770" s="259"/>
      <c r="N770" s="260"/>
      <c r="O770" s="260"/>
      <c r="P770" s="260"/>
      <c r="Q770" s="260"/>
      <c r="R770" s="260"/>
      <c r="S770" s="260"/>
      <c r="T770" s="261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62" t="s">
        <v>440</v>
      </c>
      <c r="AU770" s="262" t="s">
        <v>91</v>
      </c>
      <c r="AV770" s="13" t="s">
        <v>91</v>
      </c>
      <c r="AW770" s="13" t="s">
        <v>36</v>
      </c>
      <c r="AX770" s="13" t="s">
        <v>81</v>
      </c>
      <c r="AY770" s="262" t="s">
        <v>320</v>
      </c>
    </row>
    <row r="771" s="15" customFormat="1">
      <c r="A771" s="15"/>
      <c r="B771" s="288"/>
      <c r="C771" s="289"/>
      <c r="D771" s="253" t="s">
        <v>440</v>
      </c>
      <c r="E771" s="290" t="s">
        <v>1</v>
      </c>
      <c r="F771" s="291" t="s">
        <v>633</v>
      </c>
      <c r="G771" s="289"/>
      <c r="H771" s="292">
        <v>90.859999999999999</v>
      </c>
      <c r="I771" s="293"/>
      <c r="J771" s="289"/>
      <c r="K771" s="289"/>
      <c r="L771" s="294"/>
      <c r="M771" s="295"/>
      <c r="N771" s="296"/>
      <c r="O771" s="296"/>
      <c r="P771" s="296"/>
      <c r="Q771" s="296"/>
      <c r="R771" s="296"/>
      <c r="S771" s="296"/>
      <c r="T771" s="297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T771" s="298" t="s">
        <v>440</v>
      </c>
      <c r="AU771" s="298" t="s">
        <v>91</v>
      </c>
      <c r="AV771" s="15" t="s">
        <v>111</v>
      </c>
      <c r="AW771" s="15" t="s">
        <v>36</v>
      </c>
      <c r="AX771" s="15" t="s">
        <v>81</v>
      </c>
      <c r="AY771" s="298" t="s">
        <v>320</v>
      </c>
    </row>
    <row r="772" s="16" customFormat="1">
      <c r="A772" s="16"/>
      <c r="B772" s="299"/>
      <c r="C772" s="300"/>
      <c r="D772" s="253" t="s">
        <v>440</v>
      </c>
      <c r="E772" s="301" t="s">
        <v>1</v>
      </c>
      <c r="F772" s="302" t="s">
        <v>1358</v>
      </c>
      <c r="G772" s="300"/>
      <c r="H772" s="301" t="s">
        <v>1</v>
      </c>
      <c r="I772" s="303"/>
      <c r="J772" s="300"/>
      <c r="K772" s="300"/>
      <c r="L772" s="304"/>
      <c r="M772" s="305"/>
      <c r="N772" s="306"/>
      <c r="O772" s="306"/>
      <c r="P772" s="306"/>
      <c r="Q772" s="306"/>
      <c r="R772" s="306"/>
      <c r="S772" s="306"/>
      <c r="T772" s="307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T772" s="308" t="s">
        <v>440</v>
      </c>
      <c r="AU772" s="308" t="s">
        <v>91</v>
      </c>
      <c r="AV772" s="16" t="s">
        <v>89</v>
      </c>
      <c r="AW772" s="16" t="s">
        <v>36</v>
      </c>
      <c r="AX772" s="16" t="s">
        <v>81</v>
      </c>
      <c r="AY772" s="308" t="s">
        <v>320</v>
      </c>
    </row>
    <row r="773" s="13" customFormat="1">
      <c r="A773" s="13"/>
      <c r="B773" s="251"/>
      <c r="C773" s="252"/>
      <c r="D773" s="253" t="s">
        <v>440</v>
      </c>
      <c r="E773" s="254" t="s">
        <v>1</v>
      </c>
      <c r="F773" s="255" t="s">
        <v>1394</v>
      </c>
      <c r="G773" s="252"/>
      <c r="H773" s="256">
        <v>38.5</v>
      </c>
      <c r="I773" s="257"/>
      <c r="J773" s="252"/>
      <c r="K773" s="252"/>
      <c r="L773" s="258"/>
      <c r="M773" s="259"/>
      <c r="N773" s="260"/>
      <c r="O773" s="260"/>
      <c r="P773" s="260"/>
      <c r="Q773" s="260"/>
      <c r="R773" s="260"/>
      <c r="S773" s="260"/>
      <c r="T773" s="261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62" t="s">
        <v>440</v>
      </c>
      <c r="AU773" s="262" t="s">
        <v>91</v>
      </c>
      <c r="AV773" s="13" t="s">
        <v>91</v>
      </c>
      <c r="AW773" s="13" t="s">
        <v>36</v>
      </c>
      <c r="AX773" s="13" t="s">
        <v>81</v>
      </c>
      <c r="AY773" s="262" t="s">
        <v>320</v>
      </c>
    </row>
    <row r="774" s="13" customFormat="1">
      <c r="A774" s="13"/>
      <c r="B774" s="251"/>
      <c r="C774" s="252"/>
      <c r="D774" s="253" t="s">
        <v>440</v>
      </c>
      <c r="E774" s="254" t="s">
        <v>1</v>
      </c>
      <c r="F774" s="255" t="s">
        <v>1360</v>
      </c>
      <c r="G774" s="252"/>
      <c r="H774" s="256">
        <v>-4.9130000000000003</v>
      </c>
      <c r="I774" s="257"/>
      <c r="J774" s="252"/>
      <c r="K774" s="252"/>
      <c r="L774" s="258"/>
      <c r="M774" s="259"/>
      <c r="N774" s="260"/>
      <c r="O774" s="260"/>
      <c r="P774" s="260"/>
      <c r="Q774" s="260"/>
      <c r="R774" s="260"/>
      <c r="S774" s="260"/>
      <c r="T774" s="261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62" t="s">
        <v>440</v>
      </c>
      <c r="AU774" s="262" t="s">
        <v>91</v>
      </c>
      <c r="AV774" s="13" t="s">
        <v>91</v>
      </c>
      <c r="AW774" s="13" t="s">
        <v>36</v>
      </c>
      <c r="AX774" s="13" t="s">
        <v>81</v>
      </c>
      <c r="AY774" s="262" t="s">
        <v>320</v>
      </c>
    </row>
    <row r="775" s="13" customFormat="1">
      <c r="A775" s="13"/>
      <c r="B775" s="251"/>
      <c r="C775" s="252"/>
      <c r="D775" s="253" t="s">
        <v>440</v>
      </c>
      <c r="E775" s="254" t="s">
        <v>1</v>
      </c>
      <c r="F775" s="255" t="s">
        <v>1408</v>
      </c>
      <c r="G775" s="252"/>
      <c r="H775" s="256">
        <v>2.1499999999999999</v>
      </c>
      <c r="I775" s="257"/>
      <c r="J775" s="252"/>
      <c r="K775" s="252"/>
      <c r="L775" s="258"/>
      <c r="M775" s="259"/>
      <c r="N775" s="260"/>
      <c r="O775" s="260"/>
      <c r="P775" s="260"/>
      <c r="Q775" s="260"/>
      <c r="R775" s="260"/>
      <c r="S775" s="260"/>
      <c r="T775" s="261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62" t="s">
        <v>440</v>
      </c>
      <c r="AU775" s="262" t="s">
        <v>91</v>
      </c>
      <c r="AV775" s="13" t="s">
        <v>91</v>
      </c>
      <c r="AW775" s="13" t="s">
        <v>36</v>
      </c>
      <c r="AX775" s="13" t="s">
        <v>81</v>
      </c>
      <c r="AY775" s="262" t="s">
        <v>320</v>
      </c>
    </row>
    <row r="776" s="15" customFormat="1">
      <c r="A776" s="15"/>
      <c r="B776" s="288"/>
      <c r="C776" s="289"/>
      <c r="D776" s="253" t="s">
        <v>440</v>
      </c>
      <c r="E776" s="290" t="s">
        <v>1</v>
      </c>
      <c r="F776" s="291" t="s">
        <v>633</v>
      </c>
      <c r="G776" s="289"/>
      <c r="H776" s="292">
        <v>35.737000000000002</v>
      </c>
      <c r="I776" s="293"/>
      <c r="J776" s="289"/>
      <c r="K776" s="289"/>
      <c r="L776" s="294"/>
      <c r="M776" s="295"/>
      <c r="N776" s="296"/>
      <c r="O776" s="296"/>
      <c r="P776" s="296"/>
      <c r="Q776" s="296"/>
      <c r="R776" s="296"/>
      <c r="S776" s="296"/>
      <c r="T776" s="297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T776" s="298" t="s">
        <v>440</v>
      </c>
      <c r="AU776" s="298" t="s">
        <v>91</v>
      </c>
      <c r="AV776" s="15" t="s">
        <v>111</v>
      </c>
      <c r="AW776" s="15" t="s">
        <v>36</v>
      </c>
      <c r="AX776" s="15" t="s">
        <v>81</v>
      </c>
      <c r="AY776" s="298" t="s">
        <v>320</v>
      </c>
    </row>
    <row r="777" s="16" customFormat="1">
      <c r="A777" s="16"/>
      <c r="B777" s="299"/>
      <c r="C777" s="300"/>
      <c r="D777" s="253" t="s">
        <v>440</v>
      </c>
      <c r="E777" s="301" t="s">
        <v>1</v>
      </c>
      <c r="F777" s="302" t="s">
        <v>1361</v>
      </c>
      <c r="G777" s="300"/>
      <c r="H777" s="301" t="s">
        <v>1</v>
      </c>
      <c r="I777" s="303"/>
      <c r="J777" s="300"/>
      <c r="K777" s="300"/>
      <c r="L777" s="304"/>
      <c r="M777" s="305"/>
      <c r="N777" s="306"/>
      <c r="O777" s="306"/>
      <c r="P777" s="306"/>
      <c r="Q777" s="306"/>
      <c r="R777" s="306"/>
      <c r="S777" s="306"/>
      <c r="T777" s="307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T777" s="308" t="s">
        <v>440</v>
      </c>
      <c r="AU777" s="308" t="s">
        <v>91</v>
      </c>
      <c r="AV777" s="16" t="s">
        <v>89</v>
      </c>
      <c r="AW777" s="16" t="s">
        <v>36</v>
      </c>
      <c r="AX777" s="16" t="s">
        <v>81</v>
      </c>
      <c r="AY777" s="308" t="s">
        <v>320</v>
      </c>
    </row>
    <row r="778" s="13" customFormat="1">
      <c r="A778" s="13"/>
      <c r="B778" s="251"/>
      <c r="C778" s="252"/>
      <c r="D778" s="253" t="s">
        <v>440</v>
      </c>
      <c r="E778" s="254" t="s">
        <v>1</v>
      </c>
      <c r="F778" s="255" t="s">
        <v>1362</v>
      </c>
      <c r="G778" s="252"/>
      <c r="H778" s="256">
        <v>23.25</v>
      </c>
      <c r="I778" s="257"/>
      <c r="J778" s="252"/>
      <c r="K778" s="252"/>
      <c r="L778" s="258"/>
      <c r="M778" s="259"/>
      <c r="N778" s="260"/>
      <c r="O778" s="260"/>
      <c r="P778" s="260"/>
      <c r="Q778" s="260"/>
      <c r="R778" s="260"/>
      <c r="S778" s="260"/>
      <c r="T778" s="261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62" t="s">
        <v>440</v>
      </c>
      <c r="AU778" s="262" t="s">
        <v>91</v>
      </c>
      <c r="AV778" s="13" t="s">
        <v>91</v>
      </c>
      <c r="AW778" s="13" t="s">
        <v>36</v>
      </c>
      <c r="AX778" s="13" t="s">
        <v>81</v>
      </c>
      <c r="AY778" s="262" t="s">
        <v>320</v>
      </c>
    </row>
    <row r="779" s="13" customFormat="1">
      <c r="A779" s="13"/>
      <c r="B779" s="251"/>
      <c r="C779" s="252"/>
      <c r="D779" s="253" t="s">
        <v>440</v>
      </c>
      <c r="E779" s="254" t="s">
        <v>1</v>
      </c>
      <c r="F779" s="255" t="s">
        <v>1363</v>
      </c>
      <c r="G779" s="252"/>
      <c r="H779" s="256">
        <v>-7.5499999999999998</v>
      </c>
      <c r="I779" s="257"/>
      <c r="J779" s="252"/>
      <c r="K779" s="252"/>
      <c r="L779" s="258"/>
      <c r="M779" s="259"/>
      <c r="N779" s="260"/>
      <c r="O779" s="260"/>
      <c r="P779" s="260"/>
      <c r="Q779" s="260"/>
      <c r="R779" s="260"/>
      <c r="S779" s="260"/>
      <c r="T779" s="261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62" t="s">
        <v>440</v>
      </c>
      <c r="AU779" s="262" t="s">
        <v>91</v>
      </c>
      <c r="AV779" s="13" t="s">
        <v>91</v>
      </c>
      <c r="AW779" s="13" t="s">
        <v>36</v>
      </c>
      <c r="AX779" s="13" t="s">
        <v>81</v>
      </c>
      <c r="AY779" s="262" t="s">
        <v>320</v>
      </c>
    </row>
    <row r="780" s="13" customFormat="1">
      <c r="A780" s="13"/>
      <c r="B780" s="251"/>
      <c r="C780" s="252"/>
      <c r="D780" s="253" t="s">
        <v>440</v>
      </c>
      <c r="E780" s="254" t="s">
        <v>1</v>
      </c>
      <c r="F780" s="255" t="s">
        <v>1409</v>
      </c>
      <c r="G780" s="252"/>
      <c r="H780" s="256">
        <v>1.8999999999999999</v>
      </c>
      <c r="I780" s="257"/>
      <c r="J780" s="252"/>
      <c r="K780" s="252"/>
      <c r="L780" s="258"/>
      <c r="M780" s="259"/>
      <c r="N780" s="260"/>
      <c r="O780" s="260"/>
      <c r="P780" s="260"/>
      <c r="Q780" s="260"/>
      <c r="R780" s="260"/>
      <c r="S780" s="260"/>
      <c r="T780" s="261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62" t="s">
        <v>440</v>
      </c>
      <c r="AU780" s="262" t="s">
        <v>91</v>
      </c>
      <c r="AV780" s="13" t="s">
        <v>91</v>
      </c>
      <c r="AW780" s="13" t="s">
        <v>36</v>
      </c>
      <c r="AX780" s="13" t="s">
        <v>81</v>
      </c>
      <c r="AY780" s="262" t="s">
        <v>320</v>
      </c>
    </row>
    <row r="781" s="15" customFormat="1">
      <c r="A781" s="15"/>
      <c r="B781" s="288"/>
      <c r="C781" s="289"/>
      <c r="D781" s="253" t="s">
        <v>440</v>
      </c>
      <c r="E781" s="290" t="s">
        <v>1</v>
      </c>
      <c r="F781" s="291" t="s">
        <v>633</v>
      </c>
      <c r="G781" s="289"/>
      <c r="H781" s="292">
        <v>17.600000000000001</v>
      </c>
      <c r="I781" s="293"/>
      <c r="J781" s="289"/>
      <c r="K781" s="289"/>
      <c r="L781" s="294"/>
      <c r="M781" s="295"/>
      <c r="N781" s="296"/>
      <c r="O781" s="296"/>
      <c r="P781" s="296"/>
      <c r="Q781" s="296"/>
      <c r="R781" s="296"/>
      <c r="S781" s="296"/>
      <c r="T781" s="297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98" t="s">
        <v>440</v>
      </c>
      <c r="AU781" s="298" t="s">
        <v>91</v>
      </c>
      <c r="AV781" s="15" t="s">
        <v>111</v>
      </c>
      <c r="AW781" s="15" t="s">
        <v>36</v>
      </c>
      <c r="AX781" s="15" t="s">
        <v>81</v>
      </c>
      <c r="AY781" s="298" t="s">
        <v>320</v>
      </c>
    </row>
    <row r="782" s="13" customFormat="1">
      <c r="A782" s="13"/>
      <c r="B782" s="251"/>
      <c r="C782" s="252"/>
      <c r="D782" s="253" t="s">
        <v>440</v>
      </c>
      <c r="E782" s="254" t="s">
        <v>1</v>
      </c>
      <c r="F782" s="255" t="s">
        <v>1319</v>
      </c>
      <c r="G782" s="252"/>
      <c r="H782" s="256">
        <v>23.100000000000001</v>
      </c>
      <c r="I782" s="257"/>
      <c r="J782" s="252"/>
      <c r="K782" s="252"/>
      <c r="L782" s="258"/>
      <c r="M782" s="259"/>
      <c r="N782" s="260"/>
      <c r="O782" s="260"/>
      <c r="P782" s="260"/>
      <c r="Q782" s="260"/>
      <c r="R782" s="260"/>
      <c r="S782" s="260"/>
      <c r="T782" s="261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62" t="s">
        <v>440</v>
      </c>
      <c r="AU782" s="262" t="s">
        <v>91</v>
      </c>
      <c r="AV782" s="13" t="s">
        <v>91</v>
      </c>
      <c r="AW782" s="13" t="s">
        <v>36</v>
      </c>
      <c r="AX782" s="13" t="s">
        <v>81</v>
      </c>
      <c r="AY782" s="262" t="s">
        <v>320</v>
      </c>
    </row>
    <row r="783" s="15" customFormat="1">
      <c r="A783" s="15"/>
      <c r="B783" s="288"/>
      <c r="C783" s="289"/>
      <c r="D783" s="253" t="s">
        <v>440</v>
      </c>
      <c r="E783" s="290" t="s">
        <v>1</v>
      </c>
      <c r="F783" s="291" t="s">
        <v>633</v>
      </c>
      <c r="G783" s="289"/>
      <c r="H783" s="292">
        <v>23.100000000000001</v>
      </c>
      <c r="I783" s="293"/>
      <c r="J783" s="289"/>
      <c r="K783" s="289"/>
      <c r="L783" s="294"/>
      <c r="M783" s="295"/>
      <c r="N783" s="296"/>
      <c r="O783" s="296"/>
      <c r="P783" s="296"/>
      <c r="Q783" s="296"/>
      <c r="R783" s="296"/>
      <c r="S783" s="296"/>
      <c r="T783" s="297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98" t="s">
        <v>440</v>
      </c>
      <c r="AU783" s="298" t="s">
        <v>91</v>
      </c>
      <c r="AV783" s="15" t="s">
        <v>111</v>
      </c>
      <c r="AW783" s="15" t="s">
        <v>36</v>
      </c>
      <c r="AX783" s="15" t="s">
        <v>81</v>
      </c>
      <c r="AY783" s="298" t="s">
        <v>320</v>
      </c>
    </row>
    <row r="784" s="13" customFormat="1">
      <c r="A784" s="13"/>
      <c r="B784" s="251"/>
      <c r="C784" s="252"/>
      <c r="D784" s="253" t="s">
        <v>440</v>
      </c>
      <c r="E784" s="254" t="s">
        <v>1</v>
      </c>
      <c r="F784" s="255" t="s">
        <v>1297</v>
      </c>
      <c r="G784" s="252"/>
      <c r="H784" s="256">
        <v>42.810000000000002</v>
      </c>
      <c r="I784" s="257"/>
      <c r="J784" s="252"/>
      <c r="K784" s="252"/>
      <c r="L784" s="258"/>
      <c r="M784" s="259"/>
      <c r="N784" s="260"/>
      <c r="O784" s="260"/>
      <c r="P784" s="260"/>
      <c r="Q784" s="260"/>
      <c r="R784" s="260"/>
      <c r="S784" s="260"/>
      <c r="T784" s="261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62" t="s">
        <v>440</v>
      </c>
      <c r="AU784" s="262" t="s">
        <v>91</v>
      </c>
      <c r="AV784" s="13" t="s">
        <v>91</v>
      </c>
      <c r="AW784" s="13" t="s">
        <v>36</v>
      </c>
      <c r="AX784" s="13" t="s">
        <v>81</v>
      </c>
      <c r="AY784" s="262" t="s">
        <v>320</v>
      </c>
    </row>
    <row r="785" s="15" customFormat="1">
      <c r="A785" s="15"/>
      <c r="B785" s="288"/>
      <c r="C785" s="289"/>
      <c r="D785" s="253" t="s">
        <v>440</v>
      </c>
      <c r="E785" s="290" t="s">
        <v>1</v>
      </c>
      <c r="F785" s="291" t="s">
        <v>633</v>
      </c>
      <c r="G785" s="289"/>
      <c r="H785" s="292">
        <v>42.810000000000002</v>
      </c>
      <c r="I785" s="293"/>
      <c r="J785" s="289"/>
      <c r="K785" s="289"/>
      <c r="L785" s="294"/>
      <c r="M785" s="295"/>
      <c r="N785" s="296"/>
      <c r="O785" s="296"/>
      <c r="P785" s="296"/>
      <c r="Q785" s="296"/>
      <c r="R785" s="296"/>
      <c r="S785" s="296"/>
      <c r="T785" s="297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98" t="s">
        <v>440</v>
      </c>
      <c r="AU785" s="298" t="s">
        <v>91</v>
      </c>
      <c r="AV785" s="15" t="s">
        <v>111</v>
      </c>
      <c r="AW785" s="15" t="s">
        <v>36</v>
      </c>
      <c r="AX785" s="15" t="s">
        <v>81</v>
      </c>
      <c r="AY785" s="298" t="s">
        <v>320</v>
      </c>
    </row>
    <row r="786" s="13" customFormat="1">
      <c r="A786" s="13"/>
      <c r="B786" s="251"/>
      <c r="C786" s="252"/>
      <c r="D786" s="253" t="s">
        <v>440</v>
      </c>
      <c r="E786" s="254" t="s">
        <v>1</v>
      </c>
      <c r="F786" s="255" t="s">
        <v>1374</v>
      </c>
      <c r="G786" s="252"/>
      <c r="H786" s="256">
        <v>24.300000000000001</v>
      </c>
      <c r="I786" s="257"/>
      <c r="J786" s="252"/>
      <c r="K786" s="252"/>
      <c r="L786" s="258"/>
      <c r="M786" s="259"/>
      <c r="N786" s="260"/>
      <c r="O786" s="260"/>
      <c r="P786" s="260"/>
      <c r="Q786" s="260"/>
      <c r="R786" s="260"/>
      <c r="S786" s="260"/>
      <c r="T786" s="261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62" t="s">
        <v>440</v>
      </c>
      <c r="AU786" s="262" t="s">
        <v>91</v>
      </c>
      <c r="AV786" s="13" t="s">
        <v>91</v>
      </c>
      <c r="AW786" s="13" t="s">
        <v>36</v>
      </c>
      <c r="AX786" s="13" t="s">
        <v>81</v>
      </c>
      <c r="AY786" s="262" t="s">
        <v>320</v>
      </c>
    </row>
    <row r="787" s="15" customFormat="1">
      <c r="A787" s="15"/>
      <c r="B787" s="288"/>
      <c r="C787" s="289"/>
      <c r="D787" s="253" t="s">
        <v>440</v>
      </c>
      <c r="E787" s="290" t="s">
        <v>1</v>
      </c>
      <c r="F787" s="291" t="s">
        <v>633</v>
      </c>
      <c r="G787" s="289"/>
      <c r="H787" s="292">
        <v>24.300000000000001</v>
      </c>
      <c r="I787" s="293"/>
      <c r="J787" s="289"/>
      <c r="K787" s="289"/>
      <c r="L787" s="294"/>
      <c r="M787" s="295"/>
      <c r="N787" s="296"/>
      <c r="O787" s="296"/>
      <c r="P787" s="296"/>
      <c r="Q787" s="296"/>
      <c r="R787" s="296"/>
      <c r="S787" s="296"/>
      <c r="T787" s="297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T787" s="298" t="s">
        <v>440</v>
      </c>
      <c r="AU787" s="298" t="s">
        <v>91</v>
      </c>
      <c r="AV787" s="15" t="s">
        <v>111</v>
      </c>
      <c r="AW787" s="15" t="s">
        <v>36</v>
      </c>
      <c r="AX787" s="15" t="s">
        <v>81</v>
      </c>
      <c r="AY787" s="298" t="s">
        <v>320</v>
      </c>
    </row>
    <row r="788" s="13" customFormat="1">
      <c r="A788" s="13"/>
      <c r="B788" s="251"/>
      <c r="C788" s="252"/>
      <c r="D788" s="253" t="s">
        <v>440</v>
      </c>
      <c r="E788" s="254" t="s">
        <v>1</v>
      </c>
      <c r="F788" s="255" t="s">
        <v>1308</v>
      </c>
      <c r="G788" s="252"/>
      <c r="H788" s="256">
        <v>9.1999999999999993</v>
      </c>
      <c r="I788" s="257"/>
      <c r="J788" s="252"/>
      <c r="K788" s="252"/>
      <c r="L788" s="258"/>
      <c r="M788" s="259"/>
      <c r="N788" s="260"/>
      <c r="O788" s="260"/>
      <c r="P788" s="260"/>
      <c r="Q788" s="260"/>
      <c r="R788" s="260"/>
      <c r="S788" s="260"/>
      <c r="T788" s="261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62" t="s">
        <v>440</v>
      </c>
      <c r="AU788" s="262" t="s">
        <v>91</v>
      </c>
      <c r="AV788" s="13" t="s">
        <v>91</v>
      </c>
      <c r="AW788" s="13" t="s">
        <v>36</v>
      </c>
      <c r="AX788" s="13" t="s">
        <v>81</v>
      </c>
      <c r="AY788" s="262" t="s">
        <v>320</v>
      </c>
    </row>
    <row r="789" s="15" customFormat="1">
      <c r="A789" s="15"/>
      <c r="B789" s="288"/>
      <c r="C789" s="289"/>
      <c r="D789" s="253" t="s">
        <v>440</v>
      </c>
      <c r="E789" s="290" t="s">
        <v>1</v>
      </c>
      <c r="F789" s="291" t="s">
        <v>633</v>
      </c>
      <c r="G789" s="289"/>
      <c r="H789" s="292">
        <v>9.1999999999999993</v>
      </c>
      <c r="I789" s="293"/>
      <c r="J789" s="289"/>
      <c r="K789" s="289"/>
      <c r="L789" s="294"/>
      <c r="M789" s="295"/>
      <c r="N789" s="296"/>
      <c r="O789" s="296"/>
      <c r="P789" s="296"/>
      <c r="Q789" s="296"/>
      <c r="R789" s="296"/>
      <c r="S789" s="296"/>
      <c r="T789" s="297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T789" s="298" t="s">
        <v>440</v>
      </c>
      <c r="AU789" s="298" t="s">
        <v>91</v>
      </c>
      <c r="AV789" s="15" t="s">
        <v>111</v>
      </c>
      <c r="AW789" s="15" t="s">
        <v>36</v>
      </c>
      <c r="AX789" s="15" t="s">
        <v>81</v>
      </c>
      <c r="AY789" s="298" t="s">
        <v>320</v>
      </c>
    </row>
    <row r="790" s="13" customFormat="1">
      <c r="A790" s="13"/>
      <c r="B790" s="251"/>
      <c r="C790" s="252"/>
      <c r="D790" s="253" t="s">
        <v>440</v>
      </c>
      <c r="E790" s="254" t="s">
        <v>1</v>
      </c>
      <c r="F790" s="255" t="s">
        <v>1382</v>
      </c>
      <c r="G790" s="252"/>
      <c r="H790" s="256">
        <v>11.699999999999999</v>
      </c>
      <c r="I790" s="257"/>
      <c r="J790" s="252"/>
      <c r="K790" s="252"/>
      <c r="L790" s="258"/>
      <c r="M790" s="259"/>
      <c r="N790" s="260"/>
      <c r="O790" s="260"/>
      <c r="P790" s="260"/>
      <c r="Q790" s="260"/>
      <c r="R790" s="260"/>
      <c r="S790" s="260"/>
      <c r="T790" s="261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62" t="s">
        <v>440</v>
      </c>
      <c r="AU790" s="262" t="s">
        <v>91</v>
      </c>
      <c r="AV790" s="13" t="s">
        <v>91</v>
      </c>
      <c r="AW790" s="13" t="s">
        <v>36</v>
      </c>
      <c r="AX790" s="13" t="s">
        <v>81</v>
      </c>
      <c r="AY790" s="262" t="s">
        <v>320</v>
      </c>
    </row>
    <row r="791" s="15" customFormat="1">
      <c r="A791" s="15"/>
      <c r="B791" s="288"/>
      <c r="C791" s="289"/>
      <c r="D791" s="253" t="s">
        <v>440</v>
      </c>
      <c r="E791" s="290" t="s">
        <v>1</v>
      </c>
      <c r="F791" s="291" t="s">
        <v>633</v>
      </c>
      <c r="G791" s="289"/>
      <c r="H791" s="292">
        <v>11.699999999999999</v>
      </c>
      <c r="I791" s="293"/>
      <c r="J791" s="289"/>
      <c r="K791" s="289"/>
      <c r="L791" s="294"/>
      <c r="M791" s="295"/>
      <c r="N791" s="296"/>
      <c r="O791" s="296"/>
      <c r="P791" s="296"/>
      <c r="Q791" s="296"/>
      <c r="R791" s="296"/>
      <c r="S791" s="296"/>
      <c r="T791" s="297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T791" s="298" t="s">
        <v>440</v>
      </c>
      <c r="AU791" s="298" t="s">
        <v>91</v>
      </c>
      <c r="AV791" s="15" t="s">
        <v>111</v>
      </c>
      <c r="AW791" s="15" t="s">
        <v>36</v>
      </c>
      <c r="AX791" s="15" t="s">
        <v>81</v>
      </c>
      <c r="AY791" s="298" t="s">
        <v>320</v>
      </c>
    </row>
    <row r="792" s="14" customFormat="1">
      <c r="A792" s="14"/>
      <c r="B792" s="263"/>
      <c r="C792" s="264"/>
      <c r="D792" s="253" t="s">
        <v>440</v>
      </c>
      <c r="E792" s="265" t="s">
        <v>1</v>
      </c>
      <c r="F792" s="266" t="s">
        <v>485</v>
      </c>
      <c r="G792" s="264"/>
      <c r="H792" s="267">
        <v>331.70499999999998</v>
      </c>
      <c r="I792" s="268"/>
      <c r="J792" s="264"/>
      <c r="K792" s="264"/>
      <c r="L792" s="269"/>
      <c r="M792" s="270"/>
      <c r="N792" s="271"/>
      <c r="O792" s="271"/>
      <c r="P792" s="271"/>
      <c r="Q792" s="271"/>
      <c r="R792" s="271"/>
      <c r="S792" s="271"/>
      <c r="T792" s="272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73" t="s">
        <v>440</v>
      </c>
      <c r="AU792" s="273" t="s">
        <v>91</v>
      </c>
      <c r="AV792" s="14" t="s">
        <v>341</v>
      </c>
      <c r="AW792" s="14" t="s">
        <v>36</v>
      </c>
      <c r="AX792" s="14" t="s">
        <v>89</v>
      </c>
      <c r="AY792" s="273" t="s">
        <v>320</v>
      </c>
    </row>
    <row r="793" s="2" customFormat="1" ht="24.15" customHeight="1">
      <c r="A793" s="39"/>
      <c r="B793" s="40"/>
      <c r="C793" s="228" t="s">
        <v>1410</v>
      </c>
      <c r="D793" s="228" t="s">
        <v>323</v>
      </c>
      <c r="E793" s="229" t="s">
        <v>1411</v>
      </c>
      <c r="F793" s="230" t="s">
        <v>1412</v>
      </c>
      <c r="G793" s="231" t="s">
        <v>437</v>
      </c>
      <c r="H793" s="232">
        <v>30.594999999999999</v>
      </c>
      <c r="I793" s="233"/>
      <c r="J793" s="234">
        <f>ROUND(I793*H793,2)</f>
        <v>0</v>
      </c>
      <c r="K793" s="230" t="s">
        <v>326</v>
      </c>
      <c r="L793" s="45"/>
      <c r="M793" s="235" t="s">
        <v>1</v>
      </c>
      <c r="N793" s="236" t="s">
        <v>46</v>
      </c>
      <c r="O793" s="92"/>
      <c r="P793" s="237">
        <f>O793*H793</f>
        <v>0</v>
      </c>
      <c r="Q793" s="237">
        <v>0</v>
      </c>
      <c r="R793" s="237">
        <f>Q793*H793</f>
        <v>0</v>
      </c>
      <c r="S793" s="237">
        <v>0</v>
      </c>
      <c r="T793" s="238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39" t="s">
        <v>341</v>
      </c>
      <c r="AT793" s="239" t="s">
        <v>323</v>
      </c>
      <c r="AU793" s="239" t="s">
        <v>91</v>
      </c>
      <c r="AY793" s="18" t="s">
        <v>320</v>
      </c>
      <c r="BE793" s="240">
        <f>IF(N793="základní",J793,0)</f>
        <v>0</v>
      </c>
      <c r="BF793" s="240">
        <f>IF(N793="snížená",J793,0)</f>
        <v>0</v>
      </c>
      <c r="BG793" s="240">
        <f>IF(N793="zákl. přenesená",J793,0)</f>
        <v>0</v>
      </c>
      <c r="BH793" s="240">
        <f>IF(N793="sníž. přenesená",J793,0)</f>
        <v>0</v>
      </c>
      <c r="BI793" s="240">
        <f>IF(N793="nulová",J793,0)</f>
        <v>0</v>
      </c>
      <c r="BJ793" s="18" t="s">
        <v>89</v>
      </c>
      <c r="BK793" s="240">
        <f>ROUND(I793*H793,2)</f>
        <v>0</v>
      </c>
      <c r="BL793" s="18" t="s">
        <v>341</v>
      </c>
      <c r="BM793" s="239" t="s">
        <v>1413</v>
      </c>
    </row>
    <row r="794" s="2" customFormat="1">
      <c r="A794" s="39"/>
      <c r="B794" s="40"/>
      <c r="C794" s="41"/>
      <c r="D794" s="241" t="s">
        <v>329</v>
      </c>
      <c r="E794" s="41"/>
      <c r="F794" s="242" t="s">
        <v>1414</v>
      </c>
      <c r="G794" s="41"/>
      <c r="H794" s="41"/>
      <c r="I794" s="243"/>
      <c r="J794" s="41"/>
      <c r="K794" s="41"/>
      <c r="L794" s="45"/>
      <c r="M794" s="244"/>
      <c r="N794" s="245"/>
      <c r="O794" s="92"/>
      <c r="P794" s="92"/>
      <c r="Q794" s="92"/>
      <c r="R794" s="92"/>
      <c r="S794" s="92"/>
      <c r="T794" s="93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T794" s="18" t="s">
        <v>329</v>
      </c>
      <c r="AU794" s="18" t="s">
        <v>91</v>
      </c>
    </row>
    <row r="795" s="13" customFormat="1">
      <c r="A795" s="13"/>
      <c r="B795" s="251"/>
      <c r="C795" s="252"/>
      <c r="D795" s="253" t="s">
        <v>440</v>
      </c>
      <c r="E795" s="254" t="s">
        <v>1</v>
      </c>
      <c r="F795" s="255" t="s">
        <v>1415</v>
      </c>
      <c r="G795" s="252"/>
      <c r="H795" s="256">
        <v>7.952</v>
      </c>
      <c r="I795" s="257"/>
      <c r="J795" s="252"/>
      <c r="K795" s="252"/>
      <c r="L795" s="258"/>
      <c r="M795" s="259"/>
      <c r="N795" s="260"/>
      <c r="O795" s="260"/>
      <c r="P795" s="260"/>
      <c r="Q795" s="260"/>
      <c r="R795" s="260"/>
      <c r="S795" s="260"/>
      <c r="T795" s="261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62" t="s">
        <v>440</v>
      </c>
      <c r="AU795" s="262" t="s">
        <v>91</v>
      </c>
      <c r="AV795" s="13" t="s">
        <v>91</v>
      </c>
      <c r="AW795" s="13" t="s">
        <v>36</v>
      </c>
      <c r="AX795" s="13" t="s">
        <v>81</v>
      </c>
      <c r="AY795" s="262" t="s">
        <v>320</v>
      </c>
    </row>
    <row r="796" s="13" customFormat="1">
      <c r="A796" s="13"/>
      <c r="B796" s="251"/>
      <c r="C796" s="252"/>
      <c r="D796" s="253" t="s">
        <v>440</v>
      </c>
      <c r="E796" s="254" t="s">
        <v>1</v>
      </c>
      <c r="F796" s="255" t="s">
        <v>1416</v>
      </c>
      <c r="G796" s="252"/>
      <c r="H796" s="256">
        <v>10.18</v>
      </c>
      <c r="I796" s="257"/>
      <c r="J796" s="252"/>
      <c r="K796" s="252"/>
      <c r="L796" s="258"/>
      <c r="M796" s="259"/>
      <c r="N796" s="260"/>
      <c r="O796" s="260"/>
      <c r="P796" s="260"/>
      <c r="Q796" s="260"/>
      <c r="R796" s="260"/>
      <c r="S796" s="260"/>
      <c r="T796" s="261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62" t="s">
        <v>440</v>
      </c>
      <c r="AU796" s="262" t="s">
        <v>91</v>
      </c>
      <c r="AV796" s="13" t="s">
        <v>91</v>
      </c>
      <c r="AW796" s="13" t="s">
        <v>36</v>
      </c>
      <c r="AX796" s="13" t="s">
        <v>81</v>
      </c>
      <c r="AY796" s="262" t="s">
        <v>320</v>
      </c>
    </row>
    <row r="797" s="13" customFormat="1">
      <c r="A797" s="13"/>
      <c r="B797" s="251"/>
      <c r="C797" s="252"/>
      <c r="D797" s="253" t="s">
        <v>440</v>
      </c>
      <c r="E797" s="254" t="s">
        <v>1</v>
      </c>
      <c r="F797" s="255" t="s">
        <v>1417</v>
      </c>
      <c r="G797" s="252"/>
      <c r="H797" s="256">
        <v>4.9130000000000003</v>
      </c>
      <c r="I797" s="257"/>
      <c r="J797" s="252"/>
      <c r="K797" s="252"/>
      <c r="L797" s="258"/>
      <c r="M797" s="259"/>
      <c r="N797" s="260"/>
      <c r="O797" s="260"/>
      <c r="P797" s="260"/>
      <c r="Q797" s="260"/>
      <c r="R797" s="260"/>
      <c r="S797" s="260"/>
      <c r="T797" s="261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62" t="s">
        <v>440</v>
      </c>
      <c r="AU797" s="262" t="s">
        <v>91</v>
      </c>
      <c r="AV797" s="13" t="s">
        <v>91</v>
      </c>
      <c r="AW797" s="13" t="s">
        <v>36</v>
      </c>
      <c r="AX797" s="13" t="s">
        <v>81</v>
      </c>
      <c r="AY797" s="262" t="s">
        <v>320</v>
      </c>
    </row>
    <row r="798" s="13" customFormat="1">
      <c r="A798" s="13"/>
      <c r="B798" s="251"/>
      <c r="C798" s="252"/>
      <c r="D798" s="253" t="s">
        <v>440</v>
      </c>
      <c r="E798" s="254" t="s">
        <v>1</v>
      </c>
      <c r="F798" s="255" t="s">
        <v>1418</v>
      </c>
      <c r="G798" s="252"/>
      <c r="H798" s="256">
        <v>7.5499999999999998</v>
      </c>
      <c r="I798" s="257"/>
      <c r="J798" s="252"/>
      <c r="K798" s="252"/>
      <c r="L798" s="258"/>
      <c r="M798" s="259"/>
      <c r="N798" s="260"/>
      <c r="O798" s="260"/>
      <c r="P798" s="260"/>
      <c r="Q798" s="260"/>
      <c r="R798" s="260"/>
      <c r="S798" s="260"/>
      <c r="T798" s="261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62" t="s">
        <v>440</v>
      </c>
      <c r="AU798" s="262" t="s">
        <v>91</v>
      </c>
      <c r="AV798" s="13" t="s">
        <v>91</v>
      </c>
      <c r="AW798" s="13" t="s">
        <v>36</v>
      </c>
      <c r="AX798" s="13" t="s">
        <v>81</v>
      </c>
      <c r="AY798" s="262" t="s">
        <v>320</v>
      </c>
    </row>
    <row r="799" s="14" customFormat="1">
      <c r="A799" s="14"/>
      <c r="B799" s="263"/>
      <c r="C799" s="264"/>
      <c r="D799" s="253" t="s">
        <v>440</v>
      </c>
      <c r="E799" s="265" t="s">
        <v>1</v>
      </c>
      <c r="F799" s="266" t="s">
        <v>485</v>
      </c>
      <c r="G799" s="264"/>
      <c r="H799" s="267">
        <v>30.594999999999999</v>
      </c>
      <c r="I799" s="268"/>
      <c r="J799" s="264"/>
      <c r="K799" s="264"/>
      <c r="L799" s="269"/>
      <c r="M799" s="270"/>
      <c r="N799" s="271"/>
      <c r="O799" s="271"/>
      <c r="P799" s="271"/>
      <c r="Q799" s="271"/>
      <c r="R799" s="271"/>
      <c r="S799" s="271"/>
      <c r="T799" s="272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73" t="s">
        <v>440</v>
      </c>
      <c r="AU799" s="273" t="s">
        <v>91</v>
      </c>
      <c r="AV799" s="14" t="s">
        <v>341</v>
      </c>
      <c r="AW799" s="14" t="s">
        <v>36</v>
      </c>
      <c r="AX799" s="14" t="s">
        <v>89</v>
      </c>
      <c r="AY799" s="273" t="s">
        <v>320</v>
      </c>
    </row>
    <row r="800" s="2" customFormat="1" ht="33" customHeight="1">
      <c r="A800" s="39"/>
      <c r="B800" s="40"/>
      <c r="C800" s="228" t="s">
        <v>1419</v>
      </c>
      <c r="D800" s="228" t="s">
        <v>323</v>
      </c>
      <c r="E800" s="229" t="s">
        <v>1420</v>
      </c>
      <c r="F800" s="230" t="s">
        <v>1421</v>
      </c>
      <c r="G800" s="231" t="s">
        <v>455</v>
      </c>
      <c r="H800" s="232">
        <v>3.8239999999999998</v>
      </c>
      <c r="I800" s="233"/>
      <c r="J800" s="234">
        <f>ROUND(I800*H800,2)</f>
        <v>0</v>
      </c>
      <c r="K800" s="230" t="s">
        <v>326</v>
      </c>
      <c r="L800" s="45"/>
      <c r="M800" s="235" t="s">
        <v>1</v>
      </c>
      <c r="N800" s="236" t="s">
        <v>46</v>
      </c>
      <c r="O800" s="92"/>
      <c r="P800" s="237">
        <f>O800*H800</f>
        <v>0</v>
      </c>
      <c r="Q800" s="237">
        <v>2.5018699999999998</v>
      </c>
      <c r="R800" s="237">
        <f>Q800*H800</f>
        <v>9.567150879999998</v>
      </c>
      <c r="S800" s="237">
        <v>0</v>
      </c>
      <c r="T800" s="238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39" t="s">
        <v>341</v>
      </c>
      <c r="AT800" s="239" t="s">
        <v>323</v>
      </c>
      <c r="AU800" s="239" t="s">
        <v>91</v>
      </c>
      <c r="AY800" s="18" t="s">
        <v>320</v>
      </c>
      <c r="BE800" s="240">
        <f>IF(N800="základní",J800,0)</f>
        <v>0</v>
      </c>
      <c r="BF800" s="240">
        <f>IF(N800="snížená",J800,0)</f>
        <v>0</v>
      </c>
      <c r="BG800" s="240">
        <f>IF(N800="zákl. přenesená",J800,0)</f>
        <v>0</v>
      </c>
      <c r="BH800" s="240">
        <f>IF(N800="sníž. přenesená",J800,0)</f>
        <v>0</v>
      </c>
      <c r="BI800" s="240">
        <f>IF(N800="nulová",J800,0)</f>
        <v>0</v>
      </c>
      <c r="BJ800" s="18" t="s">
        <v>89</v>
      </c>
      <c r="BK800" s="240">
        <f>ROUND(I800*H800,2)</f>
        <v>0</v>
      </c>
      <c r="BL800" s="18" t="s">
        <v>341</v>
      </c>
      <c r="BM800" s="239" t="s">
        <v>1422</v>
      </c>
    </row>
    <row r="801" s="2" customFormat="1">
      <c r="A801" s="39"/>
      <c r="B801" s="40"/>
      <c r="C801" s="41"/>
      <c r="D801" s="241" t="s">
        <v>329</v>
      </c>
      <c r="E801" s="41"/>
      <c r="F801" s="242" t="s">
        <v>1423</v>
      </c>
      <c r="G801" s="41"/>
      <c r="H801" s="41"/>
      <c r="I801" s="243"/>
      <c r="J801" s="41"/>
      <c r="K801" s="41"/>
      <c r="L801" s="45"/>
      <c r="M801" s="244"/>
      <c r="N801" s="245"/>
      <c r="O801" s="92"/>
      <c r="P801" s="92"/>
      <c r="Q801" s="92"/>
      <c r="R801" s="92"/>
      <c r="S801" s="92"/>
      <c r="T801" s="93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T801" s="18" t="s">
        <v>329</v>
      </c>
      <c r="AU801" s="18" t="s">
        <v>91</v>
      </c>
    </row>
    <row r="802" s="16" customFormat="1">
      <c r="A802" s="16"/>
      <c r="B802" s="299"/>
      <c r="C802" s="300"/>
      <c r="D802" s="253" t="s">
        <v>440</v>
      </c>
      <c r="E802" s="301" t="s">
        <v>1</v>
      </c>
      <c r="F802" s="302" t="s">
        <v>836</v>
      </c>
      <c r="G802" s="300"/>
      <c r="H802" s="301" t="s">
        <v>1</v>
      </c>
      <c r="I802" s="303"/>
      <c r="J802" s="300"/>
      <c r="K802" s="300"/>
      <c r="L802" s="304"/>
      <c r="M802" s="305"/>
      <c r="N802" s="306"/>
      <c r="O802" s="306"/>
      <c r="P802" s="306"/>
      <c r="Q802" s="306"/>
      <c r="R802" s="306"/>
      <c r="S802" s="306"/>
      <c r="T802" s="307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T802" s="308" t="s">
        <v>440</v>
      </c>
      <c r="AU802" s="308" t="s">
        <v>91</v>
      </c>
      <c r="AV802" s="16" t="s">
        <v>89</v>
      </c>
      <c r="AW802" s="16" t="s">
        <v>36</v>
      </c>
      <c r="AX802" s="16" t="s">
        <v>81</v>
      </c>
      <c r="AY802" s="308" t="s">
        <v>320</v>
      </c>
    </row>
    <row r="803" s="13" customFormat="1">
      <c r="A803" s="13"/>
      <c r="B803" s="251"/>
      <c r="C803" s="252"/>
      <c r="D803" s="253" t="s">
        <v>440</v>
      </c>
      <c r="E803" s="254" t="s">
        <v>1</v>
      </c>
      <c r="F803" s="255" t="s">
        <v>1424</v>
      </c>
      <c r="G803" s="252"/>
      <c r="H803" s="256">
        <v>1.22</v>
      </c>
      <c r="I803" s="257"/>
      <c r="J803" s="252"/>
      <c r="K803" s="252"/>
      <c r="L803" s="258"/>
      <c r="M803" s="259"/>
      <c r="N803" s="260"/>
      <c r="O803" s="260"/>
      <c r="P803" s="260"/>
      <c r="Q803" s="260"/>
      <c r="R803" s="260"/>
      <c r="S803" s="260"/>
      <c r="T803" s="261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62" t="s">
        <v>440</v>
      </c>
      <c r="AU803" s="262" t="s">
        <v>91</v>
      </c>
      <c r="AV803" s="13" t="s">
        <v>91</v>
      </c>
      <c r="AW803" s="13" t="s">
        <v>36</v>
      </c>
      <c r="AX803" s="13" t="s">
        <v>81</v>
      </c>
      <c r="AY803" s="262" t="s">
        <v>320</v>
      </c>
    </row>
    <row r="804" s="13" customFormat="1">
      <c r="A804" s="13"/>
      <c r="B804" s="251"/>
      <c r="C804" s="252"/>
      <c r="D804" s="253" t="s">
        <v>440</v>
      </c>
      <c r="E804" s="254" t="s">
        <v>1</v>
      </c>
      <c r="F804" s="255" t="s">
        <v>1425</v>
      </c>
      <c r="G804" s="252"/>
      <c r="H804" s="256">
        <v>2.6040000000000001</v>
      </c>
      <c r="I804" s="257"/>
      <c r="J804" s="252"/>
      <c r="K804" s="252"/>
      <c r="L804" s="258"/>
      <c r="M804" s="259"/>
      <c r="N804" s="260"/>
      <c r="O804" s="260"/>
      <c r="P804" s="260"/>
      <c r="Q804" s="260"/>
      <c r="R804" s="260"/>
      <c r="S804" s="260"/>
      <c r="T804" s="261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62" t="s">
        <v>440</v>
      </c>
      <c r="AU804" s="262" t="s">
        <v>91</v>
      </c>
      <c r="AV804" s="13" t="s">
        <v>91</v>
      </c>
      <c r="AW804" s="13" t="s">
        <v>36</v>
      </c>
      <c r="AX804" s="13" t="s">
        <v>81</v>
      </c>
      <c r="AY804" s="262" t="s">
        <v>320</v>
      </c>
    </row>
    <row r="805" s="14" customFormat="1">
      <c r="A805" s="14"/>
      <c r="B805" s="263"/>
      <c r="C805" s="264"/>
      <c r="D805" s="253" t="s">
        <v>440</v>
      </c>
      <c r="E805" s="265" t="s">
        <v>1</v>
      </c>
      <c r="F805" s="266" t="s">
        <v>485</v>
      </c>
      <c r="G805" s="264"/>
      <c r="H805" s="267">
        <v>3.8239999999999998</v>
      </c>
      <c r="I805" s="268"/>
      <c r="J805" s="264"/>
      <c r="K805" s="264"/>
      <c r="L805" s="269"/>
      <c r="M805" s="270"/>
      <c r="N805" s="271"/>
      <c r="O805" s="271"/>
      <c r="P805" s="271"/>
      <c r="Q805" s="271"/>
      <c r="R805" s="271"/>
      <c r="S805" s="271"/>
      <c r="T805" s="272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73" t="s">
        <v>440</v>
      </c>
      <c r="AU805" s="273" t="s">
        <v>91</v>
      </c>
      <c r="AV805" s="14" t="s">
        <v>341</v>
      </c>
      <c r="AW805" s="14" t="s">
        <v>36</v>
      </c>
      <c r="AX805" s="14" t="s">
        <v>89</v>
      </c>
      <c r="AY805" s="273" t="s">
        <v>320</v>
      </c>
    </row>
    <row r="806" s="2" customFormat="1" ht="33" customHeight="1">
      <c r="A806" s="39"/>
      <c r="B806" s="40"/>
      <c r="C806" s="228" t="s">
        <v>1426</v>
      </c>
      <c r="D806" s="228" t="s">
        <v>323</v>
      </c>
      <c r="E806" s="229" t="s">
        <v>1427</v>
      </c>
      <c r="F806" s="230" t="s">
        <v>1428</v>
      </c>
      <c r="G806" s="231" t="s">
        <v>455</v>
      </c>
      <c r="H806" s="232">
        <v>2.1000000000000001</v>
      </c>
      <c r="I806" s="233"/>
      <c r="J806" s="234">
        <f>ROUND(I806*H806,2)</f>
        <v>0</v>
      </c>
      <c r="K806" s="230" t="s">
        <v>326</v>
      </c>
      <c r="L806" s="45"/>
      <c r="M806" s="235" t="s">
        <v>1</v>
      </c>
      <c r="N806" s="236" t="s">
        <v>46</v>
      </c>
      <c r="O806" s="92"/>
      <c r="P806" s="237">
        <f>O806*H806</f>
        <v>0</v>
      </c>
      <c r="Q806" s="237">
        <v>2.3010199999999998</v>
      </c>
      <c r="R806" s="237">
        <f>Q806*H806</f>
        <v>4.8321420000000002</v>
      </c>
      <c r="S806" s="237">
        <v>0</v>
      </c>
      <c r="T806" s="238">
        <f>S806*H806</f>
        <v>0</v>
      </c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R806" s="239" t="s">
        <v>341</v>
      </c>
      <c r="AT806" s="239" t="s">
        <v>323</v>
      </c>
      <c r="AU806" s="239" t="s">
        <v>91</v>
      </c>
      <c r="AY806" s="18" t="s">
        <v>320</v>
      </c>
      <c r="BE806" s="240">
        <f>IF(N806="základní",J806,0)</f>
        <v>0</v>
      </c>
      <c r="BF806" s="240">
        <f>IF(N806="snížená",J806,0)</f>
        <v>0</v>
      </c>
      <c r="BG806" s="240">
        <f>IF(N806="zákl. přenesená",J806,0)</f>
        <v>0</v>
      </c>
      <c r="BH806" s="240">
        <f>IF(N806="sníž. přenesená",J806,0)</f>
        <v>0</v>
      </c>
      <c r="BI806" s="240">
        <f>IF(N806="nulová",J806,0)</f>
        <v>0</v>
      </c>
      <c r="BJ806" s="18" t="s">
        <v>89</v>
      </c>
      <c r="BK806" s="240">
        <f>ROUND(I806*H806,2)</f>
        <v>0</v>
      </c>
      <c r="BL806" s="18" t="s">
        <v>341</v>
      </c>
      <c r="BM806" s="239" t="s">
        <v>1429</v>
      </c>
    </row>
    <row r="807" s="2" customFormat="1">
      <c r="A807" s="39"/>
      <c r="B807" s="40"/>
      <c r="C807" s="41"/>
      <c r="D807" s="241" t="s">
        <v>329</v>
      </c>
      <c r="E807" s="41"/>
      <c r="F807" s="242" t="s">
        <v>1430</v>
      </c>
      <c r="G807" s="41"/>
      <c r="H807" s="41"/>
      <c r="I807" s="243"/>
      <c r="J807" s="41"/>
      <c r="K807" s="41"/>
      <c r="L807" s="45"/>
      <c r="M807" s="244"/>
      <c r="N807" s="245"/>
      <c r="O807" s="92"/>
      <c r="P807" s="92"/>
      <c r="Q807" s="92"/>
      <c r="R807" s="92"/>
      <c r="S807" s="92"/>
      <c r="T807" s="93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T807" s="18" t="s">
        <v>329</v>
      </c>
      <c r="AU807" s="18" t="s">
        <v>91</v>
      </c>
    </row>
    <row r="808" s="13" customFormat="1">
      <c r="A808" s="13"/>
      <c r="B808" s="251"/>
      <c r="C808" s="252"/>
      <c r="D808" s="253" t="s">
        <v>440</v>
      </c>
      <c r="E808" s="254" t="s">
        <v>1</v>
      </c>
      <c r="F808" s="255" t="s">
        <v>1431</v>
      </c>
      <c r="G808" s="252"/>
      <c r="H808" s="256">
        <v>2.1000000000000001</v>
      </c>
      <c r="I808" s="257"/>
      <c r="J808" s="252"/>
      <c r="K808" s="252"/>
      <c r="L808" s="258"/>
      <c r="M808" s="259"/>
      <c r="N808" s="260"/>
      <c r="O808" s="260"/>
      <c r="P808" s="260"/>
      <c r="Q808" s="260"/>
      <c r="R808" s="260"/>
      <c r="S808" s="260"/>
      <c r="T808" s="261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62" t="s">
        <v>440</v>
      </c>
      <c r="AU808" s="262" t="s">
        <v>91</v>
      </c>
      <c r="AV808" s="13" t="s">
        <v>91</v>
      </c>
      <c r="AW808" s="13" t="s">
        <v>36</v>
      </c>
      <c r="AX808" s="13" t="s">
        <v>89</v>
      </c>
      <c r="AY808" s="262" t="s">
        <v>320</v>
      </c>
    </row>
    <row r="809" s="2" customFormat="1" ht="33" customHeight="1">
      <c r="A809" s="39"/>
      <c r="B809" s="40"/>
      <c r="C809" s="228" t="s">
        <v>1432</v>
      </c>
      <c r="D809" s="228" t="s">
        <v>323</v>
      </c>
      <c r="E809" s="229" t="s">
        <v>1433</v>
      </c>
      <c r="F809" s="230" t="s">
        <v>1434</v>
      </c>
      <c r="G809" s="231" t="s">
        <v>455</v>
      </c>
      <c r="H809" s="232">
        <v>78.790999999999997</v>
      </c>
      <c r="I809" s="233"/>
      <c r="J809" s="234">
        <f>ROUND(I809*H809,2)</f>
        <v>0</v>
      </c>
      <c r="K809" s="230" t="s">
        <v>326</v>
      </c>
      <c r="L809" s="45"/>
      <c r="M809" s="235" t="s">
        <v>1</v>
      </c>
      <c r="N809" s="236" t="s">
        <v>46</v>
      </c>
      <c r="O809" s="92"/>
      <c r="P809" s="237">
        <f>O809*H809</f>
        <v>0</v>
      </c>
      <c r="Q809" s="237">
        <v>2.3010199999999998</v>
      </c>
      <c r="R809" s="237">
        <f>Q809*H809</f>
        <v>181.29966681999997</v>
      </c>
      <c r="S809" s="237">
        <v>0</v>
      </c>
      <c r="T809" s="238">
        <f>S809*H809</f>
        <v>0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239" t="s">
        <v>341</v>
      </c>
      <c r="AT809" s="239" t="s">
        <v>323</v>
      </c>
      <c r="AU809" s="239" t="s">
        <v>91</v>
      </c>
      <c r="AY809" s="18" t="s">
        <v>320</v>
      </c>
      <c r="BE809" s="240">
        <f>IF(N809="základní",J809,0)</f>
        <v>0</v>
      </c>
      <c r="BF809" s="240">
        <f>IF(N809="snížená",J809,0)</f>
        <v>0</v>
      </c>
      <c r="BG809" s="240">
        <f>IF(N809="zákl. přenesená",J809,0)</f>
        <v>0</v>
      </c>
      <c r="BH809" s="240">
        <f>IF(N809="sníž. přenesená",J809,0)</f>
        <v>0</v>
      </c>
      <c r="BI809" s="240">
        <f>IF(N809="nulová",J809,0)</f>
        <v>0</v>
      </c>
      <c r="BJ809" s="18" t="s">
        <v>89</v>
      </c>
      <c r="BK809" s="240">
        <f>ROUND(I809*H809,2)</f>
        <v>0</v>
      </c>
      <c r="BL809" s="18" t="s">
        <v>341</v>
      </c>
      <c r="BM809" s="239" t="s">
        <v>1435</v>
      </c>
    </row>
    <row r="810" s="2" customFormat="1">
      <c r="A810" s="39"/>
      <c r="B810" s="40"/>
      <c r="C810" s="41"/>
      <c r="D810" s="241" t="s">
        <v>329</v>
      </c>
      <c r="E810" s="41"/>
      <c r="F810" s="242" t="s">
        <v>1436</v>
      </c>
      <c r="G810" s="41"/>
      <c r="H810" s="41"/>
      <c r="I810" s="243"/>
      <c r="J810" s="41"/>
      <c r="K810" s="41"/>
      <c r="L810" s="45"/>
      <c r="M810" s="244"/>
      <c r="N810" s="245"/>
      <c r="O810" s="92"/>
      <c r="P810" s="92"/>
      <c r="Q810" s="92"/>
      <c r="R810" s="92"/>
      <c r="S810" s="92"/>
      <c r="T810" s="93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T810" s="18" t="s">
        <v>329</v>
      </c>
      <c r="AU810" s="18" t="s">
        <v>91</v>
      </c>
    </row>
    <row r="811" s="13" customFormat="1">
      <c r="A811" s="13"/>
      <c r="B811" s="251"/>
      <c r="C811" s="252"/>
      <c r="D811" s="253" t="s">
        <v>440</v>
      </c>
      <c r="E811" s="254" t="s">
        <v>1</v>
      </c>
      <c r="F811" s="255" t="s">
        <v>1437</v>
      </c>
      <c r="G811" s="252"/>
      <c r="H811" s="256">
        <v>78.790999999999997</v>
      </c>
      <c r="I811" s="257"/>
      <c r="J811" s="252"/>
      <c r="K811" s="252"/>
      <c r="L811" s="258"/>
      <c r="M811" s="259"/>
      <c r="N811" s="260"/>
      <c r="O811" s="260"/>
      <c r="P811" s="260"/>
      <c r="Q811" s="260"/>
      <c r="R811" s="260"/>
      <c r="S811" s="260"/>
      <c r="T811" s="261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62" t="s">
        <v>440</v>
      </c>
      <c r="AU811" s="262" t="s">
        <v>91</v>
      </c>
      <c r="AV811" s="13" t="s">
        <v>91</v>
      </c>
      <c r="AW811" s="13" t="s">
        <v>36</v>
      </c>
      <c r="AX811" s="13" t="s">
        <v>89</v>
      </c>
      <c r="AY811" s="262" t="s">
        <v>320</v>
      </c>
    </row>
    <row r="812" s="2" customFormat="1" ht="24.15" customHeight="1">
      <c r="A812" s="39"/>
      <c r="B812" s="40"/>
      <c r="C812" s="228" t="s">
        <v>1438</v>
      </c>
      <c r="D812" s="228" t="s">
        <v>323</v>
      </c>
      <c r="E812" s="229" t="s">
        <v>1439</v>
      </c>
      <c r="F812" s="230" t="s">
        <v>1440</v>
      </c>
      <c r="G812" s="231" t="s">
        <v>455</v>
      </c>
      <c r="H812" s="232">
        <v>65.379999999999995</v>
      </c>
      <c r="I812" s="233"/>
      <c r="J812" s="234">
        <f>ROUND(I812*H812,2)</f>
        <v>0</v>
      </c>
      <c r="K812" s="230" t="s">
        <v>1</v>
      </c>
      <c r="L812" s="45"/>
      <c r="M812" s="235" t="s">
        <v>1</v>
      </c>
      <c r="N812" s="236" t="s">
        <v>46</v>
      </c>
      <c r="O812" s="92"/>
      <c r="P812" s="237">
        <f>O812*H812</f>
        <v>0</v>
      </c>
      <c r="Q812" s="237">
        <v>1.442</v>
      </c>
      <c r="R812" s="237">
        <f>Q812*H812</f>
        <v>94.277959999999993</v>
      </c>
      <c r="S812" s="237">
        <v>0</v>
      </c>
      <c r="T812" s="238">
        <f>S812*H812</f>
        <v>0</v>
      </c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R812" s="239" t="s">
        <v>341</v>
      </c>
      <c r="AT812" s="239" t="s">
        <v>323</v>
      </c>
      <c r="AU812" s="239" t="s">
        <v>91</v>
      </c>
      <c r="AY812" s="18" t="s">
        <v>320</v>
      </c>
      <c r="BE812" s="240">
        <f>IF(N812="základní",J812,0)</f>
        <v>0</v>
      </c>
      <c r="BF812" s="240">
        <f>IF(N812="snížená",J812,0)</f>
        <v>0</v>
      </c>
      <c r="BG812" s="240">
        <f>IF(N812="zákl. přenesená",J812,0)</f>
        <v>0</v>
      </c>
      <c r="BH812" s="240">
        <f>IF(N812="sníž. přenesená",J812,0)</f>
        <v>0</v>
      </c>
      <c r="BI812" s="240">
        <f>IF(N812="nulová",J812,0)</f>
        <v>0</v>
      </c>
      <c r="BJ812" s="18" t="s">
        <v>89</v>
      </c>
      <c r="BK812" s="240">
        <f>ROUND(I812*H812,2)</f>
        <v>0</v>
      </c>
      <c r="BL812" s="18" t="s">
        <v>341</v>
      </c>
      <c r="BM812" s="239" t="s">
        <v>1441</v>
      </c>
    </row>
    <row r="813" s="13" customFormat="1">
      <c r="A813" s="13"/>
      <c r="B813" s="251"/>
      <c r="C813" s="252"/>
      <c r="D813" s="253" t="s">
        <v>440</v>
      </c>
      <c r="E813" s="254" t="s">
        <v>1</v>
      </c>
      <c r="F813" s="255" t="s">
        <v>1442</v>
      </c>
      <c r="G813" s="252"/>
      <c r="H813" s="256">
        <v>65.379999999999995</v>
      </c>
      <c r="I813" s="257"/>
      <c r="J813" s="252"/>
      <c r="K813" s="252"/>
      <c r="L813" s="258"/>
      <c r="M813" s="259"/>
      <c r="N813" s="260"/>
      <c r="O813" s="260"/>
      <c r="P813" s="260"/>
      <c r="Q813" s="260"/>
      <c r="R813" s="260"/>
      <c r="S813" s="260"/>
      <c r="T813" s="261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62" t="s">
        <v>440</v>
      </c>
      <c r="AU813" s="262" t="s">
        <v>91</v>
      </c>
      <c r="AV813" s="13" t="s">
        <v>91</v>
      </c>
      <c r="AW813" s="13" t="s">
        <v>36</v>
      </c>
      <c r="AX813" s="13" t="s">
        <v>89</v>
      </c>
      <c r="AY813" s="262" t="s">
        <v>320</v>
      </c>
    </row>
    <row r="814" s="2" customFormat="1" ht="44.25" customHeight="1">
      <c r="A814" s="39"/>
      <c r="B814" s="40"/>
      <c r="C814" s="228" t="s">
        <v>1443</v>
      </c>
      <c r="D814" s="228" t="s">
        <v>323</v>
      </c>
      <c r="E814" s="229" t="s">
        <v>1444</v>
      </c>
      <c r="F814" s="230" t="s">
        <v>1445</v>
      </c>
      <c r="G814" s="231" t="s">
        <v>455</v>
      </c>
      <c r="H814" s="232">
        <v>73.274000000000001</v>
      </c>
      <c r="I814" s="233"/>
      <c r="J814" s="234">
        <f>ROUND(I814*H814,2)</f>
        <v>0</v>
      </c>
      <c r="K814" s="230" t="s">
        <v>1</v>
      </c>
      <c r="L814" s="45"/>
      <c r="M814" s="235" t="s">
        <v>1</v>
      </c>
      <c r="N814" s="236" t="s">
        <v>46</v>
      </c>
      <c r="O814" s="92"/>
      <c r="P814" s="237">
        <f>O814*H814</f>
        <v>0</v>
      </c>
      <c r="Q814" s="237">
        <v>0.61799999999999999</v>
      </c>
      <c r="R814" s="237">
        <f>Q814*H814</f>
        <v>45.283332000000001</v>
      </c>
      <c r="S814" s="237">
        <v>0</v>
      </c>
      <c r="T814" s="238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39" t="s">
        <v>341</v>
      </c>
      <c r="AT814" s="239" t="s">
        <v>323</v>
      </c>
      <c r="AU814" s="239" t="s">
        <v>91</v>
      </c>
      <c r="AY814" s="18" t="s">
        <v>320</v>
      </c>
      <c r="BE814" s="240">
        <f>IF(N814="základní",J814,0)</f>
        <v>0</v>
      </c>
      <c r="BF814" s="240">
        <f>IF(N814="snížená",J814,0)</f>
        <v>0</v>
      </c>
      <c r="BG814" s="240">
        <f>IF(N814="zákl. přenesená",J814,0)</f>
        <v>0</v>
      </c>
      <c r="BH814" s="240">
        <f>IF(N814="sníž. přenesená",J814,0)</f>
        <v>0</v>
      </c>
      <c r="BI814" s="240">
        <f>IF(N814="nulová",J814,0)</f>
        <v>0</v>
      </c>
      <c r="BJ814" s="18" t="s">
        <v>89</v>
      </c>
      <c r="BK814" s="240">
        <f>ROUND(I814*H814,2)</f>
        <v>0</v>
      </c>
      <c r="BL814" s="18" t="s">
        <v>341</v>
      </c>
      <c r="BM814" s="239" t="s">
        <v>1446</v>
      </c>
    </row>
    <row r="815" s="13" customFormat="1">
      <c r="A815" s="13"/>
      <c r="B815" s="251"/>
      <c r="C815" s="252"/>
      <c r="D815" s="253" t="s">
        <v>440</v>
      </c>
      <c r="E815" s="254" t="s">
        <v>1</v>
      </c>
      <c r="F815" s="255" t="s">
        <v>1447</v>
      </c>
      <c r="G815" s="252"/>
      <c r="H815" s="256">
        <v>4.3230000000000004</v>
      </c>
      <c r="I815" s="257"/>
      <c r="J815" s="252"/>
      <c r="K815" s="252"/>
      <c r="L815" s="258"/>
      <c r="M815" s="259"/>
      <c r="N815" s="260"/>
      <c r="O815" s="260"/>
      <c r="P815" s="260"/>
      <c r="Q815" s="260"/>
      <c r="R815" s="260"/>
      <c r="S815" s="260"/>
      <c r="T815" s="261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62" t="s">
        <v>440</v>
      </c>
      <c r="AU815" s="262" t="s">
        <v>91</v>
      </c>
      <c r="AV815" s="13" t="s">
        <v>91</v>
      </c>
      <c r="AW815" s="13" t="s">
        <v>36</v>
      </c>
      <c r="AX815" s="13" t="s">
        <v>81</v>
      </c>
      <c r="AY815" s="262" t="s">
        <v>320</v>
      </c>
    </row>
    <row r="816" s="13" customFormat="1">
      <c r="A816" s="13"/>
      <c r="B816" s="251"/>
      <c r="C816" s="252"/>
      <c r="D816" s="253" t="s">
        <v>440</v>
      </c>
      <c r="E816" s="254" t="s">
        <v>1</v>
      </c>
      <c r="F816" s="255" t="s">
        <v>1448</v>
      </c>
      <c r="G816" s="252"/>
      <c r="H816" s="256">
        <v>38.420000000000002</v>
      </c>
      <c r="I816" s="257"/>
      <c r="J816" s="252"/>
      <c r="K816" s="252"/>
      <c r="L816" s="258"/>
      <c r="M816" s="259"/>
      <c r="N816" s="260"/>
      <c r="O816" s="260"/>
      <c r="P816" s="260"/>
      <c r="Q816" s="260"/>
      <c r="R816" s="260"/>
      <c r="S816" s="260"/>
      <c r="T816" s="261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62" t="s">
        <v>440</v>
      </c>
      <c r="AU816" s="262" t="s">
        <v>91</v>
      </c>
      <c r="AV816" s="13" t="s">
        <v>91</v>
      </c>
      <c r="AW816" s="13" t="s">
        <v>36</v>
      </c>
      <c r="AX816" s="13" t="s">
        <v>81</v>
      </c>
      <c r="AY816" s="262" t="s">
        <v>320</v>
      </c>
    </row>
    <row r="817" s="13" customFormat="1">
      <c r="A817" s="13"/>
      <c r="B817" s="251"/>
      <c r="C817" s="252"/>
      <c r="D817" s="253" t="s">
        <v>440</v>
      </c>
      <c r="E817" s="254" t="s">
        <v>1</v>
      </c>
      <c r="F817" s="255" t="s">
        <v>1449</v>
      </c>
      <c r="G817" s="252"/>
      <c r="H817" s="256">
        <v>7.21</v>
      </c>
      <c r="I817" s="257"/>
      <c r="J817" s="252"/>
      <c r="K817" s="252"/>
      <c r="L817" s="258"/>
      <c r="M817" s="259"/>
      <c r="N817" s="260"/>
      <c r="O817" s="260"/>
      <c r="P817" s="260"/>
      <c r="Q817" s="260"/>
      <c r="R817" s="260"/>
      <c r="S817" s="260"/>
      <c r="T817" s="261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62" t="s">
        <v>440</v>
      </c>
      <c r="AU817" s="262" t="s">
        <v>91</v>
      </c>
      <c r="AV817" s="13" t="s">
        <v>91</v>
      </c>
      <c r="AW817" s="13" t="s">
        <v>36</v>
      </c>
      <c r="AX817" s="13" t="s">
        <v>81</v>
      </c>
      <c r="AY817" s="262" t="s">
        <v>320</v>
      </c>
    </row>
    <row r="818" s="13" customFormat="1">
      <c r="A818" s="13"/>
      <c r="B818" s="251"/>
      <c r="C818" s="252"/>
      <c r="D818" s="253" t="s">
        <v>440</v>
      </c>
      <c r="E818" s="254" t="s">
        <v>1</v>
      </c>
      <c r="F818" s="255" t="s">
        <v>1450</v>
      </c>
      <c r="G818" s="252"/>
      <c r="H818" s="256">
        <v>0.95599999999999996</v>
      </c>
      <c r="I818" s="257"/>
      <c r="J818" s="252"/>
      <c r="K818" s="252"/>
      <c r="L818" s="258"/>
      <c r="M818" s="259"/>
      <c r="N818" s="260"/>
      <c r="O818" s="260"/>
      <c r="P818" s="260"/>
      <c r="Q818" s="260"/>
      <c r="R818" s="260"/>
      <c r="S818" s="260"/>
      <c r="T818" s="261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62" t="s">
        <v>440</v>
      </c>
      <c r="AU818" s="262" t="s">
        <v>91</v>
      </c>
      <c r="AV818" s="13" t="s">
        <v>91</v>
      </c>
      <c r="AW818" s="13" t="s">
        <v>36</v>
      </c>
      <c r="AX818" s="13" t="s">
        <v>81</v>
      </c>
      <c r="AY818" s="262" t="s">
        <v>320</v>
      </c>
    </row>
    <row r="819" s="13" customFormat="1">
      <c r="A819" s="13"/>
      <c r="B819" s="251"/>
      <c r="C819" s="252"/>
      <c r="D819" s="253" t="s">
        <v>440</v>
      </c>
      <c r="E819" s="254" t="s">
        <v>1</v>
      </c>
      <c r="F819" s="255" t="s">
        <v>1451</v>
      </c>
      <c r="G819" s="252"/>
      <c r="H819" s="256">
        <v>2.5710000000000002</v>
      </c>
      <c r="I819" s="257"/>
      <c r="J819" s="252"/>
      <c r="K819" s="252"/>
      <c r="L819" s="258"/>
      <c r="M819" s="259"/>
      <c r="N819" s="260"/>
      <c r="O819" s="260"/>
      <c r="P819" s="260"/>
      <c r="Q819" s="260"/>
      <c r="R819" s="260"/>
      <c r="S819" s="260"/>
      <c r="T819" s="261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62" t="s">
        <v>440</v>
      </c>
      <c r="AU819" s="262" t="s">
        <v>91</v>
      </c>
      <c r="AV819" s="13" t="s">
        <v>91</v>
      </c>
      <c r="AW819" s="13" t="s">
        <v>36</v>
      </c>
      <c r="AX819" s="13" t="s">
        <v>81</v>
      </c>
      <c r="AY819" s="262" t="s">
        <v>320</v>
      </c>
    </row>
    <row r="820" s="13" customFormat="1">
      <c r="A820" s="13"/>
      <c r="B820" s="251"/>
      <c r="C820" s="252"/>
      <c r="D820" s="253" t="s">
        <v>440</v>
      </c>
      <c r="E820" s="254" t="s">
        <v>1</v>
      </c>
      <c r="F820" s="255" t="s">
        <v>1452</v>
      </c>
      <c r="G820" s="252"/>
      <c r="H820" s="256">
        <v>19.119</v>
      </c>
      <c r="I820" s="257"/>
      <c r="J820" s="252"/>
      <c r="K820" s="252"/>
      <c r="L820" s="258"/>
      <c r="M820" s="259"/>
      <c r="N820" s="260"/>
      <c r="O820" s="260"/>
      <c r="P820" s="260"/>
      <c r="Q820" s="260"/>
      <c r="R820" s="260"/>
      <c r="S820" s="260"/>
      <c r="T820" s="261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62" t="s">
        <v>440</v>
      </c>
      <c r="AU820" s="262" t="s">
        <v>91</v>
      </c>
      <c r="AV820" s="13" t="s">
        <v>91</v>
      </c>
      <c r="AW820" s="13" t="s">
        <v>36</v>
      </c>
      <c r="AX820" s="13" t="s">
        <v>81</v>
      </c>
      <c r="AY820" s="262" t="s">
        <v>320</v>
      </c>
    </row>
    <row r="821" s="13" customFormat="1">
      <c r="A821" s="13"/>
      <c r="B821" s="251"/>
      <c r="C821" s="252"/>
      <c r="D821" s="253" t="s">
        <v>440</v>
      </c>
      <c r="E821" s="254" t="s">
        <v>1</v>
      </c>
      <c r="F821" s="255" t="s">
        <v>1453</v>
      </c>
      <c r="G821" s="252"/>
      <c r="H821" s="256">
        <v>0.67500000000000004</v>
      </c>
      <c r="I821" s="257"/>
      <c r="J821" s="252"/>
      <c r="K821" s="252"/>
      <c r="L821" s="258"/>
      <c r="M821" s="259"/>
      <c r="N821" s="260"/>
      <c r="O821" s="260"/>
      <c r="P821" s="260"/>
      <c r="Q821" s="260"/>
      <c r="R821" s="260"/>
      <c r="S821" s="260"/>
      <c r="T821" s="261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62" t="s">
        <v>440</v>
      </c>
      <c r="AU821" s="262" t="s">
        <v>91</v>
      </c>
      <c r="AV821" s="13" t="s">
        <v>91</v>
      </c>
      <c r="AW821" s="13" t="s">
        <v>36</v>
      </c>
      <c r="AX821" s="13" t="s">
        <v>81</v>
      </c>
      <c r="AY821" s="262" t="s">
        <v>320</v>
      </c>
    </row>
    <row r="822" s="14" customFormat="1">
      <c r="A822" s="14"/>
      <c r="B822" s="263"/>
      <c r="C822" s="264"/>
      <c r="D822" s="253" t="s">
        <v>440</v>
      </c>
      <c r="E822" s="265" t="s">
        <v>1</v>
      </c>
      <c r="F822" s="266" t="s">
        <v>485</v>
      </c>
      <c r="G822" s="264"/>
      <c r="H822" s="267">
        <v>73.274000000000001</v>
      </c>
      <c r="I822" s="268"/>
      <c r="J822" s="264"/>
      <c r="K822" s="264"/>
      <c r="L822" s="269"/>
      <c r="M822" s="270"/>
      <c r="N822" s="271"/>
      <c r="O822" s="271"/>
      <c r="P822" s="271"/>
      <c r="Q822" s="271"/>
      <c r="R822" s="271"/>
      <c r="S822" s="271"/>
      <c r="T822" s="272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73" t="s">
        <v>440</v>
      </c>
      <c r="AU822" s="273" t="s">
        <v>91</v>
      </c>
      <c r="AV822" s="14" t="s">
        <v>341</v>
      </c>
      <c r="AW822" s="14" t="s">
        <v>36</v>
      </c>
      <c r="AX822" s="14" t="s">
        <v>89</v>
      </c>
      <c r="AY822" s="273" t="s">
        <v>320</v>
      </c>
    </row>
    <row r="823" s="2" customFormat="1" ht="24.15" customHeight="1">
      <c r="A823" s="39"/>
      <c r="B823" s="40"/>
      <c r="C823" s="228" t="s">
        <v>1454</v>
      </c>
      <c r="D823" s="228" t="s">
        <v>323</v>
      </c>
      <c r="E823" s="229" t="s">
        <v>1455</v>
      </c>
      <c r="F823" s="230" t="s">
        <v>1456</v>
      </c>
      <c r="G823" s="231" t="s">
        <v>455</v>
      </c>
      <c r="H823" s="232">
        <v>9.6760000000000002</v>
      </c>
      <c r="I823" s="233"/>
      <c r="J823" s="234">
        <f>ROUND(I823*H823,2)</f>
        <v>0</v>
      </c>
      <c r="K823" s="230" t="s">
        <v>1</v>
      </c>
      <c r="L823" s="45"/>
      <c r="M823" s="235" t="s">
        <v>1</v>
      </c>
      <c r="N823" s="236" t="s">
        <v>46</v>
      </c>
      <c r="O823" s="92"/>
      <c r="P823" s="237">
        <f>O823*H823</f>
        <v>0</v>
      </c>
      <c r="Q823" s="237">
        <v>0.61799999999999999</v>
      </c>
      <c r="R823" s="237">
        <f>Q823*H823</f>
        <v>5.979768</v>
      </c>
      <c r="S823" s="237">
        <v>0</v>
      </c>
      <c r="T823" s="238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39" t="s">
        <v>341</v>
      </c>
      <c r="AT823" s="239" t="s">
        <v>323</v>
      </c>
      <c r="AU823" s="239" t="s">
        <v>91</v>
      </c>
      <c r="AY823" s="18" t="s">
        <v>320</v>
      </c>
      <c r="BE823" s="240">
        <f>IF(N823="základní",J823,0)</f>
        <v>0</v>
      </c>
      <c r="BF823" s="240">
        <f>IF(N823="snížená",J823,0)</f>
        <v>0</v>
      </c>
      <c r="BG823" s="240">
        <f>IF(N823="zákl. přenesená",J823,0)</f>
        <v>0</v>
      </c>
      <c r="BH823" s="240">
        <f>IF(N823="sníž. přenesená",J823,0)</f>
        <v>0</v>
      </c>
      <c r="BI823" s="240">
        <f>IF(N823="nulová",J823,0)</f>
        <v>0</v>
      </c>
      <c r="BJ823" s="18" t="s">
        <v>89</v>
      </c>
      <c r="BK823" s="240">
        <f>ROUND(I823*H823,2)</f>
        <v>0</v>
      </c>
      <c r="BL823" s="18" t="s">
        <v>341</v>
      </c>
      <c r="BM823" s="239" t="s">
        <v>1457</v>
      </c>
    </row>
    <row r="824" s="13" customFormat="1">
      <c r="A824" s="13"/>
      <c r="B824" s="251"/>
      <c r="C824" s="252"/>
      <c r="D824" s="253" t="s">
        <v>440</v>
      </c>
      <c r="E824" s="254" t="s">
        <v>1</v>
      </c>
      <c r="F824" s="255" t="s">
        <v>1458</v>
      </c>
      <c r="G824" s="252"/>
      <c r="H824" s="256">
        <v>9.6760000000000002</v>
      </c>
      <c r="I824" s="257"/>
      <c r="J824" s="252"/>
      <c r="K824" s="252"/>
      <c r="L824" s="258"/>
      <c r="M824" s="259"/>
      <c r="N824" s="260"/>
      <c r="O824" s="260"/>
      <c r="P824" s="260"/>
      <c r="Q824" s="260"/>
      <c r="R824" s="260"/>
      <c r="S824" s="260"/>
      <c r="T824" s="261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62" t="s">
        <v>440</v>
      </c>
      <c r="AU824" s="262" t="s">
        <v>91</v>
      </c>
      <c r="AV824" s="13" t="s">
        <v>91</v>
      </c>
      <c r="AW824" s="13" t="s">
        <v>36</v>
      </c>
      <c r="AX824" s="13" t="s">
        <v>89</v>
      </c>
      <c r="AY824" s="262" t="s">
        <v>320</v>
      </c>
    </row>
    <row r="825" s="2" customFormat="1" ht="33" customHeight="1">
      <c r="A825" s="39"/>
      <c r="B825" s="40"/>
      <c r="C825" s="228" t="s">
        <v>1459</v>
      </c>
      <c r="D825" s="228" t="s">
        <v>323</v>
      </c>
      <c r="E825" s="229" t="s">
        <v>1460</v>
      </c>
      <c r="F825" s="230" t="s">
        <v>1461</v>
      </c>
      <c r="G825" s="231" t="s">
        <v>455</v>
      </c>
      <c r="H825" s="232">
        <v>161.74100000000001</v>
      </c>
      <c r="I825" s="233"/>
      <c r="J825" s="234">
        <f>ROUND(I825*H825,2)</f>
        <v>0</v>
      </c>
      <c r="K825" s="230" t="s">
        <v>326</v>
      </c>
      <c r="L825" s="45"/>
      <c r="M825" s="235" t="s">
        <v>1</v>
      </c>
      <c r="N825" s="236" t="s">
        <v>46</v>
      </c>
      <c r="O825" s="92"/>
      <c r="P825" s="237">
        <f>O825*H825</f>
        <v>0</v>
      </c>
      <c r="Q825" s="237">
        <v>0</v>
      </c>
      <c r="R825" s="237">
        <f>Q825*H825</f>
        <v>0</v>
      </c>
      <c r="S825" s="237">
        <v>0</v>
      </c>
      <c r="T825" s="238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39" t="s">
        <v>341</v>
      </c>
      <c r="AT825" s="239" t="s">
        <v>323</v>
      </c>
      <c r="AU825" s="239" t="s">
        <v>91</v>
      </c>
      <c r="AY825" s="18" t="s">
        <v>320</v>
      </c>
      <c r="BE825" s="240">
        <f>IF(N825="základní",J825,0)</f>
        <v>0</v>
      </c>
      <c r="BF825" s="240">
        <f>IF(N825="snížená",J825,0)</f>
        <v>0</v>
      </c>
      <c r="BG825" s="240">
        <f>IF(N825="zákl. přenesená",J825,0)</f>
        <v>0</v>
      </c>
      <c r="BH825" s="240">
        <f>IF(N825="sníž. přenesená",J825,0)</f>
        <v>0</v>
      </c>
      <c r="BI825" s="240">
        <f>IF(N825="nulová",J825,0)</f>
        <v>0</v>
      </c>
      <c r="BJ825" s="18" t="s">
        <v>89</v>
      </c>
      <c r="BK825" s="240">
        <f>ROUND(I825*H825,2)</f>
        <v>0</v>
      </c>
      <c r="BL825" s="18" t="s">
        <v>341</v>
      </c>
      <c r="BM825" s="239" t="s">
        <v>1462</v>
      </c>
    </row>
    <row r="826" s="2" customFormat="1">
      <c r="A826" s="39"/>
      <c r="B826" s="40"/>
      <c r="C826" s="41"/>
      <c r="D826" s="241" t="s">
        <v>329</v>
      </c>
      <c r="E826" s="41"/>
      <c r="F826" s="242" t="s">
        <v>1463</v>
      </c>
      <c r="G826" s="41"/>
      <c r="H826" s="41"/>
      <c r="I826" s="243"/>
      <c r="J826" s="41"/>
      <c r="K826" s="41"/>
      <c r="L826" s="45"/>
      <c r="M826" s="244"/>
      <c r="N826" s="245"/>
      <c r="O826" s="92"/>
      <c r="P826" s="92"/>
      <c r="Q826" s="92"/>
      <c r="R826" s="92"/>
      <c r="S826" s="92"/>
      <c r="T826" s="93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T826" s="18" t="s">
        <v>329</v>
      </c>
      <c r="AU826" s="18" t="s">
        <v>91</v>
      </c>
    </row>
    <row r="827" s="13" customFormat="1">
      <c r="A827" s="13"/>
      <c r="B827" s="251"/>
      <c r="C827" s="252"/>
      <c r="D827" s="253" t="s">
        <v>440</v>
      </c>
      <c r="E827" s="254" t="s">
        <v>1</v>
      </c>
      <c r="F827" s="255" t="s">
        <v>1464</v>
      </c>
      <c r="G827" s="252"/>
      <c r="H827" s="256">
        <v>82.950000000000003</v>
      </c>
      <c r="I827" s="257"/>
      <c r="J827" s="252"/>
      <c r="K827" s="252"/>
      <c r="L827" s="258"/>
      <c r="M827" s="259"/>
      <c r="N827" s="260"/>
      <c r="O827" s="260"/>
      <c r="P827" s="260"/>
      <c r="Q827" s="260"/>
      <c r="R827" s="260"/>
      <c r="S827" s="260"/>
      <c r="T827" s="261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62" t="s">
        <v>440</v>
      </c>
      <c r="AU827" s="262" t="s">
        <v>91</v>
      </c>
      <c r="AV827" s="13" t="s">
        <v>91</v>
      </c>
      <c r="AW827" s="13" t="s">
        <v>36</v>
      </c>
      <c r="AX827" s="13" t="s">
        <v>81</v>
      </c>
      <c r="AY827" s="262" t="s">
        <v>320</v>
      </c>
    </row>
    <row r="828" s="13" customFormat="1">
      <c r="A828" s="13"/>
      <c r="B828" s="251"/>
      <c r="C828" s="252"/>
      <c r="D828" s="253" t="s">
        <v>440</v>
      </c>
      <c r="E828" s="254" t="s">
        <v>1</v>
      </c>
      <c r="F828" s="255" t="s">
        <v>1465</v>
      </c>
      <c r="G828" s="252"/>
      <c r="H828" s="256">
        <v>78.790999999999997</v>
      </c>
      <c r="I828" s="257"/>
      <c r="J828" s="252"/>
      <c r="K828" s="252"/>
      <c r="L828" s="258"/>
      <c r="M828" s="259"/>
      <c r="N828" s="260"/>
      <c r="O828" s="260"/>
      <c r="P828" s="260"/>
      <c r="Q828" s="260"/>
      <c r="R828" s="260"/>
      <c r="S828" s="260"/>
      <c r="T828" s="261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62" t="s">
        <v>440</v>
      </c>
      <c r="AU828" s="262" t="s">
        <v>91</v>
      </c>
      <c r="AV828" s="13" t="s">
        <v>91</v>
      </c>
      <c r="AW828" s="13" t="s">
        <v>36</v>
      </c>
      <c r="AX828" s="13" t="s">
        <v>81</v>
      </c>
      <c r="AY828" s="262" t="s">
        <v>320</v>
      </c>
    </row>
    <row r="829" s="14" customFormat="1">
      <c r="A829" s="14"/>
      <c r="B829" s="263"/>
      <c r="C829" s="264"/>
      <c r="D829" s="253" t="s">
        <v>440</v>
      </c>
      <c r="E829" s="265" t="s">
        <v>1</v>
      </c>
      <c r="F829" s="266" t="s">
        <v>485</v>
      </c>
      <c r="G829" s="264"/>
      <c r="H829" s="267">
        <v>161.74100000000001</v>
      </c>
      <c r="I829" s="268"/>
      <c r="J829" s="264"/>
      <c r="K829" s="264"/>
      <c r="L829" s="269"/>
      <c r="M829" s="270"/>
      <c r="N829" s="271"/>
      <c r="O829" s="271"/>
      <c r="P829" s="271"/>
      <c r="Q829" s="271"/>
      <c r="R829" s="271"/>
      <c r="S829" s="271"/>
      <c r="T829" s="272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T829" s="273" t="s">
        <v>440</v>
      </c>
      <c r="AU829" s="273" t="s">
        <v>91</v>
      </c>
      <c r="AV829" s="14" t="s">
        <v>341</v>
      </c>
      <c r="AW829" s="14" t="s">
        <v>36</v>
      </c>
      <c r="AX829" s="14" t="s">
        <v>89</v>
      </c>
      <c r="AY829" s="273" t="s">
        <v>320</v>
      </c>
    </row>
    <row r="830" s="2" customFormat="1" ht="16.5" customHeight="1">
      <c r="A830" s="39"/>
      <c r="B830" s="40"/>
      <c r="C830" s="228" t="s">
        <v>1466</v>
      </c>
      <c r="D830" s="228" t="s">
        <v>323</v>
      </c>
      <c r="E830" s="229" t="s">
        <v>1467</v>
      </c>
      <c r="F830" s="230" t="s">
        <v>1468</v>
      </c>
      <c r="G830" s="231" t="s">
        <v>480</v>
      </c>
      <c r="H830" s="232">
        <v>7.6769999999999996</v>
      </c>
      <c r="I830" s="233"/>
      <c r="J830" s="234">
        <f>ROUND(I830*H830,2)</f>
        <v>0</v>
      </c>
      <c r="K830" s="230" t="s">
        <v>326</v>
      </c>
      <c r="L830" s="45"/>
      <c r="M830" s="235" t="s">
        <v>1</v>
      </c>
      <c r="N830" s="236" t="s">
        <v>46</v>
      </c>
      <c r="O830" s="92"/>
      <c r="P830" s="237">
        <f>O830*H830</f>
        <v>0</v>
      </c>
      <c r="Q830" s="237">
        <v>1.06277</v>
      </c>
      <c r="R830" s="237">
        <f>Q830*H830</f>
        <v>8.1588852899999988</v>
      </c>
      <c r="S830" s="237">
        <v>0</v>
      </c>
      <c r="T830" s="238">
        <f>S830*H830</f>
        <v>0</v>
      </c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R830" s="239" t="s">
        <v>341</v>
      </c>
      <c r="AT830" s="239" t="s">
        <v>323</v>
      </c>
      <c r="AU830" s="239" t="s">
        <v>91</v>
      </c>
      <c r="AY830" s="18" t="s">
        <v>320</v>
      </c>
      <c r="BE830" s="240">
        <f>IF(N830="základní",J830,0)</f>
        <v>0</v>
      </c>
      <c r="BF830" s="240">
        <f>IF(N830="snížená",J830,0)</f>
        <v>0</v>
      </c>
      <c r="BG830" s="240">
        <f>IF(N830="zákl. přenesená",J830,0)</f>
        <v>0</v>
      </c>
      <c r="BH830" s="240">
        <f>IF(N830="sníž. přenesená",J830,0)</f>
        <v>0</v>
      </c>
      <c r="BI830" s="240">
        <f>IF(N830="nulová",J830,0)</f>
        <v>0</v>
      </c>
      <c r="BJ830" s="18" t="s">
        <v>89</v>
      </c>
      <c r="BK830" s="240">
        <f>ROUND(I830*H830,2)</f>
        <v>0</v>
      </c>
      <c r="BL830" s="18" t="s">
        <v>341</v>
      </c>
      <c r="BM830" s="239" t="s">
        <v>1469</v>
      </c>
    </row>
    <row r="831" s="2" customFormat="1">
      <c r="A831" s="39"/>
      <c r="B831" s="40"/>
      <c r="C831" s="41"/>
      <c r="D831" s="241" t="s">
        <v>329</v>
      </c>
      <c r="E831" s="41"/>
      <c r="F831" s="242" t="s">
        <v>1470</v>
      </c>
      <c r="G831" s="41"/>
      <c r="H831" s="41"/>
      <c r="I831" s="243"/>
      <c r="J831" s="41"/>
      <c r="K831" s="41"/>
      <c r="L831" s="45"/>
      <c r="M831" s="244"/>
      <c r="N831" s="245"/>
      <c r="O831" s="92"/>
      <c r="P831" s="92"/>
      <c r="Q831" s="92"/>
      <c r="R831" s="92"/>
      <c r="S831" s="92"/>
      <c r="T831" s="93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T831" s="18" t="s">
        <v>329</v>
      </c>
      <c r="AU831" s="18" t="s">
        <v>91</v>
      </c>
    </row>
    <row r="832" s="13" customFormat="1">
      <c r="A832" s="13"/>
      <c r="B832" s="251"/>
      <c r="C832" s="252"/>
      <c r="D832" s="253" t="s">
        <v>440</v>
      </c>
      <c r="E832" s="254" t="s">
        <v>1</v>
      </c>
      <c r="F832" s="255" t="s">
        <v>1471</v>
      </c>
      <c r="G832" s="252"/>
      <c r="H832" s="256">
        <v>0.28399999999999997</v>
      </c>
      <c r="I832" s="257"/>
      <c r="J832" s="252"/>
      <c r="K832" s="252"/>
      <c r="L832" s="258"/>
      <c r="M832" s="259"/>
      <c r="N832" s="260"/>
      <c r="O832" s="260"/>
      <c r="P832" s="260"/>
      <c r="Q832" s="260"/>
      <c r="R832" s="260"/>
      <c r="S832" s="260"/>
      <c r="T832" s="261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62" t="s">
        <v>440</v>
      </c>
      <c r="AU832" s="262" t="s">
        <v>91</v>
      </c>
      <c r="AV832" s="13" t="s">
        <v>91</v>
      </c>
      <c r="AW832" s="13" t="s">
        <v>36</v>
      </c>
      <c r="AX832" s="13" t="s">
        <v>81</v>
      </c>
      <c r="AY832" s="262" t="s">
        <v>320</v>
      </c>
    </row>
    <row r="833" s="13" customFormat="1">
      <c r="A833" s="13"/>
      <c r="B833" s="251"/>
      <c r="C833" s="252"/>
      <c r="D833" s="253" t="s">
        <v>440</v>
      </c>
      <c r="E833" s="254" t="s">
        <v>1</v>
      </c>
      <c r="F833" s="255" t="s">
        <v>1472</v>
      </c>
      <c r="G833" s="252"/>
      <c r="H833" s="256">
        <v>2.5920000000000001</v>
      </c>
      <c r="I833" s="257"/>
      <c r="J833" s="252"/>
      <c r="K833" s="252"/>
      <c r="L833" s="258"/>
      <c r="M833" s="259"/>
      <c r="N833" s="260"/>
      <c r="O833" s="260"/>
      <c r="P833" s="260"/>
      <c r="Q833" s="260"/>
      <c r="R833" s="260"/>
      <c r="S833" s="260"/>
      <c r="T833" s="261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62" t="s">
        <v>440</v>
      </c>
      <c r="AU833" s="262" t="s">
        <v>91</v>
      </c>
      <c r="AV833" s="13" t="s">
        <v>91</v>
      </c>
      <c r="AW833" s="13" t="s">
        <v>36</v>
      </c>
      <c r="AX833" s="13" t="s">
        <v>81</v>
      </c>
      <c r="AY833" s="262" t="s">
        <v>320</v>
      </c>
    </row>
    <row r="834" s="13" customFormat="1">
      <c r="A834" s="13"/>
      <c r="B834" s="251"/>
      <c r="C834" s="252"/>
      <c r="D834" s="253" t="s">
        <v>440</v>
      </c>
      <c r="E834" s="254" t="s">
        <v>1</v>
      </c>
      <c r="F834" s="255" t="s">
        <v>1473</v>
      </c>
      <c r="G834" s="252"/>
      <c r="H834" s="256">
        <v>0.38800000000000001</v>
      </c>
      <c r="I834" s="257"/>
      <c r="J834" s="252"/>
      <c r="K834" s="252"/>
      <c r="L834" s="258"/>
      <c r="M834" s="259"/>
      <c r="N834" s="260"/>
      <c r="O834" s="260"/>
      <c r="P834" s="260"/>
      <c r="Q834" s="260"/>
      <c r="R834" s="260"/>
      <c r="S834" s="260"/>
      <c r="T834" s="261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62" t="s">
        <v>440</v>
      </c>
      <c r="AU834" s="262" t="s">
        <v>91</v>
      </c>
      <c r="AV834" s="13" t="s">
        <v>91</v>
      </c>
      <c r="AW834" s="13" t="s">
        <v>36</v>
      </c>
      <c r="AX834" s="13" t="s">
        <v>81</v>
      </c>
      <c r="AY834" s="262" t="s">
        <v>320</v>
      </c>
    </row>
    <row r="835" s="13" customFormat="1">
      <c r="A835" s="13"/>
      <c r="B835" s="251"/>
      <c r="C835" s="252"/>
      <c r="D835" s="253" t="s">
        <v>440</v>
      </c>
      <c r="E835" s="254" t="s">
        <v>1</v>
      </c>
      <c r="F835" s="255" t="s">
        <v>1474</v>
      </c>
      <c r="G835" s="252"/>
      <c r="H835" s="256">
        <v>0.052999999999999998</v>
      </c>
      <c r="I835" s="257"/>
      <c r="J835" s="252"/>
      <c r="K835" s="252"/>
      <c r="L835" s="258"/>
      <c r="M835" s="259"/>
      <c r="N835" s="260"/>
      <c r="O835" s="260"/>
      <c r="P835" s="260"/>
      <c r="Q835" s="260"/>
      <c r="R835" s="260"/>
      <c r="S835" s="260"/>
      <c r="T835" s="261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62" t="s">
        <v>440</v>
      </c>
      <c r="AU835" s="262" t="s">
        <v>91</v>
      </c>
      <c r="AV835" s="13" t="s">
        <v>91</v>
      </c>
      <c r="AW835" s="13" t="s">
        <v>36</v>
      </c>
      <c r="AX835" s="13" t="s">
        <v>81</v>
      </c>
      <c r="AY835" s="262" t="s">
        <v>320</v>
      </c>
    </row>
    <row r="836" s="13" customFormat="1">
      <c r="A836" s="13"/>
      <c r="B836" s="251"/>
      <c r="C836" s="252"/>
      <c r="D836" s="253" t="s">
        <v>440</v>
      </c>
      <c r="E836" s="254" t="s">
        <v>1</v>
      </c>
      <c r="F836" s="255" t="s">
        <v>1475</v>
      </c>
      <c r="G836" s="252"/>
      <c r="H836" s="256">
        <v>0.13600000000000001</v>
      </c>
      <c r="I836" s="257"/>
      <c r="J836" s="252"/>
      <c r="K836" s="252"/>
      <c r="L836" s="258"/>
      <c r="M836" s="259"/>
      <c r="N836" s="260"/>
      <c r="O836" s="260"/>
      <c r="P836" s="260"/>
      <c r="Q836" s="260"/>
      <c r="R836" s="260"/>
      <c r="S836" s="260"/>
      <c r="T836" s="261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62" t="s">
        <v>440</v>
      </c>
      <c r="AU836" s="262" t="s">
        <v>91</v>
      </c>
      <c r="AV836" s="13" t="s">
        <v>91</v>
      </c>
      <c r="AW836" s="13" t="s">
        <v>36</v>
      </c>
      <c r="AX836" s="13" t="s">
        <v>81</v>
      </c>
      <c r="AY836" s="262" t="s">
        <v>320</v>
      </c>
    </row>
    <row r="837" s="13" customFormat="1">
      <c r="A837" s="13"/>
      <c r="B837" s="251"/>
      <c r="C837" s="252"/>
      <c r="D837" s="253" t="s">
        <v>440</v>
      </c>
      <c r="E837" s="254" t="s">
        <v>1</v>
      </c>
      <c r="F837" s="255" t="s">
        <v>1476</v>
      </c>
      <c r="G837" s="252"/>
      <c r="H837" s="256">
        <v>1.2090000000000001</v>
      </c>
      <c r="I837" s="257"/>
      <c r="J837" s="252"/>
      <c r="K837" s="252"/>
      <c r="L837" s="258"/>
      <c r="M837" s="259"/>
      <c r="N837" s="260"/>
      <c r="O837" s="260"/>
      <c r="P837" s="260"/>
      <c r="Q837" s="260"/>
      <c r="R837" s="260"/>
      <c r="S837" s="260"/>
      <c r="T837" s="261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62" t="s">
        <v>440</v>
      </c>
      <c r="AU837" s="262" t="s">
        <v>91</v>
      </c>
      <c r="AV837" s="13" t="s">
        <v>91</v>
      </c>
      <c r="AW837" s="13" t="s">
        <v>36</v>
      </c>
      <c r="AX837" s="13" t="s">
        <v>81</v>
      </c>
      <c r="AY837" s="262" t="s">
        <v>320</v>
      </c>
    </row>
    <row r="838" s="13" customFormat="1">
      <c r="A838" s="13"/>
      <c r="B838" s="251"/>
      <c r="C838" s="252"/>
      <c r="D838" s="253" t="s">
        <v>440</v>
      </c>
      <c r="E838" s="254" t="s">
        <v>1</v>
      </c>
      <c r="F838" s="255" t="s">
        <v>1477</v>
      </c>
      <c r="G838" s="252"/>
      <c r="H838" s="256">
        <v>0.043999999999999997</v>
      </c>
      <c r="I838" s="257"/>
      <c r="J838" s="252"/>
      <c r="K838" s="252"/>
      <c r="L838" s="258"/>
      <c r="M838" s="259"/>
      <c r="N838" s="260"/>
      <c r="O838" s="260"/>
      <c r="P838" s="260"/>
      <c r="Q838" s="260"/>
      <c r="R838" s="260"/>
      <c r="S838" s="260"/>
      <c r="T838" s="261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62" t="s">
        <v>440</v>
      </c>
      <c r="AU838" s="262" t="s">
        <v>91</v>
      </c>
      <c r="AV838" s="13" t="s">
        <v>91</v>
      </c>
      <c r="AW838" s="13" t="s">
        <v>36</v>
      </c>
      <c r="AX838" s="13" t="s">
        <v>81</v>
      </c>
      <c r="AY838" s="262" t="s">
        <v>320</v>
      </c>
    </row>
    <row r="839" s="13" customFormat="1">
      <c r="A839" s="13"/>
      <c r="B839" s="251"/>
      <c r="C839" s="252"/>
      <c r="D839" s="253" t="s">
        <v>440</v>
      </c>
      <c r="E839" s="254" t="s">
        <v>1</v>
      </c>
      <c r="F839" s="255" t="s">
        <v>1478</v>
      </c>
      <c r="G839" s="252"/>
      <c r="H839" s="256">
        <v>0.47099999999999997</v>
      </c>
      <c r="I839" s="257"/>
      <c r="J839" s="252"/>
      <c r="K839" s="252"/>
      <c r="L839" s="258"/>
      <c r="M839" s="259"/>
      <c r="N839" s="260"/>
      <c r="O839" s="260"/>
      <c r="P839" s="260"/>
      <c r="Q839" s="260"/>
      <c r="R839" s="260"/>
      <c r="S839" s="260"/>
      <c r="T839" s="261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62" t="s">
        <v>440</v>
      </c>
      <c r="AU839" s="262" t="s">
        <v>91</v>
      </c>
      <c r="AV839" s="13" t="s">
        <v>91</v>
      </c>
      <c r="AW839" s="13" t="s">
        <v>36</v>
      </c>
      <c r="AX839" s="13" t="s">
        <v>81</v>
      </c>
      <c r="AY839" s="262" t="s">
        <v>320</v>
      </c>
    </row>
    <row r="840" s="15" customFormat="1">
      <c r="A840" s="15"/>
      <c r="B840" s="288"/>
      <c r="C840" s="289"/>
      <c r="D840" s="253" t="s">
        <v>440</v>
      </c>
      <c r="E840" s="290" t="s">
        <v>1</v>
      </c>
      <c r="F840" s="291" t="s">
        <v>633</v>
      </c>
      <c r="G840" s="289"/>
      <c r="H840" s="292">
        <v>5.1769999999999996</v>
      </c>
      <c r="I840" s="293"/>
      <c r="J840" s="289"/>
      <c r="K840" s="289"/>
      <c r="L840" s="294"/>
      <c r="M840" s="295"/>
      <c r="N840" s="296"/>
      <c r="O840" s="296"/>
      <c r="P840" s="296"/>
      <c r="Q840" s="296"/>
      <c r="R840" s="296"/>
      <c r="S840" s="296"/>
      <c r="T840" s="297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T840" s="298" t="s">
        <v>440</v>
      </c>
      <c r="AU840" s="298" t="s">
        <v>91</v>
      </c>
      <c r="AV840" s="15" t="s">
        <v>111</v>
      </c>
      <c r="AW840" s="15" t="s">
        <v>36</v>
      </c>
      <c r="AX840" s="15" t="s">
        <v>81</v>
      </c>
      <c r="AY840" s="298" t="s">
        <v>320</v>
      </c>
    </row>
    <row r="841" s="13" customFormat="1">
      <c r="A841" s="13"/>
      <c r="B841" s="251"/>
      <c r="C841" s="252"/>
      <c r="D841" s="253" t="s">
        <v>440</v>
      </c>
      <c r="E841" s="254" t="s">
        <v>1</v>
      </c>
      <c r="F841" s="255" t="s">
        <v>1479</v>
      </c>
      <c r="G841" s="252"/>
      <c r="H841" s="256">
        <v>2.5</v>
      </c>
      <c r="I841" s="257"/>
      <c r="J841" s="252"/>
      <c r="K841" s="252"/>
      <c r="L841" s="258"/>
      <c r="M841" s="259"/>
      <c r="N841" s="260"/>
      <c r="O841" s="260"/>
      <c r="P841" s="260"/>
      <c r="Q841" s="260"/>
      <c r="R841" s="260"/>
      <c r="S841" s="260"/>
      <c r="T841" s="261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62" t="s">
        <v>440</v>
      </c>
      <c r="AU841" s="262" t="s">
        <v>91</v>
      </c>
      <c r="AV841" s="13" t="s">
        <v>91</v>
      </c>
      <c r="AW841" s="13" t="s">
        <v>36</v>
      </c>
      <c r="AX841" s="13" t="s">
        <v>81</v>
      </c>
      <c r="AY841" s="262" t="s">
        <v>320</v>
      </c>
    </row>
    <row r="842" s="15" customFormat="1">
      <c r="A842" s="15"/>
      <c r="B842" s="288"/>
      <c r="C842" s="289"/>
      <c r="D842" s="253" t="s">
        <v>440</v>
      </c>
      <c r="E842" s="290" t="s">
        <v>1</v>
      </c>
      <c r="F842" s="291" t="s">
        <v>633</v>
      </c>
      <c r="G842" s="289"/>
      <c r="H842" s="292">
        <v>2.5</v>
      </c>
      <c r="I842" s="293"/>
      <c r="J842" s="289"/>
      <c r="K842" s="289"/>
      <c r="L842" s="294"/>
      <c r="M842" s="295"/>
      <c r="N842" s="296"/>
      <c r="O842" s="296"/>
      <c r="P842" s="296"/>
      <c r="Q842" s="296"/>
      <c r="R842" s="296"/>
      <c r="S842" s="296"/>
      <c r="T842" s="297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T842" s="298" t="s">
        <v>440</v>
      </c>
      <c r="AU842" s="298" t="s">
        <v>91</v>
      </c>
      <c r="AV842" s="15" t="s">
        <v>111</v>
      </c>
      <c r="AW842" s="15" t="s">
        <v>36</v>
      </c>
      <c r="AX842" s="15" t="s">
        <v>81</v>
      </c>
      <c r="AY842" s="298" t="s">
        <v>320</v>
      </c>
    </row>
    <row r="843" s="14" customFormat="1">
      <c r="A843" s="14"/>
      <c r="B843" s="263"/>
      <c r="C843" s="264"/>
      <c r="D843" s="253" t="s">
        <v>440</v>
      </c>
      <c r="E843" s="265" t="s">
        <v>1</v>
      </c>
      <c r="F843" s="266" t="s">
        <v>485</v>
      </c>
      <c r="G843" s="264"/>
      <c r="H843" s="267">
        <v>7.6769999999999996</v>
      </c>
      <c r="I843" s="268"/>
      <c r="J843" s="264"/>
      <c r="K843" s="264"/>
      <c r="L843" s="269"/>
      <c r="M843" s="270"/>
      <c r="N843" s="271"/>
      <c r="O843" s="271"/>
      <c r="P843" s="271"/>
      <c r="Q843" s="271"/>
      <c r="R843" s="271"/>
      <c r="S843" s="271"/>
      <c r="T843" s="272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73" t="s">
        <v>440</v>
      </c>
      <c r="AU843" s="273" t="s">
        <v>91</v>
      </c>
      <c r="AV843" s="14" t="s">
        <v>341</v>
      </c>
      <c r="AW843" s="14" t="s">
        <v>36</v>
      </c>
      <c r="AX843" s="14" t="s">
        <v>89</v>
      </c>
      <c r="AY843" s="273" t="s">
        <v>320</v>
      </c>
    </row>
    <row r="844" s="2" customFormat="1" ht="24.15" customHeight="1">
      <c r="A844" s="39"/>
      <c r="B844" s="40"/>
      <c r="C844" s="228" t="s">
        <v>1480</v>
      </c>
      <c r="D844" s="228" t="s">
        <v>323</v>
      </c>
      <c r="E844" s="229" t="s">
        <v>1481</v>
      </c>
      <c r="F844" s="230" t="s">
        <v>1482</v>
      </c>
      <c r="G844" s="231" t="s">
        <v>437</v>
      </c>
      <c r="H844" s="232">
        <v>929.91999999999996</v>
      </c>
      <c r="I844" s="233"/>
      <c r="J844" s="234">
        <f>ROUND(I844*H844,2)</f>
        <v>0</v>
      </c>
      <c r="K844" s="230" t="s">
        <v>1</v>
      </c>
      <c r="L844" s="45"/>
      <c r="M844" s="235" t="s">
        <v>1</v>
      </c>
      <c r="N844" s="236" t="s">
        <v>46</v>
      </c>
      <c r="O844" s="92"/>
      <c r="P844" s="237">
        <f>O844*H844</f>
        <v>0</v>
      </c>
      <c r="Q844" s="237">
        <v>0.076999999999999999</v>
      </c>
      <c r="R844" s="237">
        <f>Q844*H844</f>
        <v>71.603839999999991</v>
      </c>
      <c r="S844" s="237">
        <v>0</v>
      </c>
      <c r="T844" s="238">
        <f>S844*H844</f>
        <v>0</v>
      </c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R844" s="239" t="s">
        <v>341</v>
      </c>
      <c r="AT844" s="239" t="s">
        <v>323</v>
      </c>
      <c r="AU844" s="239" t="s">
        <v>91</v>
      </c>
      <c r="AY844" s="18" t="s">
        <v>320</v>
      </c>
      <c r="BE844" s="240">
        <f>IF(N844="základní",J844,0)</f>
        <v>0</v>
      </c>
      <c r="BF844" s="240">
        <f>IF(N844="snížená",J844,0)</f>
        <v>0</v>
      </c>
      <c r="BG844" s="240">
        <f>IF(N844="zákl. přenesená",J844,0)</f>
        <v>0</v>
      </c>
      <c r="BH844" s="240">
        <f>IF(N844="sníž. přenesená",J844,0)</f>
        <v>0</v>
      </c>
      <c r="BI844" s="240">
        <f>IF(N844="nulová",J844,0)</f>
        <v>0</v>
      </c>
      <c r="BJ844" s="18" t="s">
        <v>89</v>
      </c>
      <c r="BK844" s="240">
        <f>ROUND(I844*H844,2)</f>
        <v>0</v>
      </c>
      <c r="BL844" s="18" t="s">
        <v>341</v>
      </c>
      <c r="BM844" s="239" t="s">
        <v>1483</v>
      </c>
    </row>
    <row r="845" s="13" customFormat="1">
      <c r="A845" s="13"/>
      <c r="B845" s="251"/>
      <c r="C845" s="252"/>
      <c r="D845" s="253" t="s">
        <v>440</v>
      </c>
      <c r="E845" s="254" t="s">
        <v>1</v>
      </c>
      <c r="F845" s="255" t="s">
        <v>1484</v>
      </c>
      <c r="G845" s="252"/>
      <c r="H845" s="256">
        <v>929.91999999999996</v>
      </c>
      <c r="I845" s="257"/>
      <c r="J845" s="252"/>
      <c r="K845" s="252"/>
      <c r="L845" s="258"/>
      <c r="M845" s="259"/>
      <c r="N845" s="260"/>
      <c r="O845" s="260"/>
      <c r="P845" s="260"/>
      <c r="Q845" s="260"/>
      <c r="R845" s="260"/>
      <c r="S845" s="260"/>
      <c r="T845" s="261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62" t="s">
        <v>440</v>
      </c>
      <c r="AU845" s="262" t="s">
        <v>91</v>
      </c>
      <c r="AV845" s="13" t="s">
        <v>91</v>
      </c>
      <c r="AW845" s="13" t="s">
        <v>36</v>
      </c>
      <c r="AX845" s="13" t="s">
        <v>89</v>
      </c>
      <c r="AY845" s="262" t="s">
        <v>320</v>
      </c>
    </row>
    <row r="846" s="2" customFormat="1" ht="24.15" customHeight="1">
      <c r="A846" s="39"/>
      <c r="B846" s="40"/>
      <c r="C846" s="228" t="s">
        <v>1485</v>
      </c>
      <c r="D846" s="228" t="s">
        <v>323</v>
      </c>
      <c r="E846" s="229" t="s">
        <v>1486</v>
      </c>
      <c r="F846" s="230" t="s">
        <v>1487</v>
      </c>
      <c r="G846" s="231" t="s">
        <v>437</v>
      </c>
      <c r="H846" s="232">
        <v>396.44999999999999</v>
      </c>
      <c r="I846" s="233"/>
      <c r="J846" s="234">
        <f>ROUND(I846*H846,2)</f>
        <v>0</v>
      </c>
      <c r="K846" s="230" t="s">
        <v>1</v>
      </c>
      <c r="L846" s="45"/>
      <c r="M846" s="235" t="s">
        <v>1</v>
      </c>
      <c r="N846" s="236" t="s">
        <v>46</v>
      </c>
      <c r="O846" s="92"/>
      <c r="P846" s="237">
        <f>O846*H846</f>
        <v>0</v>
      </c>
      <c r="Q846" s="237">
        <v>0.076999999999999999</v>
      </c>
      <c r="R846" s="237">
        <f>Q846*H846</f>
        <v>30.52665</v>
      </c>
      <c r="S846" s="237">
        <v>0</v>
      </c>
      <c r="T846" s="238">
        <f>S846*H846</f>
        <v>0</v>
      </c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R846" s="239" t="s">
        <v>341</v>
      </c>
      <c r="AT846" s="239" t="s">
        <v>323</v>
      </c>
      <c r="AU846" s="239" t="s">
        <v>91</v>
      </c>
      <c r="AY846" s="18" t="s">
        <v>320</v>
      </c>
      <c r="BE846" s="240">
        <f>IF(N846="základní",J846,0)</f>
        <v>0</v>
      </c>
      <c r="BF846" s="240">
        <f>IF(N846="snížená",J846,0)</f>
        <v>0</v>
      </c>
      <c r="BG846" s="240">
        <f>IF(N846="zákl. přenesená",J846,0)</f>
        <v>0</v>
      </c>
      <c r="BH846" s="240">
        <f>IF(N846="sníž. přenesená",J846,0)</f>
        <v>0</v>
      </c>
      <c r="BI846" s="240">
        <f>IF(N846="nulová",J846,0)</f>
        <v>0</v>
      </c>
      <c r="BJ846" s="18" t="s">
        <v>89</v>
      </c>
      <c r="BK846" s="240">
        <f>ROUND(I846*H846,2)</f>
        <v>0</v>
      </c>
      <c r="BL846" s="18" t="s">
        <v>341</v>
      </c>
      <c r="BM846" s="239" t="s">
        <v>1488</v>
      </c>
    </row>
    <row r="847" s="13" customFormat="1">
      <c r="A847" s="13"/>
      <c r="B847" s="251"/>
      <c r="C847" s="252"/>
      <c r="D847" s="253" t="s">
        <v>440</v>
      </c>
      <c r="E847" s="254" t="s">
        <v>1</v>
      </c>
      <c r="F847" s="255" t="s">
        <v>1489</v>
      </c>
      <c r="G847" s="252"/>
      <c r="H847" s="256">
        <v>396.44999999999999</v>
      </c>
      <c r="I847" s="257"/>
      <c r="J847" s="252"/>
      <c r="K847" s="252"/>
      <c r="L847" s="258"/>
      <c r="M847" s="259"/>
      <c r="N847" s="260"/>
      <c r="O847" s="260"/>
      <c r="P847" s="260"/>
      <c r="Q847" s="260"/>
      <c r="R847" s="260"/>
      <c r="S847" s="260"/>
      <c r="T847" s="261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62" t="s">
        <v>440</v>
      </c>
      <c r="AU847" s="262" t="s">
        <v>91</v>
      </c>
      <c r="AV847" s="13" t="s">
        <v>91</v>
      </c>
      <c r="AW847" s="13" t="s">
        <v>36</v>
      </c>
      <c r="AX847" s="13" t="s">
        <v>89</v>
      </c>
      <c r="AY847" s="262" t="s">
        <v>320</v>
      </c>
    </row>
    <row r="848" s="2" customFormat="1" ht="24.15" customHeight="1">
      <c r="A848" s="39"/>
      <c r="B848" s="40"/>
      <c r="C848" s="228" t="s">
        <v>1490</v>
      </c>
      <c r="D848" s="228" t="s">
        <v>323</v>
      </c>
      <c r="E848" s="229" t="s">
        <v>1491</v>
      </c>
      <c r="F848" s="230" t="s">
        <v>1492</v>
      </c>
      <c r="G848" s="231" t="s">
        <v>437</v>
      </c>
      <c r="H848" s="232">
        <v>93.040000000000006</v>
      </c>
      <c r="I848" s="233"/>
      <c r="J848" s="234">
        <f>ROUND(I848*H848,2)</f>
        <v>0</v>
      </c>
      <c r="K848" s="230" t="s">
        <v>1</v>
      </c>
      <c r="L848" s="45"/>
      <c r="M848" s="235" t="s">
        <v>1</v>
      </c>
      <c r="N848" s="236" t="s">
        <v>46</v>
      </c>
      <c r="O848" s="92"/>
      <c r="P848" s="237">
        <f>O848*H848</f>
        <v>0</v>
      </c>
      <c r="Q848" s="237">
        <v>0.076999999999999999</v>
      </c>
      <c r="R848" s="237">
        <f>Q848*H848</f>
        <v>7.1640800000000002</v>
      </c>
      <c r="S848" s="237">
        <v>0</v>
      </c>
      <c r="T848" s="238">
        <f>S848*H848</f>
        <v>0</v>
      </c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R848" s="239" t="s">
        <v>341</v>
      </c>
      <c r="AT848" s="239" t="s">
        <v>323</v>
      </c>
      <c r="AU848" s="239" t="s">
        <v>91</v>
      </c>
      <c r="AY848" s="18" t="s">
        <v>320</v>
      </c>
      <c r="BE848" s="240">
        <f>IF(N848="základní",J848,0)</f>
        <v>0</v>
      </c>
      <c r="BF848" s="240">
        <f>IF(N848="snížená",J848,0)</f>
        <v>0</v>
      </c>
      <c r="BG848" s="240">
        <f>IF(N848="zákl. přenesená",J848,0)</f>
        <v>0</v>
      </c>
      <c r="BH848" s="240">
        <f>IF(N848="sníž. přenesená",J848,0)</f>
        <v>0</v>
      </c>
      <c r="BI848" s="240">
        <f>IF(N848="nulová",J848,0)</f>
        <v>0</v>
      </c>
      <c r="BJ848" s="18" t="s">
        <v>89</v>
      </c>
      <c r="BK848" s="240">
        <f>ROUND(I848*H848,2)</f>
        <v>0</v>
      </c>
      <c r="BL848" s="18" t="s">
        <v>341</v>
      </c>
      <c r="BM848" s="239" t="s">
        <v>1493</v>
      </c>
    </row>
    <row r="849" s="13" customFormat="1">
      <c r="A849" s="13"/>
      <c r="B849" s="251"/>
      <c r="C849" s="252"/>
      <c r="D849" s="253" t="s">
        <v>440</v>
      </c>
      <c r="E849" s="254" t="s">
        <v>1</v>
      </c>
      <c r="F849" s="255" t="s">
        <v>599</v>
      </c>
      <c r="G849" s="252"/>
      <c r="H849" s="256">
        <v>93.040000000000006</v>
      </c>
      <c r="I849" s="257"/>
      <c r="J849" s="252"/>
      <c r="K849" s="252"/>
      <c r="L849" s="258"/>
      <c r="M849" s="259"/>
      <c r="N849" s="260"/>
      <c r="O849" s="260"/>
      <c r="P849" s="260"/>
      <c r="Q849" s="260"/>
      <c r="R849" s="260"/>
      <c r="S849" s="260"/>
      <c r="T849" s="261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62" t="s">
        <v>440</v>
      </c>
      <c r="AU849" s="262" t="s">
        <v>91</v>
      </c>
      <c r="AV849" s="13" t="s">
        <v>91</v>
      </c>
      <c r="AW849" s="13" t="s">
        <v>36</v>
      </c>
      <c r="AX849" s="13" t="s">
        <v>89</v>
      </c>
      <c r="AY849" s="262" t="s">
        <v>320</v>
      </c>
    </row>
    <row r="850" s="2" customFormat="1" ht="24.15" customHeight="1">
      <c r="A850" s="39"/>
      <c r="B850" s="40"/>
      <c r="C850" s="228" t="s">
        <v>1494</v>
      </c>
      <c r="D850" s="228" t="s">
        <v>323</v>
      </c>
      <c r="E850" s="229" t="s">
        <v>1495</v>
      </c>
      <c r="F850" s="230" t="s">
        <v>1496</v>
      </c>
      <c r="G850" s="231" t="s">
        <v>437</v>
      </c>
      <c r="H850" s="232">
        <v>4.1600000000000001</v>
      </c>
      <c r="I850" s="233"/>
      <c r="J850" s="234">
        <f>ROUND(I850*H850,2)</f>
        <v>0</v>
      </c>
      <c r="K850" s="230" t="s">
        <v>326</v>
      </c>
      <c r="L850" s="45"/>
      <c r="M850" s="235" t="s">
        <v>1</v>
      </c>
      <c r="N850" s="236" t="s">
        <v>46</v>
      </c>
      <c r="O850" s="92"/>
      <c r="P850" s="237">
        <f>O850*H850</f>
        <v>0</v>
      </c>
      <c r="Q850" s="237">
        <v>0.1231</v>
      </c>
      <c r="R850" s="237">
        <f>Q850*H850</f>
        <v>0.512096</v>
      </c>
      <c r="S850" s="237">
        <v>0</v>
      </c>
      <c r="T850" s="238">
        <f>S850*H850</f>
        <v>0</v>
      </c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R850" s="239" t="s">
        <v>341</v>
      </c>
      <c r="AT850" s="239" t="s">
        <v>323</v>
      </c>
      <c r="AU850" s="239" t="s">
        <v>91</v>
      </c>
      <c r="AY850" s="18" t="s">
        <v>320</v>
      </c>
      <c r="BE850" s="240">
        <f>IF(N850="základní",J850,0)</f>
        <v>0</v>
      </c>
      <c r="BF850" s="240">
        <f>IF(N850="snížená",J850,0)</f>
        <v>0</v>
      </c>
      <c r="BG850" s="240">
        <f>IF(N850="zákl. přenesená",J850,0)</f>
        <v>0</v>
      </c>
      <c r="BH850" s="240">
        <f>IF(N850="sníž. přenesená",J850,0)</f>
        <v>0</v>
      </c>
      <c r="BI850" s="240">
        <f>IF(N850="nulová",J850,0)</f>
        <v>0</v>
      </c>
      <c r="BJ850" s="18" t="s">
        <v>89</v>
      </c>
      <c r="BK850" s="240">
        <f>ROUND(I850*H850,2)</f>
        <v>0</v>
      </c>
      <c r="BL850" s="18" t="s">
        <v>341</v>
      </c>
      <c r="BM850" s="239" t="s">
        <v>1497</v>
      </c>
    </row>
    <row r="851" s="2" customFormat="1">
      <c r="A851" s="39"/>
      <c r="B851" s="40"/>
      <c r="C851" s="41"/>
      <c r="D851" s="241" t="s">
        <v>329</v>
      </c>
      <c r="E851" s="41"/>
      <c r="F851" s="242" t="s">
        <v>1498</v>
      </c>
      <c r="G851" s="41"/>
      <c r="H851" s="41"/>
      <c r="I851" s="243"/>
      <c r="J851" s="41"/>
      <c r="K851" s="41"/>
      <c r="L851" s="45"/>
      <c r="M851" s="244"/>
      <c r="N851" s="245"/>
      <c r="O851" s="92"/>
      <c r="P851" s="92"/>
      <c r="Q851" s="92"/>
      <c r="R851" s="92"/>
      <c r="S851" s="92"/>
      <c r="T851" s="93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T851" s="18" t="s">
        <v>329</v>
      </c>
      <c r="AU851" s="18" t="s">
        <v>91</v>
      </c>
    </row>
    <row r="852" s="13" customFormat="1">
      <c r="A852" s="13"/>
      <c r="B852" s="251"/>
      <c r="C852" s="252"/>
      <c r="D852" s="253" t="s">
        <v>440</v>
      </c>
      <c r="E852" s="254" t="s">
        <v>1</v>
      </c>
      <c r="F852" s="255" t="s">
        <v>1499</v>
      </c>
      <c r="G852" s="252"/>
      <c r="H852" s="256">
        <v>4.1600000000000001</v>
      </c>
      <c r="I852" s="257"/>
      <c r="J852" s="252"/>
      <c r="K852" s="252"/>
      <c r="L852" s="258"/>
      <c r="M852" s="259"/>
      <c r="N852" s="260"/>
      <c r="O852" s="260"/>
      <c r="P852" s="260"/>
      <c r="Q852" s="260"/>
      <c r="R852" s="260"/>
      <c r="S852" s="260"/>
      <c r="T852" s="261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62" t="s">
        <v>440</v>
      </c>
      <c r="AU852" s="262" t="s">
        <v>91</v>
      </c>
      <c r="AV852" s="13" t="s">
        <v>91</v>
      </c>
      <c r="AW852" s="13" t="s">
        <v>36</v>
      </c>
      <c r="AX852" s="13" t="s">
        <v>89</v>
      </c>
      <c r="AY852" s="262" t="s">
        <v>320</v>
      </c>
    </row>
    <row r="853" s="2" customFormat="1" ht="24.15" customHeight="1">
      <c r="A853" s="39"/>
      <c r="B853" s="40"/>
      <c r="C853" s="228" t="s">
        <v>1500</v>
      </c>
      <c r="D853" s="228" t="s">
        <v>323</v>
      </c>
      <c r="E853" s="229" t="s">
        <v>1501</v>
      </c>
      <c r="F853" s="230" t="s">
        <v>1502</v>
      </c>
      <c r="G853" s="231" t="s">
        <v>437</v>
      </c>
      <c r="H853" s="232">
        <v>38.924999999999997</v>
      </c>
      <c r="I853" s="233"/>
      <c r="J853" s="234">
        <f>ROUND(I853*H853,2)</f>
        <v>0</v>
      </c>
      <c r="K853" s="230" t="s">
        <v>1</v>
      </c>
      <c r="L853" s="45"/>
      <c r="M853" s="235" t="s">
        <v>1</v>
      </c>
      <c r="N853" s="236" t="s">
        <v>46</v>
      </c>
      <c r="O853" s="92"/>
      <c r="P853" s="237">
        <f>O853*H853</f>
        <v>0</v>
      </c>
      <c r="Q853" s="237">
        <v>0.1231</v>
      </c>
      <c r="R853" s="237">
        <f>Q853*H853</f>
        <v>4.7916675</v>
      </c>
      <c r="S853" s="237">
        <v>0</v>
      </c>
      <c r="T853" s="238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239" t="s">
        <v>341</v>
      </c>
      <c r="AT853" s="239" t="s">
        <v>323</v>
      </c>
      <c r="AU853" s="239" t="s">
        <v>91</v>
      </c>
      <c r="AY853" s="18" t="s">
        <v>320</v>
      </c>
      <c r="BE853" s="240">
        <f>IF(N853="základní",J853,0)</f>
        <v>0</v>
      </c>
      <c r="BF853" s="240">
        <f>IF(N853="snížená",J853,0)</f>
        <v>0</v>
      </c>
      <c r="BG853" s="240">
        <f>IF(N853="zákl. přenesená",J853,0)</f>
        <v>0</v>
      </c>
      <c r="BH853" s="240">
        <f>IF(N853="sníž. přenesená",J853,0)</f>
        <v>0</v>
      </c>
      <c r="BI853" s="240">
        <f>IF(N853="nulová",J853,0)</f>
        <v>0</v>
      </c>
      <c r="BJ853" s="18" t="s">
        <v>89</v>
      </c>
      <c r="BK853" s="240">
        <f>ROUND(I853*H853,2)</f>
        <v>0</v>
      </c>
      <c r="BL853" s="18" t="s">
        <v>341</v>
      </c>
      <c r="BM853" s="239" t="s">
        <v>1503</v>
      </c>
    </row>
    <row r="854" s="13" customFormat="1">
      <c r="A854" s="13"/>
      <c r="B854" s="251"/>
      <c r="C854" s="252"/>
      <c r="D854" s="253" t="s">
        <v>440</v>
      </c>
      <c r="E854" s="254" t="s">
        <v>1</v>
      </c>
      <c r="F854" s="255" t="s">
        <v>1504</v>
      </c>
      <c r="G854" s="252"/>
      <c r="H854" s="256">
        <v>38.924999999999997</v>
      </c>
      <c r="I854" s="257"/>
      <c r="J854" s="252"/>
      <c r="K854" s="252"/>
      <c r="L854" s="258"/>
      <c r="M854" s="259"/>
      <c r="N854" s="260"/>
      <c r="O854" s="260"/>
      <c r="P854" s="260"/>
      <c r="Q854" s="260"/>
      <c r="R854" s="260"/>
      <c r="S854" s="260"/>
      <c r="T854" s="261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62" t="s">
        <v>440</v>
      </c>
      <c r="AU854" s="262" t="s">
        <v>91</v>
      </c>
      <c r="AV854" s="13" t="s">
        <v>91</v>
      </c>
      <c r="AW854" s="13" t="s">
        <v>36</v>
      </c>
      <c r="AX854" s="13" t="s">
        <v>89</v>
      </c>
      <c r="AY854" s="262" t="s">
        <v>320</v>
      </c>
    </row>
    <row r="855" s="2" customFormat="1" ht="24.15" customHeight="1">
      <c r="A855" s="39"/>
      <c r="B855" s="40"/>
      <c r="C855" s="228" t="s">
        <v>1505</v>
      </c>
      <c r="D855" s="228" t="s">
        <v>323</v>
      </c>
      <c r="E855" s="229" t="s">
        <v>1506</v>
      </c>
      <c r="F855" s="230" t="s">
        <v>1507</v>
      </c>
      <c r="G855" s="231" t="s">
        <v>437</v>
      </c>
      <c r="H855" s="232">
        <v>787.90999999999997</v>
      </c>
      <c r="I855" s="233"/>
      <c r="J855" s="234">
        <f>ROUND(I855*H855,2)</f>
        <v>0</v>
      </c>
      <c r="K855" s="230" t="s">
        <v>326</v>
      </c>
      <c r="L855" s="45"/>
      <c r="M855" s="235" t="s">
        <v>1</v>
      </c>
      <c r="N855" s="236" t="s">
        <v>46</v>
      </c>
      <c r="O855" s="92"/>
      <c r="P855" s="237">
        <f>O855*H855</f>
        <v>0</v>
      </c>
      <c r="Q855" s="237">
        <v>0.098680000000000004</v>
      </c>
      <c r="R855" s="237">
        <f>Q855*H855</f>
        <v>77.750958800000006</v>
      </c>
      <c r="S855" s="237">
        <v>0</v>
      </c>
      <c r="T855" s="238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39" t="s">
        <v>341</v>
      </c>
      <c r="AT855" s="239" t="s">
        <v>323</v>
      </c>
      <c r="AU855" s="239" t="s">
        <v>91</v>
      </c>
      <c r="AY855" s="18" t="s">
        <v>320</v>
      </c>
      <c r="BE855" s="240">
        <f>IF(N855="základní",J855,0)</f>
        <v>0</v>
      </c>
      <c r="BF855" s="240">
        <f>IF(N855="snížená",J855,0)</f>
        <v>0</v>
      </c>
      <c r="BG855" s="240">
        <f>IF(N855="zákl. přenesená",J855,0)</f>
        <v>0</v>
      </c>
      <c r="BH855" s="240">
        <f>IF(N855="sníž. přenesená",J855,0)</f>
        <v>0</v>
      </c>
      <c r="BI855" s="240">
        <f>IF(N855="nulová",J855,0)</f>
        <v>0</v>
      </c>
      <c r="BJ855" s="18" t="s">
        <v>89</v>
      </c>
      <c r="BK855" s="240">
        <f>ROUND(I855*H855,2)</f>
        <v>0</v>
      </c>
      <c r="BL855" s="18" t="s">
        <v>341</v>
      </c>
      <c r="BM855" s="239" t="s">
        <v>1508</v>
      </c>
    </row>
    <row r="856" s="2" customFormat="1">
      <c r="A856" s="39"/>
      <c r="B856" s="40"/>
      <c r="C856" s="41"/>
      <c r="D856" s="241" t="s">
        <v>329</v>
      </c>
      <c r="E856" s="41"/>
      <c r="F856" s="242" t="s">
        <v>1509</v>
      </c>
      <c r="G856" s="41"/>
      <c r="H856" s="41"/>
      <c r="I856" s="243"/>
      <c r="J856" s="41"/>
      <c r="K856" s="41"/>
      <c r="L856" s="45"/>
      <c r="M856" s="244"/>
      <c r="N856" s="245"/>
      <c r="O856" s="92"/>
      <c r="P856" s="92"/>
      <c r="Q856" s="92"/>
      <c r="R856" s="92"/>
      <c r="S856" s="92"/>
      <c r="T856" s="93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T856" s="18" t="s">
        <v>329</v>
      </c>
      <c r="AU856" s="18" t="s">
        <v>91</v>
      </c>
    </row>
    <row r="857" s="2" customFormat="1" ht="33" customHeight="1">
      <c r="A857" s="39"/>
      <c r="B857" s="40"/>
      <c r="C857" s="228" t="s">
        <v>1510</v>
      </c>
      <c r="D857" s="228" t="s">
        <v>323</v>
      </c>
      <c r="E857" s="229" t="s">
        <v>1511</v>
      </c>
      <c r="F857" s="230" t="s">
        <v>1512</v>
      </c>
      <c r="G857" s="231" t="s">
        <v>437</v>
      </c>
      <c r="H857" s="232">
        <v>396.44999999999999</v>
      </c>
      <c r="I857" s="233"/>
      <c r="J857" s="234">
        <f>ROUND(I857*H857,2)</f>
        <v>0</v>
      </c>
      <c r="K857" s="230" t="s">
        <v>1</v>
      </c>
      <c r="L857" s="45"/>
      <c r="M857" s="235" t="s">
        <v>1</v>
      </c>
      <c r="N857" s="236" t="s">
        <v>46</v>
      </c>
      <c r="O857" s="92"/>
      <c r="P857" s="237">
        <f>O857*H857</f>
        <v>0</v>
      </c>
      <c r="Q857" s="237">
        <v>0.0025000000000000001</v>
      </c>
      <c r="R857" s="237">
        <f>Q857*H857</f>
        <v>0.99112500000000003</v>
      </c>
      <c r="S857" s="237">
        <v>0</v>
      </c>
      <c r="T857" s="238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39" t="s">
        <v>341</v>
      </c>
      <c r="AT857" s="239" t="s">
        <v>323</v>
      </c>
      <c r="AU857" s="239" t="s">
        <v>91</v>
      </c>
      <c r="AY857" s="18" t="s">
        <v>320</v>
      </c>
      <c r="BE857" s="240">
        <f>IF(N857="základní",J857,0)</f>
        <v>0</v>
      </c>
      <c r="BF857" s="240">
        <f>IF(N857="snížená",J857,0)</f>
        <v>0</v>
      </c>
      <c r="BG857" s="240">
        <f>IF(N857="zákl. přenesená",J857,0)</f>
        <v>0</v>
      </c>
      <c r="BH857" s="240">
        <f>IF(N857="sníž. přenesená",J857,0)</f>
        <v>0</v>
      </c>
      <c r="BI857" s="240">
        <f>IF(N857="nulová",J857,0)</f>
        <v>0</v>
      </c>
      <c r="BJ857" s="18" t="s">
        <v>89</v>
      </c>
      <c r="BK857" s="240">
        <f>ROUND(I857*H857,2)</f>
        <v>0</v>
      </c>
      <c r="BL857" s="18" t="s">
        <v>341</v>
      </c>
      <c r="BM857" s="239" t="s">
        <v>1513</v>
      </c>
    </row>
    <row r="858" s="13" customFormat="1">
      <c r="A858" s="13"/>
      <c r="B858" s="251"/>
      <c r="C858" s="252"/>
      <c r="D858" s="253" t="s">
        <v>440</v>
      </c>
      <c r="E858" s="254" t="s">
        <v>1</v>
      </c>
      <c r="F858" s="255" t="s">
        <v>1514</v>
      </c>
      <c r="G858" s="252"/>
      <c r="H858" s="256">
        <v>396.44999999999999</v>
      </c>
      <c r="I858" s="257"/>
      <c r="J858" s="252"/>
      <c r="K858" s="252"/>
      <c r="L858" s="258"/>
      <c r="M858" s="259"/>
      <c r="N858" s="260"/>
      <c r="O858" s="260"/>
      <c r="P858" s="260"/>
      <c r="Q858" s="260"/>
      <c r="R858" s="260"/>
      <c r="S858" s="260"/>
      <c r="T858" s="261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62" t="s">
        <v>440</v>
      </c>
      <c r="AU858" s="262" t="s">
        <v>91</v>
      </c>
      <c r="AV858" s="13" t="s">
        <v>91</v>
      </c>
      <c r="AW858" s="13" t="s">
        <v>36</v>
      </c>
      <c r="AX858" s="13" t="s">
        <v>89</v>
      </c>
      <c r="AY858" s="262" t="s">
        <v>320</v>
      </c>
    </row>
    <row r="859" s="2" customFormat="1" ht="24.15" customHeight="1">
      <c r="A859" s="39"/>
      <c r="B859" s="40"/>
      <c r="C859" s="274" t="s">
        <v>1515</v>
      </c>
      <c r="D859" s="274" t="s">
        <v>503</v>
      </c>
      <c r="E859" s="275" t="s">
        <v>1516</v>
      </c>
      <c r="F859" s="276" t="s">
        <v>1517</v>
      </c>
      <c r="G859" s="277" t="s">
        <v>437</v>
      </c>
      <c r="H859" s="278">
        <v>455.91800000000001</v>
      </c>
      <c r="I859" s="279"/>
      <c r="J859" s="280">
        <f>ROUND(I859*H859,2)</f>
        <v>0</v>
      </c>
      <c r="K859" s="276" t="s">
        <v>1</v>
      </c>
      <c r="L859" s="281"/>
      <c r="M859" s="282" t="s">
        <v>1</v>
      </c>
      <c r="N859" s="283" t="s">
        <v>46</v>
      </c>
      <c r="O859" s="92"/>
      <c r="P859" s="237">
        <f>O859*H859</f>
        <v>0</v>
      </c>
      <c r="Q859" s="237">
        <v>0.033000000000000002</v>
      </c>
      <c r="R859" s="237">
        <f>Q859*H859</f>
        <v>15.045294</v>
      </c>
      <c r="S859" s="237">
        <v>0</v>
      </c>
      <c r="T859" s="238">
        <f>S859*H859</f>
        <v>0</v>
      </c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R859" s="239" t="s">
        <v>363</v>
      </c>
      <c r="AT859" s="239" t="s">
        <v>503</v>
      </c>
      <c r="AU859" s="239" t="s">
        <v>91</v>
      </c>
      <c r="AY859" s="18" t="s">
        <v>320</v>
      </c>
      <c r="BE859" s="240">
        <f>IF(N859="základní",J859,0)</f>
        <v>0</v>
      </c>
      <c r="BF859" s="240">
        <f>IF(N859="snížená",J859,0)</f>
        <v>0</v>
      </c>
      <c r="BG859" s="240">
        <f>IF(N859="zákl. přenesená",J859,0)</f>
        <v>0</v>
      </c>
      <c r="BH859" s="240">
        <f>IF(N859="sníž. přenesená",J859,0)</f>
        <v>0</v>
      </c>
      <c r="BI859" s="240">
        <f>IF(N859="nulová",J859,0)</f>
        <v>0</v>
      </c>
      <c r="BJ859" s="18" t="s">
        <v>89</v>
      </c>
      <c r="BK859" s="240">
        <f>ROUND(I859*H859,2)</f>
        <v>0</v>
      </c>
      <c r="BL859" s="18" t="s">
        <v>341</v>
      </c>
      <c r="BM859" s="239" t="s">
        <v>1518</v>
      </c>
    </row>
    <row r="860" s="13" customFormat="1">
      <c r="A860" s="13"/>
      <c r="B860" s="251"/>
      <c r="C860" s="252"/>
      <c r="D860" s="253" t="s">
        <v>440</v>
      </c>
      <c r="E860" s="254" t="s">
        <v>1</v>
      </c>
      <c r="F860" s="255" t="s">
        <v>1519</v>
      </c>
      <c r="G860" s="252"/>
      <c r="H860" s="256">
        <v>455.91800000000001</v>
      </c>
      <c r="I860" s="257"/>
      <c r="J860" s="252"/>
      <c r="K860" s="252"/>
      <c r="L860" s="258"/>
      <c r="M860" s="259"/>
      <c r="N860" s="260"/>
      <c r="O860" s="260"/>
      <c r="P860" s="260"/>
      <c r="Q860" s="260"/>
      <c r="R860" s="260"/>
      <c r="S860" s="260"/>
      <c r="T860" s="261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62" t="s">
        <v>440</v>
      </c>
      <c r="AU860" s="262" t="s">
        <v>91</v>
      </c>
      <c r="AV860" s="13" t="s">
        <v>91</v>
      </c>
      <c r="AW860" s="13" t="s">
        <v>36</v>
      </c>
      <c r="AX860" s="13" t="s">
        <v>89</v>
      </c>
      <c r="AY860" s="262" t="s">
        <v>320</v>
      </c>
    </row>
    <row r="861" s="2" customFormat="1" ht="21.75" customHeight="1">
      <c r="A861" s="39"/>
      <c r="B861" s="40"/>
      <c r="C861" s="228" t="s">
        <v>1520</v>
      </c>
      <c r="D861" s="228" t="s">
        <v>323</v>
      </c>
      <c r="E861" s="229" t="s">
        <v>1521</v>
      </c>
      <c r="F861" s="230" t="s">
        <v>1522</v>
      </c>
      <c r="G861" s="231" t="s">
        <v>437</v>
      </c>
      <c r="H861" s="232">
        <v>10</v>
      </c>
      <c r="I861" s="233"/>
      <c r="J861" s="234">
        <f>ROUND(I861*H861,2)</f>
        <v>0</v>
      </c>
      <c r="K861" s="230" t="s">
        <v>326</v>
      </c>
      <c r="L861" s="45"/>
      <c r="M861" s="235" t="s">
        <v>1</v>
      </c>
      <c r="N861" s="236" t="s">
        <v>46</v>
      </c>
      <c r="O861" s="92"/>
      <c r="P861" s="237">
        <f>O861*H861</f>
        <v>0</v>
      </c>
      <c r="Q861" s="237">
        <v>0.27560000000000001</v>
      </c>
      <c r="R861" s="237">
        <f>Q861*H861</f>
        <v>2.7560000000000002</v>
      </c>
      <c r="S861" s="237">
        <v>0</v>
      </c>
      <c r="T861" s="238">
        <f>S861*H861</f>
        <v>0</v>
      </c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R861" s="239" t="s">
        <v>341</v>
      </c>
      <c r="AT861" s="239" t="s">
        <v>323</v>
      </c>
      <c r="AU861" s="239" t="s">
        <v>91</v>
      </c>
      <c r="AY861" s="18" t="s">
        <v>320</v>
      </c>
      <c r="BE861" s="240">
        <f>IF(N861="základní",J861,0)</f>
        <v>0</v>
      </c>
      <c r="BF861" s="240">
        <f>IF(N861="snížená",J861,0)</f>
        <v>0</v>
      </c>
      <c r="BG861" s="240">
        <f>IF(N861="zákl. přenesená",J861,0)</f>
        <v>0</v>
      </c>
      <c r="BH861" s="240">
        <f>IF(N861="sníž. přenesená",J861,0)</f>
        <v>0</v>
      </c>
      <c r="BI861" s="240">
        <f>IF(N861="nulová",J861,0)</f>
        <v>0</v>
      </c>
      <c r="BJ861" s="18" t="s">
        <v>89</v>
      </c>
      <c r="BK861" s="240">
        <f>ROUND(I861*H861,2)</f>
        <v>0</v>
      </c>
      <c r="BL861" s="18" t="s">
        <v>341</v>
      </c>
      <c r="BM861" s="239" t="s">
        <v>1523</v>
      </c>
    </row>
    <row r="862" s="2" customFormat="1">
      <c r="A862" s="39"/>
      <c r="B862" s="40"/>
      <c r="C862" s="41"/>
      <c r="D862" s="241" t="s">
        <v>329</v>
      </c>
      <c r="E862" s="41"/>
      <c r="F862" s="242" t="s">
        <v>1524</v>
      </c>
      <c r="G862" s="41"/>
      <c r="H862" s="41"/>
      <c r="I862" s="243"/>
      <c r="J862" s="41"/>
      <c r="K862" s="41"/>
      <c r="L862" s="45"/>
      <c r="M862" s="244"/>
      <c r="N862" s="245"/>
      <c r="O862" s="92"/>
      <c r="P862" s="92"/>
      <c r="Q862" s="92"/>
      <c r="R862" s="92"/>
      <c r="S862" s="92"/>
      <c r="T862" s="93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T862" s="18" t="s">
        <v>329</v>
      </c>
      <c r="AU862" s="18" t="s">
        <v>91</v>
      </c>
    </row>
    <row r="863" s="2" customFormat="1" ht="24.15" customHeight="1">
      <c r="A863" s="39"/>
      <c r="B863" s="40"/>
      <c r="C863" s="228" t="s">
        <v>1525</v>
      </c>
      <c r="D863" s="228" t="s">
        <v>323</v>
      </c>
      <c r="E863" s="229" t="s">
        <v>1526</v>
      </c>
      <c r="F863" s="230" t="s">
        <v>1527</v>
      </c>
      <c r="G863" s="231" t="s">
        <v>437</v>
      </c>
      <c r="H863" s="232">
        <v>10</v>
      </c>
      <c r="I863" s="233"/>
      <c r="J863" s="234">
        <f>ROUND(I863*H863,2)</f>
        <v>0</v>
      </c>
      <c r="K863" s="230" t="s">
        <v>326</v>
      </c>
      <c r="L863" s="45"/>
      <c r="M863" s="235" t="s">
        <v>1</v>
      </c>
      <c r="N863" s="236" t="s">
        <v>46</v>
      </c>
      <c r="O863" s="92"/>
      <c r="P863" s="237">
        <f>O863*H863</f>
        <v>0</v>
      </c>
      <c r="Q863" s="237">
        <v>0.23973</v>
      </c>
      <c r="R863" s="237">
        <f>Q863*H863</f>
        <v>2.3973</v>
      </c>
      <c r="S863" s="237">
        <v>0</v>
      </c>
      <c r="T863" s="238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39" t="s">
        <v>341</v>
      </c>
      <c r="AT863" s="239" t="s">
        <v>323</v>
      </c>
      <c r="AU863" s="239" t="s">
        <v>91</v>
      </c>
      <c r="AY863" s="18" t="s">
        <v>320</v>
      </c>
      <c r="BE863" s="240">
        <f>IF(N863="základní",J863,0)</f>
        <v>0</v>
      </c>
      <c r="BF863" s="240">
        <f>IF(N863="snížená",J863,0)</f>
        <v>0</v>
      </c>
      <c r="BG863" s="240">
        <f>IF(N863="zákl. přenesená",J863,0)</f>
        <v>0</v>
      </c>
      <c r="BH863" s="240">
        <f>IF(N863="sníž. přenesená",J863,0)</f>
        <v>0</v>
      </c>
      <c r="BI863" s="240">
        <f>IF(N863="nulová",J863,0)</f>
        <v>0</v>
      </c>
      <c r="BJ863" s="18" t="s">
        <v>89</v>
      </c>
      <c r="BK863" s="240">
        <f>ROUND(I863*H863,2)</f>
        <v>0</v>
      </c>
      <c r="BL863" s="18" t="s">
        <v>341</v>
      </c>
      <c r="BM863" s="239" t="s">
        <v>1528</v>
      </c>
    </row>
    <row r="864" s="2" customFormat="1">
      <c r="A864" s="39"/>
      <c r="B864" s="40"/>
      <c r="C864" s="41"/>
      <c r="D864" s="241" t="s">
        <v>329</v>
      </c>
      <c r="E864" s="41"/>
      <c r="F864" s="242" t="s">
        <v>1529</v>
      </c>
      <c r="G864" s="41"/>
      <c r="H864" s="41"/>
      <c r="I864" s="243"/>
      <c r="J864" s="41"/>
      <c r="K864" s="41"/>
      <c r="L864" s="45"/>
      <c r="M864" s="244"/>
      <c r="N864" s="245"/>
      <c r="O864" s="92"/>
      <c r="P864" s="92"/>
      <c r="Q864" s="92"/>
      <c r="R864" s="92"/>
      <c r="S864" s="92"/>
      <c r="T864" s="93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T864" s="18" t="s">
        <v>329</v>
      </c>
      <c r="AU864" s="18" t="s">
        <v>91</v>
      </c>
    </row>
    <row r="865" s="13" customFormat="1">
      <c r="A865" s="13"/>
      <c r="B865" s="251"/>
      <c r="C865" s="252"/>
      <c r="D865" s="253" t="s">
        <v>440</v>
      </c>
      <c r="E865" s="254" t="s">
        <v>1</v>
      </c>
      <c r="F865" s="255" t="s">
        <v>1530</v>
      </c>
      <c r="G865" s="252"/>
      <c r="H865" s="256">
        <v>10</v>
      </c>
      <c r="I865" s="257"/>
      <c r="J865" s="252"/>
      <c r="K865" s="252"/>
      <c r="L865" s="258"/>
      <c r="M865" s="259"/>
      <c r="N865" s="260"/>
      <c r="O865" s="260"/>
      <c r="P865" s="260"/>
      <c r="Q865" s="260"/>
      <c r="R865" s="260"/>
      <c r="S865" s="260"/>
      <c r="T865" s="261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62" t="s">
        <v>440</v>
      </c>
      <c r="AU865" s="262" t="s">
        <v>91</v>
      </c>
      <c r="AV865" s="13" t="s">
        <v>91</v>
      </c>
      <c r="AW865" s="13" t="s">
        <v>36</v>
      </c>
      <c r="AX865" s="13" t="s">
        <v>89</v>
      </c>
      <c r="AY865" s="262" t="s">
        <v>320</v>
      </c>
    </row>
    <row r="866" s="2" customFormat="1" ht="24.15" customHeight="1">
      <c r="A866" s="39"/>
      <c r="B866" s="40"/>
      <c r="C866" s="228" t="s">
        <v>1531</v>
      </c>
      <c r="D866" s="228" t="s">
        <v>323</v>
      </c>
      <c r="E866" s="229" t="s">
        <v>1532</v>
      </c>
      <c r="F866" s="230" t="s">
        <v>1533</v>
      </c>
      <c r="G866" s="231" t="s">
        <v>544</v>
      </c>
      <c r="H866" s="232">
        <v>21</v>
      </c>
      <c r="I866" s="233"/>
      <c r="J866" s="234">
        <f>ROUND(I866*H866,2)</f>
        <v>0</v>
      </c>
      <c r="K866" s="230" t="s">
        <v>326</v>
      </c>
      <c r="L866" s="45"/>
      <c r="M866" s="235" t="s">
        <v>1</v>
      </c>
      <c r="N866" s="236" t="s">
        <v>46</v>
      </c>
      <c r="O866" s="92"/>
      <c r="P866" s="237">
        <f>O866*H866</f>
        <v>0</v>
      </c>
      <c r="Q866" s="237">
        <v>0.00048000000000000001</v>
      </c>
      <c r="R866" s="237">
        <f>Q866*H866</f>
        <v>0.01008</v>
      </c>
      <c r="S866" s="237">
        <v>0</v>
      </c>
      <c r="T866" s="238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39" t="s">
        <v>341</v>
      </c>
      <c r="AT866" s="239" t="s">
        <v>323</v>
      </c>
      <c r="AU866" s="239" t="s">
        <v>91</v>
      </c>
      <c r="AY866" s="18" t="s">
        <v>320</v>
      </c>
      <c r="BE866" s="240">
        <f>IF(N866="základní",J866,0)</f>
        <v>0</v>
      </c>
      <c r="BF866" s="240">
        <f>IF(N866="snížená",J866,0)</f>
        <v>0</v>
      </c>
      <c r="BG866" s="240">
        <f>IF(N866="zákl. přenesená",J866,0)</f>
        <v>0</v>
      </c>
      <c r="BH866" s="240">
        <f>IF(N866="sníž. přenesená",J866,0)</f>
        <v>0</v>
      </c>
      <c r="BI866" s="240">
        <f>IF(N866="nulová",J866,0)</f>
        <v>0</v>
      </c>
      <c r="BJ866" s="18" t="s">
        <v>89</v>
      </c>
      <c r="BK866" s="240">
        <f>ROUND(I866*H866,2)</f>
        <v>0</v>
      </c>
      <c r="BL866" s="18" t="s">
        <v>341</v>
      </c>
      <c r="BM866" s="239" t="s">
        <v>1534</v>
      </c>
    </row>
    <row r="867" s="2" customFormat="1">
      <c r="A867" s="39"/>
      <c r="B867" s="40"/>
      <c r="C867" s="41"/>
      <c r="D867" s="241" t="s">
        <v>329</v>
      </c>
      <c r="E867" s="41"/>
      <c r="F867" s="242" t="s">
        <v>1535</v>
      </c>
      <c r="G867" s="41"/>
      <c r="H867" s="41"/>
      <c r="I867" s="243"/>
      <c r="J867" s="41"/>
      <c r="K867" s="41"/>
      <c r="L867" s="45"/>
      <c r="M867" s="244"/>
      <c r="N867" s="245"/>
      <c r="O867" s="92"/>
      <c r="P867" s="92"/>
      <c r="Q867" s="92"/>
      <c r="R867" s="92"/>
      <c r="S867" s="92"/>
      <c r="T867" s="93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T867" s="18" t="s">
        <v>329</v>
      </c>
      <c r="AU867" s="18" t="s">
        <v>91</v>
      </c>
    </row>
    <row r="868" s="2" customFormat="1" ht="24.15" customHeight="1">
      <c r="A868" s="39"/>
      <c r="B868" s="40"/>
      <c r="C868" s="274" t="s">
        <v>1536</v>
      </c>
      <c r="D868" s="274" t="s">
        <v>503</v>
      </c>
      <c r="E868" s="275" t="s">
        <v>1537</v>
      </c>
      <c r="F868" s="276" t="s">
        <v>1538</v>
      </c>
      <c r="G868" s="277" t="s">
        <v>544</v>
      </c>
      <c r="H868" s="278">
        <v>7</v>
      </c>
      <c r="I868" s="279"/>
      <c r="J868" s="280">
        <f>ROUND(I868*H868,2)</f>
        <v>0</v>
      </c>
      <c r="K868" s="276" t="s">
        <v>1</v>
      </c>
      <c r="L868" s="281"/>
      <c r="M868" s="282" t="s">
        <v>1</v>
      </c>
      <c r="N868" s="283" t="s">
        <v>46</v>
      </c>
      <c r="O868" s="92"/>
      <c r="P868" s="237">
        <f>O868*H868</f>
        <v>0</v>
      </c>
      <c r="Q868" s="237">
        <v>0.01553</v>
      </c>
      <c r="R868" s="237">
        <f>Q868*H868</f>
        <v>0.10871</v>
      </c>
      <c r="S868" s="237">
        <v>0</v>
      </c>
      <c r="T868" s="238">
        <f>S868*H868</f>
        <v>0</v>
      </c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R868" s="239" t="s">
        <v>363</v>
      </c>
      <c r="AT868" s="239" t="s">
        <v>503</v>
      </c>
      <c r="AU868" s="239" t="s">
        <v>91</v>
      </c>
      <c r="AY868" s="18" t="s">
        <v>320</v>
      </c>
      <c r="BE868" s="240">
        <f>IF(N868="základní",J868,0)</f>
        <v>0</v>
      </c>
      <c r="BF868" s="240">
        <f>IF(N868="snížená",J868,0)</f>
        <v>0</v>
      </c>
      <c r="BG868" s="240">
        <f>IF(N868="zákl. přenesená",J868,0)</f>
        <v>0</v>
      </c>
      <c r="BH868" s="240">
        <f>IF(N868="sníž. přenesená",J868,0)</f>
        <v>0</v>
      </c>
      <c r="BI868" s="240">
        <f>IF(N868="nulová",J868,0)</f>
        <v>0</v>
      </c>
      <c r="BJ868" s="18" t="s">
        <v>89</v>
      </c>
      <c r="BK868" s="240">
        <f>ROUND(I868*H868,2)</f>
        <v>0</v>
      </c>
      <c r="BL868" s="18" t="s">
        <v>341</v>
      </c>
      <c r="BM868" s="239" t="s">
        <v>1539</v>
      </c>
    </row>
    <row r="869" s="2" customFormat="1" ht="24.15" customHeight="1">
      <c r="A869" s="39"/>
      <c r="B869" s="40"/>
      <c r="C869" s="274" t="s">
        <v>1540</v>
      </c>
      <c r="D869" s="274" t="s">
        <v>503</v>
      </c>
      <c r="E869" s="275" t="s">
        <v>1541</v>
      </c>
      <c r="F869" s="276" t="s">
        <v>1542</v>
      </c>
      <c r="G869" s="277" t="s">
        <v>544</v>
      </c>
      <c r="H869" s="278">
        <v>6</v>
      </c>
      <c r="I869" s="279"/>
      <c r="J869" s="280">
        <f>ROUND(I869*H869,2)</f>
        <v>0</v>
      </c>
      <c r="K869" s="276" t="s">
        <v>1</v>
      </c>
      <c r="L869" s="281"/>
      <c r="M869" s="282" t="s">
        <v>1</v>
      </c>
      <c r="N869" s="283" t="s">
        <v>46</v>
      </c>
      <c r="O869" s="92"/>
      <c r="P869" s="237">
        <f>O869*H869</f>
        <v>0</v>
      </c>
      <c r="Q869" s="237">
        <v>0.01553</v>
      </c>
      <c r="R869" s="237">
        <f>Q869*H869</f>
        <v>0.093179999999999999</v>
      </c>
      <c r="S869" s="237">
        <v>0</v>
      </c>
      <c r="T869" s="238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39" t="s">
        <v>363</v>
      </c>
      <c r="AT869" s="239" t="s">
        <v>503</v>
      </c>
      <c r="AU869" s="239" t="s">
        <v>91</v>
      </c>
      <c r="AY869" s="18" t="s">
        <v>320</v>
      </c>
      <c r="BE869" s="240">
        <f>IF(N869="základní",J869,0)</f>
        <v>0</v>
      </c>
      <c r="BF869" s="240">
        <f>IF(N869="snížená",J869,0)</f>
        <v>0</v>
      </c>
      <c r="BG869" s="240">
        <f>IF(N869="zákl. přenesená",J869,0)</f>
        <v>0</v>
      </c>
      <c r="BH869" s="240">
        <f>IF(N869="sníž. přenesená",J869,0)</f>
        <v>0</v>
      </c>
      <c r="BI869" s="240">
        <f>IF(N869="nulová",J869,0)</f>
        <v>0</v>
      </c>
      <c r="BJ869" s="18" t="s">
        <v>89</v>
      </c>
      <c r="BK869" s="240">
        <f>ROUND(I869*H869,2)</f>
        <v>0</v>
      </c>
      <c r="BL869" s="18" t="s">
        <v>341</v>
      </c>
      <c r="BM869" s="239" t="s">
        <v>1543</v>
      </c>
    </row>
    <row r="870" s="2" customFormat="1" ht="24.15" customHeight="1">
      <c r="A870" s="39"/>
      <c r="B870" s="40"/>
      <c r="C870" s="274" t="s">
        <v>1544</v>
      </c>
      <c r="D870" s="274" t="s">
        <v>503</v>
      </c>
      <c r="E870" s="275" t="s">
        <v>1545</v>
      </c>
      <c r="F870" s="276" t="s">
        <v>1546</v>
      </c>
      <c r="G870" s="277" t="s">
        <v>544</v>
      </c>
      <c r="H870" s="278">
        <v>4</v>
      </c>
      <c r="I870" s="279"/>
      <c r="J870" s="280">
        <f>ROUND(I870*H870,2)</f>
        <v>0</v>
      </c>
      <c r="K870" s="276" t="s">
        <v>1</v>
      </c>
      <c r="L870" s="281"/>
      <c r="M870" s="282" t="s">
        <v>1</v>
      </c>
      <c r="N870" s="283" t="s">
        <v>46</v>
      </c>
      <c r="O870" s="92"/>
      <c r="P870" s="237">
        <f>O870*H870</f>
        <v>0</v>
      </c>
      <c r="Q870" s="237">
        <v>0.01553</v>
      </c>
      <c r="R870" s="237">
        <f>Q870*H870</f>
        <v>0.062120000000000002</v>
      </c>
      <c r="S870" s="237">
        <v>0</v>
      </c>
      <c r="T870" s="238">
        <f>S870*H870</f>
        <v>0</v>
      </c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R870" s="239" t="s">
        <v>363</v>
      </c>
      <c r="AT870" s="239" t="s">
        <v>503</v>
      </c>
      <c r="AU870" s="239" t="s">
        <v>91</v>
      </c>
      <c r="AY870" s="18" t="s">
        <v>320</v>
      </c>
      <c r="BE870" s="240">
        <f>IF(N870="základní",J870,0)</f>
        <v>0</v>
      </c>
      <c r="BF870" s="240">
        <f>IF(N870="snížená",J870,0)</f>
        <v>0</v>
      </c>
      <c r="BG870" s="240">
        <f>IF(N870="zákl. přenesená",J870,0)</f>
        <v>0</v>
      </c>
      <c r="BH870" s="240">
        <f>IF(N870="sníž. přenesená",J870,0)</f>
        <v>0</v>
      </c>
      <c r="BI870" s="240">
        <f>IF(N870="nulová",J870,0)</f>
        <v>0</v>
      </c>
      <c r="BJ870" s="18" t="s">
        <v>89</v>
      </c>
      <c r="BK870" s="240">
        <f>ROUND(I870*H870,2)</f>
        <v>0</v>
      </c>
      <c r="BL870" s="18" t="s">
        <v>341</v>
      </c>
      <c r="BM870" s="239" t="s">
        <v>1547</v>
      </c>
    </row>
    <row r="871" s="2" customFormat="1" ht="24.15" customHeight="1">
      <c r="A871" s="39"/>
      <c r="B871" s="40"/>
      <c r="C871" s="274" t="s">
        <v>1548</v>
      </c>
      <c r="D871" s="274" t="s">
        <v>503</v>
      </c>
      <c r="E871" s="275" t="s">
        <v>1549</v>
      </c>
      <c r="F871" s="276" t="s">
        <v>1550</v>
      </c>
      <c r="G871" s="277" t="s">
        <v>544</v>
      </c>
      <c r="H871" s="278">
        <v>4</v>
      </c>
      <c r="I871" s="279"/>
      <c r="J871" s="280">
        <f>ROUND(I871*H871,2)</f>
        <v>0</v>
      </c>
      <c r="K871" s="276" t="s">
        <v>1</v>
      </c>
      <c r="L871" s="281"/>
      <c r="M871" s="282" t="s">
        <v>1</v>
      </c>
      <c r="N871" s="283" t="s">
        <v>46</v>
      </c>
      <c r="O871" s="92"/>
      <c r="P871" s="237">
        <f>O871*H871</f>
        <v>0</v>
      </c>
      <c r="Q871" s="237">
        <v>0.01553</v>
      </c>
      <c r="R871" s="237">
        <f>Q871*H871</f>
        <v>0.062120000000000002</v>
      </c>
      <c r="S871" s="237">
        <v>0</v>
      </c>
      <c r="T871" s="238">
        <f>S871*H871</f>
        <v>0</v>
      </c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R871" s="239" t="s">
        <v>363</v>
      </c>
      <c r="AT871" s="239" t="s">
        <v>503</v>
      </c>
      <c r="AU871" s="239" t="s">
        <v>91</v>
      </c>
      <c r="AY871" s="18" t="s">
        <v>320</v>
      </c>
      <c r="BE871" s="240">
        <f>IF(N871="základní",J871,0)</f>
        <v>0</v>
      </c>
      <c r="BF871" s="240">
        <f>IF(N871="snížená",J871,0)</f>
        <v>0</v>
      </c>
      <c r="BG871" s="240">
        <f>IF(N871="zákl. přenesená",J871,0)</f>
        <v>0</v>
      </c>
      <c r="BH871" s="240">
        <f>IF(N871="sníž. přenesená",J871,0)</f>
        <v>0</v>
      </c>
      <c r="BI871" s="240">
        <f>IF(N871="nulová",J871,0)</f>
        <v>0</v>
      </c>
      <c r="BJ871" s="18" t="s">
        <v>89</v>
      </c>
      <c r="BK871" s="240">
        <f>ROUND(I871*H871,2)</f>
        <v>0</v>
      </c>
      <c r="BL871" s="18" t="s">
        <v>341</v>
      </c>
      <c r="BM871" s="239" t="s">
        <v>1551</v>
      </c>
    </row>
    <row r="872" s="2" customFormat="1" ht="24.15" customHeight="1">
      <c r="A872" s="39"/>
      <c r="B872" s="40"/>
      <c r="C872" s="228" t="s">
        <v>1552</v>
      </c>
      <c r="D872" s="228" t="s">
        <v>323</v>
      </c>
      <c r="E872" s="229" t="s">
        <v>1553</v>
      </c>
      <c r="F872" s="230" t="s">
        <v>1554</v>
      </c>
      <c r="G872" s="231" t="s">
        <v>544</v>
      </c>
      <c r="H872" s="232">
        <v>9</v>
      </c>
      <c r="I872" s="233"/>
      <c r="J872" s="234">
        <f>ROUND(I872*H872,2)</f>
        <v>0</v>
      </c>
      <c r="K872" s="230" t="s">
        <v>326</v>
      </c>
      <c r="L872" s="45"/>
      <c r="M872" s="235" t="s">
        <v>1</v>
      </c>
      <c r="N872" s="236" t="s">
        <v>46</v>
      </c>
      <c r="O872" s="92"/>
      <c r="P872" s="237">
        <f>O872*H872</f>
        <v>0</v>
      </c>
      <c r="Q872" s="237">
        <v>0.44169999999999998</v>
      </c>
      <c r="R872" s="237">
        <f>Q872*H872</f>
        <v>3.9752999999999998</v>
      </c>
      <c r="S872" s="237">
        <v>0</v>
      </c>
      <c r="T872" s="238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39" t="s">
        <v>341</v>
      </c>
      <c r="AT872" s="239" t="s">
        <v>323</v>
      </c>
      <c r="AU872" s="239" t="s">
        <v>91</v>
      </c>
      <c r="AY872" s="18" t="s">
        <v>320</v>
      </c>
      <c r="BE872" s="240">
        <f>IF(N872="základní",J872,0)</f>
        <v>0</v>
      </c>
      <c r="BF872" s="240">
        <f>IF(N872="snížená",J872,0)</f>
        <v>0</v>
      </c>
      <c r="BG872" s="240">
        <f>IF(N872="zákl. přenesená",J872,0)</f>
        <v>0</v>
      </c>
      <c r="BH872" s="240">
        <f>IF(N872="sníž. přenesená",J872,0)</f>
        <v>0</v>
      </c>
      <c r="BI872" s="240">
        <f>IF(N872="nulová",J872,0)</f>
        <v>0</v>
      </c>
      <c r="BJ872" s="18" t="s">
        <v>89</v>
      </c>
      <c r="BK872" s="240">
        <f>ROUND(I872*H872,2)</f>
        <v>0</v>
      </c>
      <c r="BL872" s="18" t="s">
        <v>341</v>
      </c>
      <c r="BM872" s="239" t="s">
        <v>1555</v>
      </c>
    </row>
    <row r="873" s="2" customFormat="1">
      <c r="A873" s="39"/>
      <c r="B873" s="40"/>
      <c r="C873" s="41"/>
      <c r="D873" s="241" t="s">
        <v>329</v>
      </c>
      <c r="E873" s="41"/>
      <c r="F873" s="242" t="s">
        <v>1556</v>
      </c>
      <c r="G873" s="41"/>
      <c r="H873" s="41"/>
      <c r="I873" s="243"/>
      <c r="J873" s="41"/>
      <c r="K873" s="41"/>
      <c r="L873" s="45"/>
      <c r="M873" s="244"/>
      <c r="N873" s="245"/>
      <c r="O873" s="92"/>
      <c r="P873" s="92"/>
      <c r="Q873" s="92"/>
      <c r="R873" s="92"/>
      <c r="S873" s="92"/>
      <c r="T873" s="93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T873" s="18" t="s">
        <v>329</v>
      </c>
      <c r="AU873" s="18" t="s">
        <v>91</v>
      </c>
    </row>
    <row r="874" s="2" customFormat="1" ht="24.15" customHeight="1">
      <c r="A874" s="39"/>
      <c r="B874" s="40"/>
      <c r="C874" s="274" t="s">
        <v>1557</v>
      </c>
      <c r="D874" s="274" t="s">
        <v>503</v>
      </c>
      <c r="E874" s="275" t="s">
        <v>1545</v>
      </c>
      <c r="F874" s="276" t="s">
        <v>1546</v>
      </c>
      <c r="G874" s="277" t="s">
        <v>544</v>
      </c>
      <c r="H874" s="278">
        <v>4</v>
      </c>
      <c r="I874" s="279"/>
      <c r="J874" s="280">
        <f>ROUND(I874*H874,2)</f>
        <v>0</v>
      </c>
      <c r="K874" s="276" t="s">
        <v>1</v>
      </c>
      <c r="L874" s="281"/>
      <c r="M874" s="282" t="s">
        <v>1</v>
      </c>
      <c r="N874" s="283" t="s">
        <v>46</v>
      </c>
      <c r="O874" s="92"/>
      <c r="P874" s="237">
        <f>O874*H874</f>
        <v>0</v>
      </c>
      <c r="Q874" s="237">
        <v>0.01553</v>
      </c>
      <c r="R874" s="237">
        <f>Q874*H874</f>
        <v>0.062120000000000002</v>
      </c>
      <c r="S874" s="237">
        <v>0</v>
      </c>
      <c r="T874" s="238">
        <f>S874*H874</f>
        <v>0</v>
      </c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R874" s="239" t="s">
        <v>363</v>
      </c>
      <c r="AT874" s="239" t="s">
        <v>503</v>
      </c>
      <c r="AU874" s="239" t="s">
        <v>91</v>
      </c>
      <c r="AY874" s="18" t="s">
        <v>320</v>
      </c>
      <c r="BE874" s="240">
        <f>IF(N874="základní",J874,0)</f>
        <v>0</v>
      </c>
      <c r="BF874" s="240">
        <f>IF(N874="snížená",J874,0)</f>
        <v>0</v>
      </c>
      <c r="BG874" s="240">
        <f>IF(N874="zákl. přenesená",J874,0)</f>
        <v>0</v>
      </c>
      <c r="BH874" s="240">
        <f>IF(N874="sníž. přenesená",J874,0)</f>
        <v>0</v>
      </c>
      <c r="BI874" s="240">
        <f>IF(N874="nulová",J874,0)</f>
        <v>0</v>
      </c>
      <c r="BJ874" s="18" t="s">
        <v>89</v>
      </c>
      <c r="BK874" s="240">
        <f>ROUND(I874*H874,2)</f>
        <v>0</v>
      </c>
      <c r="BL874" s="18" t="s">
        <v>341</v>
      </c>
      <c r="BM874" s="239" t="s">
        <v>1558</v>
      </c>
    </row>
    <row r="875" s="2" customFormat="1" ht="24.15" customHeight="1">
      <c r="A875" s="39"/>
      <c r="B875" s="40"/>
      <c r="C875" s="274" t="s">
        <v>1559</v>
      </c>
      <c r="D875" s="274" t="s">
        <v>503</v>
      </c>
      <c r="E875" s="275" t="s">
        <v>1549</v>
      </c>
      <c r="F875" s="276" t="s">
        <v>1550</v>
      </c>
      <c r="G875" s="277" t="s">
        <v>544</v>
      </c>
      <c r="H875" s="278">
        <v>2</v>
      </c>
      <c r="I875" s="279"/>
      <c r="J875" s="280">
        <f>ROUND(I875*H875,2)</f>
        <v>0</v>
      </c>
      <c r="K875" s="276" t="s">
        <v>1</v>
      </c>
      <c r="L875" s="281"/>
      <c r="M875" s="282" t="s">
        <v>1</v>
      </c>
      <c r="N875" s="283" t="s">
        <v>46</v>
      </c>
      <c r="O875" s="92"/>
      <c r="P875" s="237">
        <f>O875*H875</f>
        <v>0</v>
      </c>
      <c r="Q875" s="237">
        <v>0.01553</v>
      </c>
      <c r="R875" s="237">
        <f>Q875*H875</f>
        <v>0.031060000000000001</v>
      </c>
      <c r="S875" s="237">
        <v>0</v>
      </c>
      <c r="T875" s="238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239" t="s">
        <v>363</v>
      </c>
      <c r="AT875" s="239" t="s">
        <v>503</v>
      </c>
      <c r="AU875" s="239" t="s">
        <v>91</v>
      </c>
      <c r="AY875" s="18" t="s">
        <v>320</v>
      </c>
      <c r="BE875" s="240">
        <f>IF(N875="základní",J875,0)</f>
        <v>0</v>
      </c>
      <c r="BF875" s="240">
        <f>IF(N875="snížená",J875,0)</f>
        <v>0</v>
      </c>
      <c r="BG875" s="240">
        <f>IF(N875="zákl. přenesená",J875,0)</f>
        <v>0</v>
      </c>
      <c r="BH875" s="240">
        <f>IF(N875="sníž. přenesená",J875,0)</f>
        <v>0</v>
      </c>
      <c r="BI875" s="240">
        <f>IF(N875="nulová",J875,0)</f>
        <v>0</v>
      </c>
      <c r="BJ875" s="18" t="s">
        <v>89</v>
      </c>
      <c r="BK875" s="240">
        <f>ROUND(I875*H875,2)</f>
        <v>0</v>
      </c>
      <c r="BL875" s="18" t="s">
        <v>341</v>
      </c>
      <c r="BM875" s="239" t="s">
        <v>1560</v>
      </c>
    </row>
    <row r="876" s="2" customFormat="1" ht="24.15" customHeight="1">
      <c r="A876" s="39"/>
      <c r="B876" s="40"/>
      <c r="C876" s="274" t="s">
        <v>1561</v>
      </c>
      <c r="D876" s="274" t="s">
        <v>503</v>
      </c>
      <c r="E876" s="275" t="s">
        <v>1562</v>
      </c>
      <c r="F876" s="276" t="s">
        <v>1563</v>
      </c>
      <c r="G876" s="277" t="s">
        <v>544</v>
      </c>
      <c r="H876" s="278">
        <v>2</v>
      </c>
      <c r="I876" s="279"/>
      <c r="J876" s="280">
        <f>ROUND(I876*H876,2)</f>
        <v>0</v>
      </c>
      <c r="K876" s="276" t="s">
        <v>1</v>
      </c>
      <c r="L876" s="281"/>
      <c r="M876" s="282" t="s">
        <v>1</v>
      </c>
      <c r="N876" s="283" t="s">
        <v>46</v>
      </c>
      <c r="O876" s="92"/>
      <c r="P876" s="237">
        <f>O876*H876</f>
        <v>0</v>
      </c>
      <c r="Q876" s="237">
        <v>0.01553</v>
      </c>
      <c r="R876" s="237">
        <f>Q876*H876</f>
        <v>0.031060000000000001</v>
      </c>
      <c r="S876" s="237">
        <v>0</v>
      </c>
      <c r="T876" s="238">
        <f>S876*H876</f>
        <v>0</v>
      </c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R876" s="239" t="s">
        <v>363</v>
      </c>
      <c r="AT876" s="239" t="s">
        <v>503</v>
      </c>
      <c r="AU876" s="239" t="s">
        <v>91</v>
      </c>
      <c r="AY876" s="18" t="s">
        <v>320</v>
      </c>
      <c r="BE876" s="240">
        <f>IF(N876="základní",J876,0)</f>
        <v>0</v>
      </c>
      <c r="BF876" s="240">
        <f>IF(N876="snížená",J876,0)</f>
        <v>0</v>
      </c>
      <c r="BG876" s="240">
        <f>IF(N876="zákl. přenesená",J876,0)</f>
        <v>0</v>
      </c>
      <c r="BH876" s="240">
        <f>IF(N876="sníž. přenesená",J876,0)</f>
        <v>0</v>
      </c>
      <c r="BI876" s="240">
        <f>IF(N876="nulová",J876,0)</f>
        <v>0</v>
      </c>
      <c r="BJ876" s="18" t="s">
        <v>89</v>
      </c>
      <c r="BK876" s="240">
        <f>ROUND(I876*H876,2)</f>
        <v>0</v>
      </c>
      <c r="BL876" s="18" t="s">
        <v>341</v>
      </c>
      <c r="BM876" s="239" t="s">
        <v>1564</v>
      </c>
    </row>
    <row r="877" s="2" customFormat="1" ht="24.15" customHeight="1">
      <c r="A877" s="39"/>
      <c r="B877" s="40"/>
      <c r="C877" s="274" t="s">
        <v>1565</v>
      </c>
      <c r="D877" s="274" t="s">
        <v>503</v>
      </c>
      <c r="E877" s="275" t="s">
        <v>1566</v>
      </c>
      <c r="F877" s="276" t="s">
        <v>1567</v>
      </c>
      <c r="G877" s="277" t="s">
        <v>544</v>
      </c>
      <c r="H877" s="278">
        <v>1</v>
      </c>
      <c r="I877" s="279"/>
      <c r="J877" s="280">
        <f>ROUND(I877*H877,2)</f>
        <v>0</v>
      </c>
      <c r="K877" s="276" t="s">
        <v>1</v>
      </c>
      <c r="L877" s="281"/>
      <c r="M877" s="282" t="s">
        <v>1</v>
      </c>
      <c r="N877" s="283" t="s">
        <v>46</v>
      </c>
      <c r="O877" s="92"/>
      <c r="P877" s="237">
        <f>O877*H877</f>
        <v>0</v>
      </c>
      <c r="Q877" s="237">
        <v>0.01553</v>
      </c>
      <c r="R877" s="237">
        <f>Q877*H877</f>
        <v>0.01553</v>
      </c>
      <c r="S877" s="237">
        <v>0</v>
      </c>
      <c r="T877" s="238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39" t="s">
        <v>363</v>
      </c>
      <c r="AT877" s="239" t="s">
        <v>503</v>
      </c>
      <c r="AU877" s="239" t="s">
        <v>91</v>
      </c>
      <c r="AY877" s="18" t="s">
        <v>320</v>
      </c>
      <c r="BE877" s="240">
        <f>IF(N877="základní",J877,0)</f>
        <v>0</v>
      </c>
      <c r="BF877" s="240">
        <f>IF(N877="snížená",J877,0)</f>
        <v>0</v>
      </c>
      <c r="BG877" s="240">
        <f>IF(N877="zákl. přenesená",J877,0)</f>
        <v>0</v>
      </c>
      <c r="BH877" s="240">
        <f>IF(N877="sníž. přenesená",J877,0)</f>
        <v>0</v>
      </c>
      <c r="BI877" s="240">
        <f>IF(N877="nulová",J877,0)</f>
        <v>0</v>
      </c>
      <c r="BJ877" s="18" t="s">
        <v>89</v>
      </c>
      <c r="BK877" s="240">
        <f>ROUND(I877*H877,2)</f>
        <v>0</v>
      </c>
      <c r="BL877" s="18" t="s">
        <v>341</v>
      </c>
      <c r="BM877" s="239" t="s">
        <v>1568</v>
      </c>
    </row>
    <row r="878" s="12" customFormat="1" ht="22.8" customHeight="1">
      <c r="A878" s="12"/>
      <c r="B878" s="212"/>
      <c r="C878" s="213"/>
      <c r="D878" s="214" t="s">
        <v>80</v>
      </c>
      <c r="E878" s="226" t="s">
        <v>368</v>
      </c>
      <c r="F878" s="226" t="s">
        <v>1569</v>
      </c>
      <c r="G878" s="213"/>
      <c r="H878" s="213"/>
      <c r="I878" s="216"/>
      <c r="J878" s="227">
        <f>BK878</f>
        <v>0</v>
      </c>
      <c r="K878" s="213"/>
      <c r="L878" s="218"/>
      <c r="M878" s="219"/>
      <c r="N878" s="220"/>
      <c r="O878" s="220"/>
      <c r="P878" s="221">
        <f>SUM(P879:P919)</f>
        <v>0</v>
      </c>
      <c r="Q878" s="220"/>
      <c r="R878" s="221">
        <f>SUM(R879:R919)</f>
        <v>0.38418969999999997</v>
      </c>
      <c r="S878" s="220"/>
      <c r="T878" s="222">
        <f>SUM(T879:T919)</f>
        <v>0</v>
      </c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R878" s="223" t="s">
        <v>89</v>
      </c>
      <c r="AT878" s="224" t="s">
        <v>80</v>
      </c>
      <c r="AU878" s="224" t="s">
        <v>89</v>
      </c>
      <c r="AY878" s="223" t="s">
        <v>320</v>
      </c>
      <c r="BK878" s="225">
        <f>SUM(BK879:BK919)</f>
        <v>0</v>
      </c>
    </row>
    <row r="879" s="2" customFormat="1" ht="37.8" customHeight="1">
      <c r="A879" s="39"/>
      <c r="B879" s="40"/>
      <c r="C879" s="228" t="s">
        <v>1570</v>
      </c>
      <c r="D879" s="228" t="s">
        <v>323</v>
      </c>
      <c r="E879" s="229" t="s">
        <v>1571</v>
      </c>
      <c r="F879" s="230" t="s">
        <v>1572</v>
      </c>
      <c r="G879" s="231" t="s">
        <v>437</v>
      </c>
      <c r="H879" s="232">
        <v>369</v>
      </c>
      <c r="I879" s="233"/>
      <c r="J879" s="234">
        <f>ROUND(I879*H879,2)</f>
        <v>0</v>
      </c>
      <c r="K879" s="230" t="s">
        <v>326</v>
      </c>
      <c r="L879" s="45"/>
      <c r="M879" s="235" t="s">
        <v>1</v>
      </c>
      <c r="N879" s="236" t="s">
        <v>46</v>
      </c>
      <c r="O879" s="92"/>
      <c r="P879" s="237">
        <f>O879*H879</f>
        <v>0</v>
      </c>
      <c r="Q879" s="237">
        <v>0</v>
      </c>
      <c r="R879" s="237">
        <f>Q879*H879</f>
        <v>0</v>
      </c>
      <c r="S879" s="237">
        <v>0</v>
      </c>
      <c r="T879" s="238">
        <f>S879*H879</f>
        <v>0</v>
      </c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R879" s="239" t="s">
        <v>341</v>
      </c>
      <c r="AT879" s="239" t="s">
        <v>323</v>
      </c>
      <c r="AU879" s="239" t="s">
        <v>91</v>
      </c>
      <c r="AY879" s="18" t="s">
        <v>320</v>
      </c>
      <c r="BE879" s="240">
        <f>IF(N879="základní",J879,0)</f>
        <v>0</v>
      </c>
      <c r="BF879" s="240">
        <f>IF(N879="snížená",J879,0)</f>
        <v>0</v>
      </c>
      <c r="BG879" s="240">
        <f>IF(N879="zákl. přenesená",J879,0)</f>
        <v>0</v>
      </c>
      <c r="BH879" s="240">
        <f>IF(N879="sníž. přenesená",J879,0)</f>
        <v>0</v>
      </c>
      <c r="BI879" s="240">
        <f>IF(N879="nulová",J879,0)</f>
        <v>0</v>
      </c>
      <c r="BJ879" s="18" t="s">
        <v>89</v>
      </c>
      <c r="BK879" s="240">
        <f>ROUND(I879*H879,2)</f>
        <v>0</v>
      </c>
      <c r="BL879" s="18" t="s">
        <v>341</v>
      </c>
      <c r="BM879" s="239" t="s">
        <v>1573</v>
      </c>
    </row>
    <row r="880" s="2" customFormat="1">
      <c r="A880" s="39"/>
      <c r="B880" s="40"/>
      <c r="C880" s="41"/>
      <c r="D880" s="241" t="s">
        <v>329</v>
      </c>
      <c r="E880" s="41"/>
      <c r="F880" s="242" t="s">
        <v>1574</v>
      </c>
      <c r="G880" s="41"/>
      <c r="H880" s="41"/>
      <c r="I880" s="243"/>
      <c r="J880" s="41"/>
      <c r="K880" s="41"/>
      <c r="L880" s="45"/>
      <c r="M880" s="244"/>
      <c r="N880" s="245"/>
      <c r="O880" s="92"/>
      <c r="P880" s="92"/>
      <c r="Q880" s="92"/>
      <c r="R880" s="92"/>
      <c r="S880" s="92"/>
      <c r="T880" s="93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T880" s="18" t="s">
        <v>329</v>
      </c>
      <c r="AU880" s="18" t="s">
        <v>91</v>
      </c>
    </row>
    <row r="881" s="13" customFormat="1">
      <c r="A881" s="13"/>
      <c r="B881" s="251"/>
      <c r="C881" s="252"/>
      <c r="D881" s="253" t="s">
        <v>440</v>
      </c>
      <c r="E881" s="254" t="s">
        <v>1</v>
      </c>
      <c r="F881" s="255" t="s">
        <v>1575</v>
      </c>
      <c r="G881" s="252"/>
      <c r="H881" s="256">
        <v>54</v>
      </c>
      <c r="I881" s="257"/>
      <c r="J881" s="252"/>
      <c r="K881" s="252"/>
      <c r="L881" s="258"/>
      <c r="M881" s="259"/>
      <c r="N881" s="260"/>
      <c r="O881" s="260"/>
      <c r="P881" s="260"/>
      <c r="Q881" s="260"/>
      <c r="R881" s="260"/>
      <c r="S881" s="260"/>
      <c r="T881" s="261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62" t="s">
        <v>440</v>
      </c>
      <c r="AU881" s="262" t="s">
        <v>91</v>
      </c>
      <c r="AV881" s="13" t="s">
        <v>91</v>
      </c>
      <c r="AW881" s="13" t="s">
        <v>36</v>
      </c>
      <c r="AX881" s="13" t="s">
        <v>81</v>
      </c>
      <c r="AY881" s="262" t="s">
        <v>320</v>
      </c>
    </row>
    <row r="882" s="13" customFormat="1">
      <c r="A882" s="13"/>
      <c r="B882" s="251"/>
      <c r="C882" s="252"/>
      <c r="D882" s="253" t="s">
        <v>440</v>
      </c>
      <c r="E882" s="254" t="s">
        <v>1</v>
      </c>
      <c r="F882" s="255" t="s">
        <v>1576</v>
      </c>
      <c r="G882" s="252"/>
      <c r="H882" s="256">
        <v>170.5</v>
      </c>
      <c r="I882" s="257"/>
      <c r="J882" s="252"/>
      <c r="K882" s="252"/>
      <c r="L882" s="258"/>
      <c r="M882" s="259"/>
      <c r="N882" s="260"/>
      <c r="O882" s="260"/>
      <c r="P882" s="260"/>
      <c r="Q882" s="260"/>
      <c r="R882" s="260"/>
      <c r="S882" s="260"/>
      <c r="T882" s="261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62" t="s">
        <v>440</v>
      </c>
      <c r="AU882" s="262" t="s">
        <v>91</v>
      </c>
      <c r="AV882" s="13" t="s">
        <v>91</v>
      </c>
      <c r="AW882" s="13" t="s">
        <v>36</v>
      </c>
      <c r="AX882" s="13" t="s">
        <v>81</v>
      </c>
      <c r="AY882" s="262" t="s">
        <v>320</v>
      </c>
    </row>
    <row r="883" s="13" customFormat="1">
      <c r="A883" s="13"/>
      <c r="B883" s="251"/>
      <c r="C883" s="252"/>
      <c r="D883" s="253" t="s">
        <v>440</v>
      </c>
      <c r="E883" s="254" t="s">
        <v>1</v>
      </c>
      <c r="F883" s="255" t="s">
        <v>1577</v>
      </c>
      <c r="G883" s="252"/>
      <c r="H883" s="256">
        <v>64.5</v>
      </c>
      <c r="I883" s="257"/>
      <c r="J883" s="252"/>
      <c r="K883" s="252"/>
      <c r="L883" s="258"/>
      <c r="M883" s="259"/>
      <c r="N883" s="260"/>
      <c r="O883" s="260"/>
      <c r="P883" s="260"/>
      <c r="Q883" s="260"/>
      <c r="R883" s="260"/>
      <c r="S883" s="260"/>
      <c r="T883" s="261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62" t="s">
        <v>440</v>
      </c>
      <c r="AU883" s="262" t="s">
        <v>91</v>
      </c>
      <c r="AV883" s="13" t="s">
        <v>91</v>
      </c>
      <c r="AW883" s="13" t="s">
        <v>36</v>
      </c>
      <c r="AX883" s="13" t="s">
        <v>81</v>
      </c>
      <c r="AY883" s="262" t="s">
        <v>320</v>
      </c>
    </row>
    <row r="884" s="13" customFormat="1">
      <c r="A884" s="13"/>
      <c r="B884" s="251"/>
      <c r="C884" s="252"/>
      <c r="D884" s="253" t="s">
        <v>440</v>
      </c>
      <c r="E884" s="254" t="s">
        <v>1</v>
      </c>
      <c r="F884" s="255" t="s">
        <v>1578</v>
      </c>
      <c r="G884" s="252"/>
      <c r="H884" s="256">
        <v>80</v>
      </c>
      <c r="I884" s="257"/>
      <c r="J884" s="252"/>
      <c r="K884" s="252"/>
      <c r="L884" s="258"/>
      <c r="M884" s="259"/>
      <c r="N884" s="260"/>
      <c r="O884" s="260"/>
      <c r="P884" s="260"/>
      <c r="Q884" s="260"/>
      <c r="R884" s="260"/>
      <c r="S884" s="260"/>
      <c r="T884" s="261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62" t="s">
        <v>440</v>
      </c>
      <c r="AU884" s="262" t="s">
        <v>91</v>
      </c>
      <c r="AV884" s="13" t="s">
        <v>91</v>
      </c>
      <c r="AW884" s="13" t="s">
        <v>36</v>
      </c>
      <c r="AX884" s="13" t="s">
        <v>81</v>
      </c>
      <c r="AY884" s="262" t="s">
        <v>320</v>
      </c>
    </row>
    <row r="885" s="14" customFormat="1">
      <c r="A885" s="14"/>
      <c r="B885" s="263"/>
      <c r="C885" s="264"/>
      <c r="D885" s="253" t="s">
        <v>440</v>
      </c>
      <c r="E885" s="265" t="s">
        <v>1</v>
      </c>
      <c r="F885" s="266" t="s">
        <v>485</v>
      </c>
      <c r="G885" s="264"/>
      <c r="H885" s="267">
        <v>369</v>
      </c>
      <c r="I885" s="268"/>
      <c r="J885" s="264"/>
      <c r="K885" s="264"/>
      <c r="L885" s="269"/>
      <c r="M885" s="270"/>
      <c r="N885" s="271"/>
      <c r="O885" s="271"/>
      <c r="P885" s="271"/>
      <c r="Q885" s="271"/>
      <c r="R885" s="271"/>
      <c r="S885" s="271"/>
      <c r="T885" s="272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73" t="s">
        <v>440</v>
      </c>
      <c r="AU885" s="273" t="s">
        <v>91</v>
      </c>
      <c r="AV885" s="14" t="s">
        <v>341</v>
      </c>
      <c r="AW885" s="14" t="s">
        <v>36</v>
      </c>
      <c r="AX885" s="14" t="s">
        <v>89</v>
      </c>
      <c r="AY885" s="273" t="s">
        <v>320</v>
      </c>
    </row>
    <row r="886" s="2" customFormat="1" ht="33" customHeight="1">
      <c r="A886" s="39"/>
      <c r="B886" s="40"/>
      <c r="C886" s="228" t="s">
        <v>1579</v>
      </c>
      <c r="D886" s="228" t="s">
        <v>323</v>
      </c>
      <c r="E886" s="229" t="s">
        <v>1580</v>
      </c>
      <c r="F886" s="230" t="s">
        <v>1581</v>
      </c>
      <c r="G886" s="231" t="s">
        <v>437</v>
      </c>
      <c r="H886" s="232">
        <v>134685</v>
      </c>
      <c r="I886" s="233"/>
      <c r="J886" s="234">
        <f>ROUND(I886*H886,2)</f>
        <v>0</v>
      </c>
      <c r="K886" s="230" t="s">
        <v>326</v>
      </c>
      <c r="L886" s="45"/>
      <c r="M886" s="235" t="s">
        <v>1</v>
      </c>
      <c r="N886" s="236" t="s">
        <v>46</v>
      </c>
      <c r="O886" s="92"/>
      <c r="P886" s="237">
        <f>O886*H886</f>
        <v>0</v>
      </c>
      <c r="Q886" s="237">
        <v>0</v>
      </c>
      <c r="R886" s="237">
        <f>Q886*H886</f>
        <v>0</v>
      </c>
      <c r="S886" s="237">
        <v>0</v>
      </c>
      <c r="T886" s="238">
        <f>S886*H886</f>
        <v>0</v>
      </c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R886" s="239" t="s">
        <v>341</v>
      </c>
      <c r="AT886" s="239" t="s">
        <v>323</v>
      </c>
      <c r="AU886" s="239" t="s">
        <v>91</v>
      </c>
      <c r="AY886" s="18" t="s">
        <v>320</v>
      </c>
      <c r="BE886" s="240">
        <f>IF(N886="základní",J886,0)</f>
        <v>0</v>
      </c>
      <c r="BF886" s="240">
        <f>IF(N886="snížená",J886,0)</f>
        <v>0</v>
      </c>
      <c r="BG886" s="240">
        <f>IF(N886="zákl. přenesená",J886,0)</f>
        <v>0</v>
      </c>
      <c r="BH886" s="240">
        <f>IF(N886="sníž. přenesená",J886,0)</f>
        <v>0</v>
      </c>
      <c r="BI886" s="240">
        <f>IF(N886="nulová",J886,0)</f>
        <v>0</v>
      </c>
      <c r="BJ886" s="18" t="s">
        <v>89</v>
      </c>
      <c r="BK886" s="240">
        <f>ROUND(I886*H886,2)</f>
        <v>0</v>
      </c>
      <c r="BL886" s="18" t="s">
        <v>341</v>
      </c>
      <c r="BM886" s="239" t="s">
        <v>1582</v>
      </c>
    </row>
    <row r="887" s="2" customFormat="1">
      <c r="A887" s="39"/>
      <c r="B887" s="40"/>
      <c r="C887" s="41"/>
      <c r="D887" s="241" t="s">
        <v>329</v>
      </c>
      <c r="E887" s="41"/>
      <c r="F887" s="242" t="s">
        <v>1583</v>
      </c>
      <c r="G887" s="41"/>
      <c r="H887" s="41"/>
      <c r="I887" s="243"/>
      <c r="J887" s="41"/>
      <c r="K887" s="41"/>
      <c r="L887" s="45"/>
      <c r="M887" s="244"/>
      <c r="N887" s="245"/>
      <c r="O887" s="92"/>
      <c r="P887" s="92"/>
      <c r="Q887" s="92"/>
      <c r="R887" s="92"/>
      <c r="S887" s="92"/>
      <c r="T887" s="93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T887" s="18" t="s">
        <v>329</v>
      </c>
      <c r="AU887" s="18" t="s">
        <v>91</v>
      </c>
    </row>
    <row r="888" s="13" customFormat="1">
      <c r="A888" s="13"/>
      <c r="B888" s="251"/>
      <c r="C888" s="252"/>
      <c r="D888" s="253" t="s">
        <v>440</v>
      </c>
      <c r="E888" s="254" t="s">
        <v>1</v>
      </c>
      <c r="F888" s="255" t="s">
        <v>1584</v>
      </c>
      <c r="G888" s="252"/>
      <c r="H888" s="256">
        <v>134685</v>
      </c>
      <c r="I888" s="257"/>
      <c r="J888" s="252"/>
      <c r="K888" s="252"/>
      <c r="L888" s="258"/>
      <c r="M888" s="259"/>
      <c r="N888" s="260"/>
      <c r="O888" s="260"/>
      <c r="P888" s="260"/>
      <c r="Q888" s="260"/>
      <c r="R888" s="260"/>
      <c r="S888" s="260"/>
      <c r="T888" s="261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62" t="s">
        <v>440</v>
      </c>
      <c r="AU888" s="262" t="s">
        <v>91</v>
      </c>
      <c r="AV888" s="13" t="s">
        <v>91</v>
      </c>
      <c r="AW888" s="13" t="s">
        <v>36</v>
      </c>
      <c r="AX888" s="13" t="s">
        <v>89</v>
      </c>
      <c r="AY888" s="262" t="s">
        <v>320</v>
      </c>
    </row>
    <row r="889" s="2" customFormat="1" ht="37.8" customHeight="1">
      <c r="A889" s="39"/>
      <c r="B889" s="40"/>
      <c r="C889" s="228" t="s">
        <v>1585</v>
      </c>
      <c r="D889" s="228" t="s">
        <v>323</v>
      </c>
      <c r="E889" s="229" t="s">
        <v>1586</v>
      </c>
      <c r="F889" s="230" t="s">
        <v>1587</v>
      </c>
      <c r="G889" s="231" t="s">
        <v>437</v>
      </c>
      <c r="H889" s="232">
        <v>369</v>
      </c>
      <c r="I889" s="233"/>
      <c r="J889" s="234">
        <f>ROUND(I889*H889,2)</f>
        <v>0</v>
      </c>
      <c r="K889" s="230" t="s">
        <v>326</v>
      </c>
      <c r="L889" s="45"/>
      <c r="M889" s="235" t="s">
        <v>1</v>
      </c>
      <c r="N889" s="236" t="s">
        <v>46</v>
      </c>
      <c r="O889" s="92"/>
      <c r="P889" s="237">
        <f>O889*H889</f>
        <v>0</v>
      </c>
      <c r="Q889" s="237">
        <v>0</v>
      </c>
      <c r="R889" s="237">
        <f>Q889*H889</f>
        <v>0</v>
      </c>
      <c r="S889" s="237">
        <v>0</v>
      </c>
      <c r="T889" s="238">
        <f>S889*H889</f>
        <v>0</v>
      </c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R889" s="239" t="s">
        <v>341</v>
      </c>
      <c r="AT889" s="239" t="s">
        <v>323</v>
      </c>
      <c r="AU889" s="239" t="s">
        <v>91</v>
      </c>
      <c r="AY889" s="18" t="s">
        <v>320</v>
      </c>
      <c r="BE889" s="240">
        <f>IF(N889="základní",J889,0)</f>
        <v>0</v>
      </c>
      <c r="BF889" s="240">
        <f>IF(N889="snížená",J889,0)</f>
        <v>0</v>
      </c>
      <c r="BG889" s="240">
        <f>IF(N889="zákl. přenesená",J889,0)</f>
        <v>0</v>
      </c>
      <c r="BH889" s="240">
        <f>IF(N889="sníž. přenesená",J889,0)</f>
        <v>0</v>
      </c>
      <c r="BI889" s="240">
        <f>IF(N889="nulová",J889,0)</f>
        <v>0</v>
      </c>
      <c r="BJ889" s="18" t="s">
        <v>89</v>
      </c>
      <c r="BK889" s="240">
        <f>ROUND(I889*H889,2)</f>
        <v>0</v>
      </c>
      <c r="BL889" s="18" t="s">
        <v>341</v>
      </c>
      <c r="BM889" s="239" t="s">
        <v>1588</v>
      </c>
    </row>
    <row r="890" s="2" customFormat="1">
      <c r="A890" s="39"/>
      <c r="B890" s="40"/>
      <c r="C890" s="41"/>
      <c r="D890" s="241" t="s">
        <v>329</v>
      </c>
      <c r="E890" s="41"/>
      <c r="F890" s="242" t="s">
        <v>1589</v>
      </c>
      <c r="G890" s="41"/>
      <c r="H890" s="41"/>
      <c r="I890" s="243"/>
      <c r="J890" s="41"/>
      <c r="K890" s="41"/>
      <c r="L890" s="45"/>
      <c r="M890" s="244"/>
      <c r="N890" s="245"/>
      <c r="O890" s="92"/>
      <c r="P890" s="92"/>
      <c r="Q890" s="92"/>
      <c r="R890" s="92"/>
      <c r="S890" s="92"/>
      <c r="T890" s="93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T890" s="18" t="s">
        <v>329</v>
      </c>
      <c r="AU890" s="18" t="s">
        <v>91</v>
      </c>
    </row>
    <row r="891" s="2" customFormat="1" ht="16.5" customHeight="1">
      <c r="A891" s="39"/>
      <c r="B891" s="40"/>
      <c r="C891" s="228" t="s">
        <v>1590</v>
      </c>
      <c r="D891" s="228" t="s">
        <v>323</v>
      </c>
      <c r="E891" s="229" t="s">
        <v>1591</v>
      </c>
      <c r="F891" s="230" t="s">
        <v>1592</v>
      </c>
      <c r="G891" s="231" t="s">
        <v>437</v>
      </c>
      <c r="H891" s="232">
        <v>369</v>
      </c>
      <c r="I891" s="233"/>
      <c r="J891" s="234">
        <f>ROUND(I891*H891,2)</f>
        <v>0</v>
      </c>
      <c r="K891" s="230" t="s">
        <v>326</v>
      </c>
      <c r="L891" s="45"/>
      <c r="M891" s="235" t="s">
        <v>1</v>
      </c>
      <c r="N891" s="236" t="s">
        <v>46</v>
      </c>
      <c r="O891" s="92"/>
      <c r="P891" s="237">
        <f>O891*H891</f>
        <v>0</v>
      </c>
      <c r="Q891" s="237">
        <v>0</v>
      </c>
      <c r="R891" s="237">
        <f>Q891*H891</f>
        <v>0</v>
      </c>
      <c r="S891" s="237">
        <v>0</v>
      </c>
      <c r="T891" s="238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39" t="s">
        <v>341</v>
      </c>
      <c r="AT891" s="239" t="s">
        <v>323</v>
      </c>
      <c r="AU891" s="239" t="s">
        <v>91</v>
      </c>
      <c r="AY891" s="18" t="s">
        <v>320</v>
      </c>
      <c r="BE891" s="240">
        <f>IF(N891="základní",J891,0)</f>
        <v>0</v>
      </c>
      <c r="BF891" s="240">
        <f>IF(N891="snížená",J891,0)</f>
        <v>0</v>
      </c>
      <c r="BG891" s="240">
        <f>IF(N891="zákl. přenesená",J891,0)</f>
        <v>0</v>
      </c>
      <c r="BH891" s="240">
        <f>IF(N891="sníž. přenesená",J891,0)</f>
        <v>0</v>
      </c>
      <c r="BI891" s="240">
        <f>IF(N891="nulová",J891,0)</f>
        <v>0</v>
      </c>
      <c r="BJ891" s="18" t="s">
        <v>89</v>
      </c>
      <c r="BK891" s="240">
        <f>ROUND(I891*H891,2)</f>
        <v>0</v>
      </c>
      <c r="BL891" s="18" t="s">
        <v>341</v>
      </c>
      <c r="BM891" s="239" t="s">
        <v>1593</v>
      </c>
    </row>
    <row r="892" s="2" customFormat="1">
      <c r="A892" s="39"/>
      <c r="B892" s="40"/>
      <c r="C892" s="41"/>
      <c r="D892" s="241" t="s">
        <v>329</v>
      </c>
      <c r="E892" s="41"/>
      <c r="F892" s="242" t="s">
        <v>1594</v>
      </c>
      <c r="G892" s="41"/>
      <c r="H892" s="41"/>
      <c r="I892" s="243"/>
      <c r="J892" s="41"/>
      <c r="K892" s="41"/>
      <c r="L892" s="45"/>
      <c r="M892" s="244"/>
      <c r="N892" s="245"/>
      <c r="O892" s="92"/>
      <c r="P892" s="92"/>
      <c r="Q892" s="92"/>
      <c r="R892" s="92"/>
      <c r="S892" s="92"/>
      <c r="T892" s="93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T892" s="18" t="s">
        <v>329</v>
      </c>
      <c r="AU892" s="18" t="s">
        <v>91</v>
      </c>
    </row>
    <row r="893" s="2" customFormat="1" ht="21.75" customHeight="1">
      <c r="A893" s="39"/>
      <c r="B893" s="40"/>
      <c r="C893" s="228" t="s">
        <v>1595</v>
      </c>
      <c r="D893" s="228" t="s">
        <v>323</v>
      </c>
      <c r="E893" s="229" t="s">
        <v>1596</v>
      </c>
      <c r="F893" s="230" t="s">
        <v>1597</v>
      </c>
      <c r="G893" s="231" t="s">
        <v>437</v>
      </c>
      <c r="H893" s="232">
        <v>134685</v>
      </c>
      <c r="I893" s="233"/>
      <c r="J893" s="234">
        <f>ROUND(I893*H893,2)</f>
        <v>0</v>
      </c>
      <c r="K893" s="230" t="s">
        <v>326</v>
      </c>
      <c r="L893" s="45"/>
      <c r="M893" s="235" t="s">
        <v>1</v>
      </c>
      <c r="N893" s="236" t="s">
        <v>46</v>
      </c>
      <c r="O893" s="92"/>
      <c r="P893" s="237">
        <f>O893*H893</f>
        <v>0</v>
      </c>
      <c r="Q893" s="237">
        <v>0</v>
      </c>
      <c r="R893" s="237">
        <f>Q893*H893</f>
        <v>0</v>
      </c>
      <c r="S893" s="237">
        <v>0</v>
      </c>
      <c r="T893" s="238">
        <f>S893*H893</f>
        <v>0</v>
      </c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R893" s="239" t="s">
        <v>341</v>
      </c>
      <c r="AT893" s="239" t="s">
        <v>323</v>
      </c>
      <c r="AU893" s="239" t="s">
        <v>91</v>
      </c>
      <c r="AY893" s="18" t="s">
        <v>320</v>
      </c>
      <c r="BE893" s="240">
        <f>IF(N893="základní",J893,0)</f>
        <v>0</v>
      </c>
      <c r="BF893" s="240">
        <f>IF(N893="snížená",J893,0)</f>
        <v>0</v>
      </c>
      <c r="BG893" s="240">
        <f>IF(N893="zákl. přenesená",J893,0)</f>
        <v>0</v>
      </c>
      <c r="BH893" s="240">
        <f>IF(N893="sníž. přenesená",J893,0)</f>
        <v>0</v>
      </c>
      <c r="BI893" s="240">
        <f>IF(N893="nulová",J893,0)</f>
        <v>0</v>
      </c>
      <c r="BJ893" s="18" t="s">
        <v>89</v>
      </c>
      <c r="BK893" s="240">
        <f>ROUND(I893*H893,2)</f>
        <v>0</v>
      </c>
      <c r="BL893" s="18" t="s">
        <v>341</v>
      </c>
      <c r="BM893" s="239" t="s">
        <v>1598</v>
      </c>
    </row>
    <row r="894" s="2" customFormat="1">
      <c r="A894" s="39"/>
      <c r="B894" s="40"/>
      <c r="C894" s="41"/>
      <c r="D894" s="241" t="s">
        <v>329</v>
      </c>
      <c r="E894" s="41"/>
      <c r="F894" s="242" t="s">
        <v>1599</v>
      </c>
      <c r="G894" s="41"/>
      <c r="H894" s="41"/>
      <c r="I894" s="243"/>
      <c r="J894" s="41"/>
      <c r="K894" s="41"/>
      <c r="L894" s="45"/>
      <c r="M894" s="244"/>
      <c r="N894" s="245"/>
      <c r="O894" s="92"/>
      <c r="P894" s="92"/>
      <c r="Q894" s="92"/>
      <c r="R894" s="92"/>
      <c r="S894" s="92"/>
      <c r="T894" s="93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T894" s="18" t="s">
        <v>329</v>
      </c>
      <c r="AU894" s="18" t="s">
        <v>91</v>
      </c>
    </row>
    <row r="895" s="2" customFormat="1" ht="21.75" customHeight="1">
      <c r="A895" s="39"/>
      <c r="B895" s="40"/>
      <c r="C895" s="228" t="s">
        <v>1600</v>
      </c>
      <c r="D895" s="228" t="s">
        <v>323</v>
      </c>
      <c r="E895" s="229" t="s">
        <v>1601</v>
      </c>
      <c r="F895" s="230" t="s">
        <v>1602</v>
      </c>
      <c r="G895" s="231" t="s">
        <v>437</v>
      </c>
      <c r="H895" s="232">
        <v>369</v>
      </c>
      <c r="I895" s="233"/>
      <c r="J895" s="234">
        <f>ROUND(I895*H895,2)</f>
        <v>0</v>
      </c>
      <c r="K895" s="230" t="s">
        <v>326</v>
      </c>
      <c r="L895" s="45"/>
      <c r="M895" s="235" t="s">
        <v>1</v>
      </c>
      <c r="N895" s="236" t="s">
        <v>46</v>
      </c>
      <c r="O895" s="92"/>
      <c r="P895" s="237">
        <f>O895*H895</f>
        <v>0</v>
      </c>
      <c r="Q895" s="237">
        <v>0</v>
      </c>
      <c r="R895" s="237">
        <f>Q895*H895</f>
        <v>0</v>
      </c>
      <c r="S895" s="237">
        <v>0</v>
      </c>
      <c r="T895" s="238">
        <f>S895*H895</f>
        <v>0</v>
      </c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R895" s="239" t="s">
        <v>341</v>
      </c>
      <c r="AT895" s="239" t="s">
        <v>323</v>
      </c>
      <c r="AU895" s="239" t="s">
        <v>91</v>
      </c>
      <c r="AY895" s="18" t="s">
        <v>320</v>
      </c>
      <c r="BE895" s="240">
        <f>IF(N895="základní",J895,0)</f>
        <v>0</v>
      </c>
      <c r="BF895" s="240">
        <f>IF(N895="snížená",J895,0)</f>
        <v>0</v>
      </c>
      <c r="BG895" s="240">
        <f>IF(N895="zákl. přenesená",J895,0)</f>
        <v>0</v>
      </c>
      <c r="BH895" s="240">
        <f>IF(N895="sníž. přenesená",J895,0)</f>
        <v>0</v>
      </c>
      <c r="BI895" s="240">
        <f>IF(N895="nulová",J895,0)</f>
        <v>0</v>
      </c>
      <c r="BJ895" s="18" t="s">
        <v>89</v>
      </c>
      <c r="BK895" s="240">
        <f>ROUND(I895*H895,2)</f>
        <v>0</v>
      </c>
      <c r="BL895" s="18" t="s">
        <v>341</v>
      </c>
      <c r="BM895" s="239" t="s">
        <v>1603</v>
      </c>
    </row>
    <row r="896" s="2" customFormat="1">
      <c r="A896" s="39"/>
      <c r="B896" s="40"/>
      <c r="C896" s="41"/>
      <c r="D896" s="241" t="s">
        <v>329</v>
      </c>
      <c r="E896" s="41"/>
      <c r="F896" s="242" t="s">
        <v>1604</v>
      </c>
      <c r="G896" s="41"/>
      <c r="H896" s="41"/>
      <c r="I896" s="243"/>
      <c r="J896" s="41"/>
      <c r="K896" s="41"/>
      <c r="L896" s="45"/>
      <c r="M896" s="244"/>
      <c r="N896" s="245"/>
      <c r="O896" s="92"/>
      <c r="P896" s="92"/>
      <c r="Q896" s="92"/>
      <c r="R896" s="92"/>
      <c r="S896" s="92"/>
      <c r="T896" s="93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T896" s="18" t="s">
        <v>329</v>
      </c>
      <c r="AU896" s="18" t="s">
        <v>91</v>
      </c>
    </row>
    <row r="897" s="2" customFormat="1" ht="33" customHeight="1">
      <c r="A897" s="39"/>
      <c r="B897" s="40"/>
      <c r="C897" s="228" t="s">
        <v>1605</v>
      </c>
      <c r="D897" s="228" t="s">
        <v>323</v>
      </c>
      <c r="E897" s="229" t="s">
        <v>1606</v>
      </c>
      <c r="F897" s="230" t="s">
        <v>1607</v>
      </c>
      <c r="G897" s="231" t="s">
        <v>437</v>
      </c>
      <c r="H897" s="232">
        <v>1000</v>
      </c>
      <c r="I897" s="233"/>
      <c r="J897" s="234">
        <f>ROUND(I897*H897,2)</f>
        <v>0</v>
      </c>
      <c r="K897" s="230" t="s">
        <v>326</v>
      </c>
      <c r="L897" s="45"/>
      <c r="M897" s="235" t="s">
        <v>1</v>
      </c>
      <c r="N897" s="236" t="s">
        <v>46</v>
      </c>
      <c r="O897" s="92"/>
      <c r="P897" s="237">
        <f>O897*H897</f>
        <v>0</v>
      </c>
      <c r="Q897" s="237">
        <v>0.00012999999999999999</v>
      </c>
      <c r="R897" s="237">
        <f>Q897*H897</f>
        <v>0.12999999999999998</v>
      </c>
      <c r="S897" s="237">
        <v>0</v>
      </c>
      <c r="T897" s="238">
        <f>S897*H897</f>
        <v>0</v>
      </c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R897" s="239" t="s">
        <v>341</v>
      </c>
      <c r="AT897" s="239" t="s">
        <v>323</v>
      </c>
      <c r="AU897" s="239" t="s">
        <v>91</v>
      </c>
      <c r="AY897" s="18" t="s">
        <v>320</v>
      </c>
      <c r="BE897" s="240">
        <f>IF(N897="základní",J897,0)</f>
        <v>0</v>
      </c>
      <c r="BF897" s="240">
        <f>IF(N897="snížená",J897,0)</f>
        <v>0</v>
      </c>
      <c r="BG897" s="240">
        <f>IF(N897="zákl. přenesená",J897,0)</f>
        <v>0</v>
      </c>
      <c r="BH897" s="240">
        <f>IF(N897="sníž. přenesená",J897,0)</f>
        <v>0</v>
      </c>
      <c r="BI897" s="240">
        <f>IF(N897="nulová",J897,0)</f>
        <v>0</v>
      </c>
      <c r="BJ897" s="18" t="s">
        <v>89</v>
      </c>
      <c r="BK897" s="240">
        <f>ROUND(I897*H897,2)</f>
        <v>0</v>
      </c>
      <c r="BL897" s="18" t="s">
        <v>341</v>
      </c>
      <c r="BM897" s="239" t="s">
        <v>1608</v>
      </c>
    </row>
    <row r="898" s="2" customFormat="1">
      <c r="A898" s="39"/>
      <c r="B898" s="40"/>
      <c r="C898" s="41"/>
      <c r="D898" s="241" t="s">
        <v>329</v>
      </c>
      <c r="E898" s="41"/>
      <c r="F898" s="242" t="s">
        <v>1609</v>
      </c>
      <c r="G898" s="41"/>
      <c r="H898" s="41"/>
      <c r="I898" s="243"/>
      <c r="J898" s="41"/>
      <c r="K898" s="41"/>
      <c r="L898" s="45"/>
      <c r="M898" s="244"/>
      <c r="N898" s="245"/>
      <c r="O898" s="92"/>
      <c r="P898" s="92"/>
      <c r="Q898" s="92"/>
      <c r="R898" s="92"/>
      <c r="S898" s="92"/>
      <c r="T898" s="93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T898" s="18" t="s">
        <v>329</v>
      </c>
      <c r="AU898" s="18" t="s">
        <v>91</v>
      </c>
    </row>
    <row r="899" s="2" customFormat="1" ht="24.15" customHeight="1">
      <c r="A899" s="39"/>
      <c r="B899" s="40"/>
      <c r="C899" s="228" t="s">
        <v>1610</v>
      </c>
      <c r="D899" s="228" t="s">
        <v>323</v>
      </c>
      <c r="E899" s="229" t="s">
        <v>1611</v>
      </c>
      <c r="F899" s="230" t="s">
        <v>1612</v>
      </c>
      <c r="G899" s="231" t="s">
        <v>437</v>
      </c>
      <c r="H899" s="232">
        <v>1191.9500000000001</v>
      </c>
      <c r="I899" s="233"/>
      <c r="J899" s="234">
        <f>ROUND(I899*H899,2)</f>
        <v>0</v>
      </c>
      <c r="K899" s="230" t="s">
        <v>326</v>
      </c>
      <c r="L899" s="45"/>
      <c r="M899" s="235" t="s">
        <v>1</v>
      </c>
      <c r="N899" s="236" t="s">
        <v>46</v>
      </c>
      <c r="O899" s="92"/>
      <c r="P899" s="237">
        <f>O899*H899</f>
        <v>0</v>
      </c>
      <c r="Q899" s="237">
        <v>4.0000000000000003E-05</v>
      </c>
      <c r="R899" s="237">
        <f>Q899*H899</f>
        <v>0.047678000000000005</v>
      </c>
      <c r="S899" s="237">
        <v>0</v>
      </c>
      <c r="T899" s="238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239" t="s">
        <v>341</v>
      </c>
      <c r="AT899" s="239" t="s">
        <v>323</v>
      </c>
      <c r="AU899" s="239" t="s">
        <v>91</v>
      </c>
      <c r="AY899" s="18" t="s">
        <v>320</v>
      </c>
      <c r="BE899" s="240">
        <f>IF(N899="základní",J899,0)</f>
        <v>0</v>
      </c>
      <c r="BF899" s="240">
        <f>IF(N899="snížená",J899,0)</f>
        <v>0</v>
      </c>
      <c r="BG899" s="240">
        <f>IF(N899="zákl. přenesená",J899,0)</f>
        <v>0</v>
      </c>
      <c r="BH899" s="240">
        <f>IF(N899="sníž. přenesená",J899,0)</f>
        <v>0</v>
      </c>
      <c r="BI899" s="240">
        <f>IF(N899="nulová",J899,0)</f>
        <v>0</v>
      </c>
      <c r="BJ899" s="18" t="s">
        <v>89</v>
      </c>
      <c r="BK899" s="240">
        <f>ROUND(I899*H899,2)</f>
        <v>0</v>
      </c>
      <c r="BL899" s="18" t="s">
        <v>341</v>
      </c>
      <c r="BM899" s="239" t="s">
        <v>1613</v>
      </c>
    </row>
    <row r="900" s="2" customFormat="1">
      <c r="A900" s="39"/>
      <c r="B900" s="40"/>
      <c r="C900" s="41"/>
      <c r="D900" s="241" t="s">
        <v>329</v>
      </c>
      <c r="E900" s="41"/>
      <c r="F900" s="242" t="s">
        <v>1614</v>
      </c>
      <c r="G900" s="41"/>
      <c r="H900" s="41"/>
      <c r="I900" s="243"/>
      <c r="J900" s="41"/>
      <c r="K900" s="41"/>
      <c r="L900" s="45"/>
      <c r="M900" s="244"/>
      <c r="N900" s="245"/>
      <c r="O900" s="92"/>
      <c r="P900" s="92"/>
      <c r="Q900" s="92"/>
      <c r="R900" s="92"/>
      <c r="S900" s="92"/>
      <c r="T900" s="93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T900" s="18" t="s">
        <v>329</v>
      </c>
      <c r="AU900" s="18" t="s">
        <v>91</v>
      </c>
    </row>
    <row r="901" s="13" customFormat="1">
      <c r="A901" s="13"/>
      <c r="B901" s="251"/>
      <c r="C901" s="252"/>
      <c r="D901" s="253" t="s">
        <v>440</v>
      </c>
      <c r="E901" s="254" t="s">
        <v>1</v>
      </c>
      <c r="F901" s="255" t="s">
        <v>1615</v>
      </c>
      <c r="G901" s="252"/>
      <c r="H901" s="256">
        <v>792.75</v>
      </c>
      <c r="I901" s="257"/>
      <c r="J901" s="252"/>
      <c r="K901" s="252"/>
      <c r="L901" s="258"/>
      <c r="M901" s="259"/>
      <c r="N901" s="260"/>
      <c r="O901" s="260"/>
      <c r="P901" s="260"/>
      <c r="Q901" s="260"/>
      <c r="R901" s="260"/>
      <c r="S901" s="260"/>
      <c r="T901" s="261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62" t="s">
        <v>440</v>
      </c>
      <c r="AU901" s="262" t="s">
        <v>91</v>
      </c>
      <c r="AV901" s="13" t="s">
        <v>91</v>
      </c>
      <c r="AW901" s="13" t="s">
        <v>36</v>
      </c>
      <c r="AX901" s="13" t="s">
        <v>81</v>
      </c>
      <c r="AY901" s="262" t="s">
        <v>320</v>
      </c>
    </row>
    <row r="902" s="13" customFormat="1">
      <c r="A902" s="13"/>
      <c r="B902" s="251"/>
      <c r="C902" s="252"/>
      <c r="D902" s="253" t="s">
        <v>440</v>
      </c>
      <c r="E902" s="254" t="s">
        <v>1</v>
      </c>
      <c r="F902" s="255" t="s">
        <v>1616</v>
      </c>
      <c r="G902" s="252"/>
      <c r="H902" s="256">
        <v>287.89999999999998</v>
      </c>
      <c r="I902" s="257"/>
      <c r="J902" s="252"/>
      <c r="K902" s="252"/>
      <c r="L902" s="258"/>
      <c r="M902" s="259"/>
      <c r="N902" s="260"/>
      <c r="O902" s="260"/>
      <c r="P902" s="260"/>
      <c r="Q902" s="260"/>
      <c r="R902" s="260"/>
      <c r="S902" s="260"/>
      <c r="T902" s="261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62" t="s">
        <v>440</v>
      </c>
      <c r="AU902" s="262" t="s">
        <v>91</v>
      </c>
      <c r="AV902" s="13" t="s">
        <v>91</v>
      </c>
      <c r="AW902" s="13" t="s">
        <v>36</v>
      </c>
      <c r="AX902" s="13" t="s">
        <v>81</v>
      </c>
      <c r="AY902" s="262" t="s">
        <v>320</v>
      </c>
    </row>
    <row r="903" s="13" customFormat="1">
      <c r="A903" s="13"/>
      <c r="B903" s="251"/>
      <c r="C903" s="252"/>
      <c r="D903" s="253" t="s">
        <v>440</v>
      </c>
      <c r="E903" s="254" t="s">
        <v>1</v>
      </c>
      <c r="F903" s="255" t="s">
        <v>1617</v>
      </c>
      <c r="G903" s="252"/>
      <c r="H903" s="256">
        <v>111.3</v>
      </c>
      <c r="I903" s="257"/>
      <c r="J903" s="252"/>
      <c r="K903" s="252"/>
      <c r="L903" s="258"/>
      <c r="M903" s="259"/>
      <c r="N903" s="260"/>
      <c r="O903" s="260"/>
      <c r="P903" s="260"/>
      <c r="Q903" s="260"/>
      <c r="R903" s="260"/>
      <c r="S903" s="260"/>
      <c r="T903" s="261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62" t="s">
        <v>440</v>
      </c>
      <c r="AU903" s="262" t="s">
        <v>91</v>
      </c>
      <c r="AV903" s="13" t="s">
        <v>91</v>
      </c>
      <c r="AW903" s="13" t="s">
        <v>36</v>
      </c>
      <c r="AX903" s="13" t="s">
        <v>81</v>
      </c>
      <c r="AY903" s="262" t="s">
        <v>320</v>
      </c>
    </row>
    <row r="904" s="14" customFormat="1">
      <c r="A904" s="14"/>
      <c r="B904" s="263"/>
      <c r="C904" s="264"/>
      <c r="D904" s="253" t="s">
        <v>440</v>
      </c>
      <c r="E904" s="265" t="s">
        <v>1</v>
      </c>
      <c r="F904" s="266" t="s">
        <v>485</v>
      </c>
      <c r="G904" s="264"/>
      <c r="H904" s="267">
        <v>1191.9500000000001</v>
      </c>
      <c r="I904" s="268"/>
      <c r="J904" s="264"/>
      <c r="K904" s="264"/>
      <c r="L904" s="269"/>
      <c r="M904" s="270"/>
      <c r="N904" s="271"/>
      <c r="O904" s="271"/>
      <c r="P904" s="271"/>
      <c r="Q904" s="271"/>
      <c r="R904" s="271"/>
      <c r="S904" s="271"/>
      <c r="T904" s="272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73" t="s">
        <v>440</v>
      </c>
      <c r="AU904" s="273" t="s">
        <v>91</v>
      </c>
      <c r="AV904" s="14" t="s">
        <v>341</v>
      </c>
      <c r="AW904" s="14" t="s">
        <v>36</v>
      </c>
      <c r="AX904" s="14" t="s">
        <v>89</v>
      </c>
      <c r="AY904" s="273" t="s">
        <v>320</v>
      </c>
    </row>
    <row r="905" s="2" customFormat="1" ht="24.15" customHeight="1">
      <c r="A905" s="39"/>
      <c r="B905" s="40"/>
      <c r="C905" s="228" t="s">
        <v>1618</v>
      </c>
      <c r="D905" s="228" t="s">
        <v>323</v>
      </c>
      <c r="E905" s="229" t="s">
        <v>1619</v>
      </c>
      <c r="F905" s="230" t="s">
        <v>1620</v>
      </c>
      <c r="G905" s="231" t="s">
        <v>515</v>
      </c>
      <c r="H905" s="232">
        <v>3.6000000000000001</v>
      </c>
      <c r="I905" s="233"/>
      <c r="J905" s="234">
        <f>ROUND(I905*H905,2)</f>
        <v>0</v>
      </c>
      <c r="K905" s="230" t="s">
        <v>1</v>
      </c>
      <c r="L905" s="45"/>
      <c r="M905" s="235" t="s">
        <v>1</v>
      </c>
      <c r="N905" s="236" t="s">
        <v>46</v>
      </c>
      <c r="O905" s="92"/>
      <c r="P905" s="237">
        <f>O905*H905</f>
        <v>0</v>
      </c>
      <c r="Q905" s="237">
        <v>0.00158</v>
      </c>
      <c r="R905" s="237">
        <f>Q905*H905</f>
        <v>0.0056880000000000003</v>
      </c>
      <c r="S905" s="237">
        <v>0</v>
      </c>
      <c r="T905" s="238">
        <f>S905*H905</f>
        <v>0</v>
      </c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R905" s="239" t="s">
        <v>341</v>
      </c>
      <c r="AT905" s="239" t="s">
        <v>323</v>
      </c>
      <c r="AU905" s="239" t="s">
        <v>91</v>
      </c>
      <c r="AY905" s="18" t="s">
        <v>320</v>
      </c>
      <c r="BE905" s="240">
        <f>IF(N905="základní",J905,0)</f>
        <v>0</v>
      </c>
      <c r="BF905" s="240">
        <f>IF(N905="snížená",J905,0)</f>
        <v>0</v>
      </c>
      <c r="BG905" s="240">
        <f>IF(N905="zákl. přenesená",J905,0)</f>
        <v>0</v>
      </c>
      <c r="BH905" s="240">
        <f>IF(N905="sníž. přenesená",J905,0)</f>
        <v>0</v>
      </c>
      <c r="BI905" s="240">
        <f>IF(N905="nulová",J905,0)</f>
        <v>0</v>
      </c>
      <c r="BJ905" s="18" t="s">
        <v>89</v>
      </c>
      <c r="BK905" s="240">
        <f>ROUND(I905*H905,2)</f>
        <v>0</v>
      </c>
      <c r="BL905" s="18" t="s">
        <v>341</v>
      </c>
      <c r="BM905" s="239" t="s">
        <v>1621</v>
      </c>
    </row>
    <row r="906" s="13" customFormat="1">
      <c r="A906" s="13"/>
      <c r="B906" s="251"/>
      <c r="C906" s="252"/>
      <c r="D906" s="253" t="s">
        <v>440</v>
      </c>
      <c r="E906" s="254" t="s">
        <v>1</v>
      </c>
      <c r="F906" s="255" t="s">
        <v>1622</v>
      </c>
      <c r="G906" s="252"/>
      <c r="H906" s="256">
        <v>3.6000000000000001</v>
      </c>
      <c r="I906" s="257"/>
      <c r="J906" s="252"/>
      <c r="K906" s="252"/>
      <c r="L906" s="258"/>
      <c r="M906" s="259"/>
      <c r="N906" s="260"/>
      <c r="O906" s="260"/>
      <c r="P906" s="260"/>
      <c r="Q906" s="260"/>
      <c r="R906" s="260"/>
      <c r="S906" s="260"/>
      <c r="T906" s="261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62" t="s">
        <v>440</v>
      </c>
      <c r="AU906" s="262" t="s">
        <v>91</v>
      </c>
      <c r="AV906" s="13" t="s">
        <v>91</v>
      </c>
      <c r="AW906" s="13" t="s">
        <v>36</v>
      </c>
      <c r="AX906" s="13" t="s">
        <v>89</v>
      </c>
      <c r="AY906" s="262" t="s">
        <v>320</v>
      </c>
    </row>
    <row r="907" s="2" customFormat="1" ht="24.15" customHeight="1">
      <c r="A907" s="39"/>
      <c r="B907" s="40"/>
      <c r="C907" s="228" t="s">
        <v>1623</v>
      </c>
      <c r="D907" s="228" t="s">
        <v>323</v>
      </c>
      <c r="E907" s="229" t="s">
        <v>1624</v>
      </c>
      <c r="F907" s="230" t="s">
        <v>1625</v>
      </c>
      <c r="G907" s="231" t="s">
        <v>437</v>
      </c>
      <c r="H907" s="232">
        <v>228.53</v>
      </c>
      <c r="I907" s="233"/>
      <c r="J907" s="234">
        <f>ROUND(I907*H907,2)</f>
        <v>0</v>
      </c>
      <c r="K907" s="230" t="s">
        <v>326</v>
      </c>
      <c r="L907" s="45"/>
      <c r="M907" s="235" t="s">
        <v>1</v>
      </c>
      <c r="N907" s="236" t="s">
        <v>46</v>
      </c>
      <c r="O907" s="92"/>
      <c r="P907" s="237">
        <f>O907*H907</f>
        <v>0</v>
      </c>
      <c r="Q907" s="237">
        <v>0.00029</v>
      </c>
      <c r="R907" s="237">
        <f>Q907*H907</f>
        <v>0.066273700000000005</v>
      </c>
      <c r="S907" s="237">
        <v>0</v>
      </c>
      <c r="T907" s="238">
        <f>S907*H907</f>
        <v>0</v>
      </c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R907" s="239" t="s">
        <v>341</v>
      </c>
      <c r="AT907" s="239" t="s">
        <v>323</v>
      </c>
      <c r="AU907" s="239" t="s">
        <v>91</v>
      </c>
      <c r="AY907" s="18" t="s">
        <v>320</v>
      </c>
      <c r="BE907" s="240">
        <f>IF(N907="základní",J907,0)</f>
        <v>0</v>
      </c>
      <c r="BF907" s="240">
        <f>IF(N907="snížená",J907,0)</f>
        <v>0</v>
      </c>
      <c r="BG907" s="240">
        <f>IF(N907="zákl. přenesená",J907,0)</f>
        <v>0</v>
      </c>
      <c r="BH907" s="240">
        <f>IF(N907="sníž. přenesená",J907,0)</f>
        <v>0</v>
      </c>
      <c r="BI907" s="240">
        <f>IF(N907="nulová",J907,0)</f>
        <v>0</v>
      </c>
      <c r="BJ907" s="18" t="s">
        <v>89</v>
      </c>
      <c r="BK907" s="240">
        <f>ROUND(I907*H907,2)</f>
        <v>0</v>
      </c>
      <c r="BL907" s="18" t="s">
        <v>341</v>
      </c>
      <c r="BM907" s="239" t="s">
        <v>1626</v>
      </c>
    </row>
    <row r="908" s="2" customFormat="1">
      <c r="A908" s="39"/>
      <c r="B908" s="40"/>
      <c r="C908" s="41"/>
      <c r="D908" s="241" t="s">
        <v>329</v>
      </c>
      <c r="E908" s="41"/>
      <c r="F908" s="242" t="s">
        <v>1627</v>
      </c>
      <c r="G908" s="41"/>
      <c r="H908" s="41"/>
      <c r="I908" s="243"/>
      <c r="J908" s="41"/>
      <c r="K908" s="41"/>
      <c r="L908" s="45"/>
      <c r="M908" s="244"/>
      <c r="N908" s="245"/>
      <c r="O908" s="92"/>
      <c r="P908" s="92"/>
      <c r="Q908" s="92"/>
      <c r="R908" s="92"/>
      <c r="S908" s="92"/>
      <c r="T908" s="93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T908" s="18" t="s">
        <v>329</v>
      </c>
      <c r="AU908" s="18" t="s">
        <v>91</v>
      </c>
    </row>
    <row r="909" s="16" customFormat="1">
      <c r="A909" s="16"/>
      <c r="B909" s="299"/>
      <c r="C909" s="300"/>
      <c r="D909" s="253" t="s">
        <v>440</v>
      </c>
      <c r="E909" s="301" t="s">
        <v>1</v>
      </c>
      <c r="F909" s="302" t="s">
        <v>1628</v>
      </c>
      <c r="G909" s="300"/>
      <c r="H909" s="301" t="s">
        <v>1</v>
      </c>
      <c r="I909" s="303"/>
      <c r="J909" s="300"/>
      <c r="K909" s="300"/>
      <c r="L909" s="304"/>
      <c r="M909" s="305"/>
      <c r="N909" s="306"/>
      <c r="O909" s="306"/>
      <c r="P909" s="306"/>
      <c r="Q909" s="306"/>
      <c r="R909" s="306"/>
      <c r="S909" s="306"/>
      <c r="T909" s="307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T909" s="308" t="s">
        <v>440</v>
      </c>
      <c r="AU909" s="308" t="s">
        <v>91</v>
      </c>
      <c r="AV909" s="16" t="s">
        <v>89</v>
      </c>
      <c r="AW909" s="16" t="s">
        <v>36</v>
      </c>
      <c r="AX909" s="16" t="s">
        <v>81</v>
      </c>
      <c r="AY909" s="308" t="s">
        <v>320</v>
      </c>
    </row>
    <row r="910" s="13" customFormat="1">
      <c r="A910" s="13"/>
      <c r="B910" s="251"/>
      <c r="C910" s="252"/>
      <c r="D910" s="253" t="s">
        <v>440</v>
      </c>
      <c r="E910" s="254" t="s">
        <v>1</v>
      </c>
      <c r="F910" s="255" t="s">
        <v>1629</v>
      </c>
      <c r="G910" s="252"/>
      <c r="H910" s="256">
        <v>7</v>
      </c>
      <c r="I910" s="257"/>
      <c r="J910" s="252"/>
      <c r="K910" s="252"/>
      <c r="L910" s="258"/>
      <c r="M910" s="259"/>
      <c r="N910" s="260"/>
      <c r="O910" s="260"/>
      <c r="P910" s="260"/>
      <c r="Q910" s="260"/>
      <c r="R910" s="260"/>
      <c r="S910" s="260"/>
      <c r="T910" s="261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62" t="s">
        <v>440</v>
      </c>
      <c r="AU910" s="262" t="s">
        <v>91</v>
      </c>
      <c r="AV910" s="13" t="s">
        <v>91</v>
      </c>
      <c r="AW910" s="13" t="s">
        <v>36</v>
      </c>
      <c r="AX910" s="13" t="s">
        <v>81</v>
      </c>
      <c r="AY910" s="262" t="s">
        <v>320</v>
      </c>
    </row>
    <row r="911" s="15" customFormat="1">
      <c r="A911" s="15"/>
      <c r="B911" s="288"/>
      <c r="C911" s="289"/>
      <c r="D911" s="253" t="s">
        <v>440</v>
      </c>
      <c r="E911" s="290" t="s">
        <v>1</v>
      </c>
      <c r="F911" s="291" t="s">
        <v>633</v>
      </c>
      <c r="G911" s="289"/>
      <c r="H911" s="292">
        <v>7</v>
      </c>
      <c r="I911" s="293"/>
      <c r="J911" s="289"/>
      <c r="K911" s="289"/>
      <c r="L911" s="294"/>
      <c r="M911" s="295"/>
      <c r="N911" s="296"/>
      <c r="O911" s="296"/>
      <c r="P911" s="296"/>
      <c r="Q911" s="296"/>
      <c r="R911" s="296"/>
      <c r="S911" s="296"/>
      <c r="T911" s="297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T911" s="298" t="s">
        <v>440</v>
      </c>
      <c r="AU911" s="298" t="s">
        <v>91</v>
      </c>
      <c r="AV911" s="15" t="s">
        <v>111</v>
      </c>
      <c r="AW911" s="15" t="s">
        <v>36</v>
      </c>
      <c r="AX911" s="15" t="s">
        <v>81</v>
      </c>
      <c r="AY911" s="298" t="s">
        <v>320</v>
      </c>
    </row>
    <row r="912" s="16" customFormat="1">
      <c r="A912" s="16"/>
      <c r="B912" s="299"/>
      <c r="C912" s="300"/>
      <c r="D912" s="253" t="s">
        <v>440</v>
      </c>
      <c r="E912" s="301" t="s">
        <v>1</v>
      </c>
      <c r="F912" s="302" t="s">
        <v>900</v>
      </c>
      <c r="G912" s="300"/>
      <c r="H912" s="301" t="s">
        <v>1</v>
      </c>
      <c r="I912" s="303"/>
      <c r="J912" s="300"/>
      <c r="K912" s="300"/>
      <c r="L912" s="304"/>
      <c r="M912" s="305"/>
      <c r="N912" s="306"/>
      <c r="O912" s="306"/>
      <c r="P912" s="306"/>
      <c r="Q912" s="306"/>
      <c r="R912" s="306"/>
      <c r="S912" s="306"/>
      <c r="T912" s="307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T912" s="308" t="s">
        <v>440</v>
      </c>
      <c r="AU912" s="308" t="s">
        <v>91</v>
      </c>
      <c r="AV912" s="16" t="s">
        <v>89</v>
      </c>
      <c r="AW912" s="16" t="s">
        <v>36</v>
      </c>
      <c r="AX912" s="16" t="s">
        <v>81</v>
      </c>
      <c r="AY912" s="308" t="s">
        <v>320</v>
      </c>
    </row>
    <row r="913" s="13" customFormat="1">
      <c r="A913" s="13"/>
      <c r="B913" s="251"/>
      <c r="C913" s="252"/>
      <c r="D913" s="253" t="s">
        <v>440</v>
      </c>
      <c r="E913" s="254" t="s">
        <v>1</v>
      </c>
      <c r="F913" s="255" t="s">
        <v>1630</v>
      </c>
      <c r="G913" s="252"/>
      <c r="H913" s="256">
        <v>87.150000000000006</v>
      </c>
      <c r="I913" s="257"/>
      <c r="J913" s="252"/>
      <c r="K913" s="252"/>
      <c r="L913" s="258"/>
      <c r="M913" s="259"/>
      <c r="N913" s="260"/>
      <c r="O913" s="260"/>
      <c r="P913" s="260"/>
      <c r="Q913" s="260"/>
      <c r="R913" s="260"/>
      <c r="S913" s="260"/>
      <c r="T913" s="261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62" t="s">
        <v>440</v>
      </c>
      <c r="AU913" s="262" t="s">
        <v>91</v>
      </c>
      <c r="AV913" s="13" t="s">
        <v>91</v>
      </c>
      <c r="AW913" s="13" t="s">
        <v>36</v>
      </c>
      <c r="AX913" s="13" t="s">
        <v>81</v>
      </c>
      <c r="AY913" s="262" t="s">
        <v>320</v>
      </c>
    </row>
    <row r="914" s="13" customFormat="1">
      <c r="A914" s="13"/>
      <c r="B914" s="251"/>
      <c r="C914" s="252"/>
      <c r="D914" s="253" t="s">
        <v>440</v>
      </c>
      <c r="E914" s="254" t="s">
        <v>1</v>
      </c>
      <c r="F914" s="255" t="s">
        <v>1631</v>
      </c>
      <c r="G914" s="252"/>
      <c r="H914" s="256">
        <v>134.38</v>
      </c>
      <c r="I914" s="257"/>
      <c r="J914" s="252"/>
      <c r="K914" s="252"/>
      <c r="L914" s="258"/>
      <c r="M914" s="259"/>
      <c r="N914" s="260"/>
      <c r="O914" s="260"/>
      <c r="P914" s="260"/>
      <c r="Q914" s="260"/>
      <c r="R914" s="260"/>
      <c r="S914" s="260"/>
      <c r="T914" s="261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62" t="s">
        <v>440</v>
      </c>
      <c r="AU914" s="262" t="s">
        <v>91</v>
      </c>
      <c r="AV914" s="13" t="s">
        <v>91</v>
      </c>
      <c r="AW914" s="13" t="s">
        <v>36</v>
      </c>
      <c r="AX914" s="13" t="s">
        <v>81</v>
      </c>
      <c r="AY914" s="262" t="s">
        <v>320</v>
      </c>
    </row>
    <row r="915" s="15" customFormat="1">
      <c r="A915" s="15"/>
      <c r="B915" s="288"/>
      <c r="C915" s="289"/>
      <c r="D915" s="253" t="s">
        <v>440</v>
      </c>
      <c r="E915" s="290" t="s">
        <v>1</v>
      </c>
      <c r="F915" s="291" t="s">
        <v>633</v>
      </c>
      <c r="G915" s="289"/>
      <c r="H915" s="292">
        <v>221.53</v>
      </c>
      <c r="I915" s="293"/>
      <c r="J915" s="289"/>
      <c r="K915" s="289"/>
      <c r="L915" s="294"/>
      <c r="M915" s="295"/>
      <c r="N915" s="296"/>
      <c r="O915" s="296"/>
      <c r="P915" s="296"/>
      <c r="Q915" s="296"/>
      <c r="R915" s="296"/>
      <c r="S915" s="296"/>
      <c r="T915" s="297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T915" s="298" t="s">
        <v>440</v>
      </c>
      <c r="AU915" s="298" t="s">
        <v>91</v>
      </c>
      <c r="AV915" s="15" t="s">
        <v>111</v>
      </c>
      <c r="AW915" s="15" t="s">
        <v>36</v>
      </c>
      <c r="AX915" s="15" t="s">
        <v>81</v>
      </c>
      <c r="AY915" s="298" t="s">
        <v>320</v>
      </c>
    </row>
    <row r="916" s="14" customFormat="1">
      <c r="A916" s="14"/>
      <c r="B916" s="263"/>
      <c r="C916" s="264"/>
      <c r="D916" s="253" t="s">
        <v>440</v>
      </c>
      <c r="E916" s="265" t="s">
        <v>1</v>
      </c>
      <c r="F916" s="266" t="s">
        <v>485</v>
      </c>
      <c r="G916" s="264"/>
      <c r="H916" s="267">
        <v>228.53</v>
      </c>
      <c r="I916" s="268"/>
      <c r="J916" s="264"/>
      <c r="K916" s="264"/>
      <c r="L916" s="269"/>
      <c r="M916" s="270"/>
      <c r="N916" s="271"/>
      <c r="O916" s="271"/>
      <c r="P916" s="271"/>
      <c r="Q916" s="271"/>
      <c r="R916" s="271"/>
      <c r="S916" s="271"/>
      <c r="T916" s="272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73" t="s">
        <v>440</v>
      </c>
      <c r="AU916" s="273" t="s">
        <v>91</v>
      </c>
      <c r="AV916" s="14" t="s">
        <v>341</v>
      </c>
      <c r="AW916" s="14" t="s">
        <v>36</v>
      </c>
      <c r="AX916" s="14" t="s">
        <v>89</v>
      </c>
      <c r="AY916" s="273" t="s">
        <v>320</v>
      </c>
    </row>
    <row r="917" s="2" customFormat="1" ht="24.15" customHeight="1">
      <c r="A917" s="39"/>
      <c r="B917" s="40"/>
      <c r="C917" s="228" t="s">
        <v>1632</v>
      </c>
      <c r="D917" s="228" t="s">
        <v>323</v>
      </c>
      <c r="E917" s="229" t="s">
        <v>1633</v>
      </c>
      <c r="F917" s="230" t="s">
        <v>1634</v>
      </c>
      <c r="G917" s="231" t="s">
        <v>544</v>
      </c>
      <c r="H917" s="232">
        <v>13</v>
      </c>
      <c r="I917" s="233"/>
      <c r="J917" s="234">
        <f>ROUND(I917*H917,2)</f>
        <v>0</v>
      </c>
      <c r="K917" s="230" t="s">
        <v>326</v>
      </c>
      <c r="L917" s="45"/>
      <c r="M917" s="235" t="s">
        <v>1</v>
      </c>
      <c r="N917" s="236" t="s">
        <v>46</v>
      </c>
      <c r="O917" s="92"/>
      <c r="P917" s="237">
        <f>O917*H917</f>
        <v>0</v>
      </c>
      <c r="Q917" s="237">
        <v>0.01035</v>
      </c>
      <c r="R917" s="237">
        <f>Q917*H917</f>
        <v>0.13455</v>
      </c>
      <c r="S917" s="237">
        <v>0</v>
      </c>
      <c r="T917" s="238">
        <f>S917*H917</f>
        <v>0</v>
      </c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R917" s="239" t="s">
        <v>341</v>
      </c>
      <c r="AT917" s="239" t="s">
        <v>323</v>
      </c>
      <c r="AU917" s="239" t="s">
        <v>91</v>
      </c>
      <c r="AY917" s="18" t="s">
        <v>320</v>
      </c>
      <c r="BE917" s="240">
        <f>IF(N917="základní",J917,0)</f>
        <v>0</v>
      </c>
      <c r="BF917" s="240">
        <f>IF(N917="snížená",J917,0)</f>
        <v>0</v>
      </c>
      <c r="BG917" s="240">
        <f>IF(N917="zákl. přenesená",J917,0)</f>
        <v>0</v>
      </c>
      <c r="BH917" s="240">
        <f>IF(N917="sníž. přenesená",J917,0)</f>
        <v>0</v>
      </c>
      <c r="BI917" s="240">
        <f>IF(N917="nulová",J917,0)</f>
        <v>0</v>
      </c>
      <c r="BJ917" s="18" t="s">
        <v>89</v>
      </c>
      <c r="BK917" s="240">
        <f>ROUND(I917*H917,2)</f>
        <v>0</v>
      </c>
      <c r="BL917" s="18" t="s">
        <v>341</v>
      </c>
      <c r="BM917" s="239" t="s">
        <v>1635</v>
      </c>
    </row>
    <row r="918" s="2" customFormat="1">
      <c r="A918" s="39"/>
      <c r="B918" s="40"/>
      <c r="C918" s="41"/>
      <c r="D918" s="241" t="s">
        <v>329</v>
      </c>
      <c r="E918" s="41"/>
      <c r="F918" s="242" t="s">
        <v>1636</v>
      </c>
      <c r="G918" s="41"/>
      <c r="H918" s="41"/>
      <c r="I918" s="243"/>
      <c r="J918" s="41"/>
      <c r="K918" s="41"/>
      <c r="L918" s="45"/>
      <c r="M918" s="244"/>
      <c r="N918" s="245"/>
      <c r="O918" s="92"/>
      <c r="P918" s="92"/>
      <c r="Q918" s="92"/>
      <c r="R918" s="92"/>
      <c r="S918" s="92"/>
      <c r="T918" s="93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T918" s="18" t="s">
        <v>329</v>
      </c>
      <c r="AU918" s="18" t="s">
        <v>91</v>
      </c>
    </row>
    <row r="919" s="13" customFormat="1">
      <c r="A919" s="13"/>
      <c r="B919" s="251"/>
      <c r="C919" s="252"/>
      <c r="D919" s="253" t="s">
        <v>440</v>
      </c>
      <c r="E919" s="254" t="s">
        <v>1</v>
      </c>
      <c r="F919" s="255" t="s">
        <v>1637</v>
      </c>
      <c r="G919" s="252"/>
      <c r="H919" s="256">
        <v>13</v>
      </c>
      <c r="I919" s="257"/>
      <c r="J919" s="252"/>
      <c r="K919" s="252"/>
      <c r="L919" s="258"/>
      <c r="M919" s="259"/>
      <c r="N919" s="260"/>
      <c r="O919" s="260"/>
      <c r="P919" s="260"/>
      <c r="Q919" s="260"/>
      <c r="R919" s="260"/>
      <c r="S919" s="260"/>
      <c r="T919" s="261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62" t="s">
        <v>440</v>
      </c>
      <c r="AU919" s="262" t="s">
        <v>91</v>
      </c>
      <c r="AV919" s="13" t="s">
        <v>91</v>
      </c>
      <c r="AW919" s="13" t="s">
        <v>36</v>
      </c>
      <c r="AX919" s="13" t="s">
        <v>89</v>
      </c>
      <c r="AY919" s="262" t="s">
        <v>320</v>
      </c>
    </row>
    <row r="920" s="12" customFormat="1" ht="22.8" customHeight="1">
      <c r="A920" s="12"/>
      <c r="B920" s="212"/>
      <c r="C920" s="213"/>
      <c r="D920" s="214" t="s">
        <v>80</v>
      </c>
      <c r="E920" s="226" t="s">
        <v>1638</v>
      </c>
      <c r="F920" s="226" t="s">
        <v>1639</v>
      </c>
      <c r="G920" s="213"/>
      <c r="H920" s="213"/>
      <c r="I920" s="216"/>
      <c r="J920" s="227">
        <f>BK920</f>
        <v>0</v>
      </c>
      <c r="K920" s="213"/>
      <c r="L920" s="218"/>
      <c r="M920" s="219"/>
      <c r="N920" s="220"/>
      <c r="O920" s="220"/>
      <c r="P920" s="221">
        <f>SUM(P921:P926)</f>
        <v>0</v>
      </c>
      <c r="Q920" s="220"/>
      <c r="R920" s="221">
        <f>SUM(R921:R926)</f>
        <v>0</v>
      </c>
      <c r="S920" s="220"/>
      <c r="T920" s="222">
        <f>SUM(T921:T926)</f>
        <v>1213.0094999999999</v>
      </c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R920" s="223" t="s">
        <v>89</v>
      </c>
      <c r="AT920" s="224" t="s">
        <v>80</v>
      </c>
      <c r="AU920" s="224" t="s">
        <v>89</v>
      </c>
      <c r="AY920" s="223" t="s">
        <v>320</v>
      </c>
      <c r="BK920" s="225">
        <f>SUM(BK921:BK926)</f>
        <v>0</v>
      </c>
    </row>
    <row r="921" s="2" customFormat="1" ht="33" customHeight="1">
      <c r="A921" s="39"/>
      <c r="B921" s="40"/>
      <c r="C921" s="228" t="s">
        <v>1640</v>
      </c>
      <c r="D921" s="228" t="s">
        <v>323</v>
      </c>
      <c r="E921" s="229" t="s">
        <v>1641</v>
      </c>
      <c r="F921" s="230" t="s">
        <v>1642</v>
      </c>
      <c r="G921" s="231" t="s">
        <v>455</v>
      </c>
      <c r="H921" s="232">
        <v>2580</v>
      </c>
      <c r="I921" s="233"/>
      <c r="J921" s="234">
        <f>ROUND(I921*H921,2)</f>
        <v>0</v>
      </c>
      <c r="K921" s="230" t="s">
        <v>326</v>
      </c>
      <c r="L921" s="45"/>
      <c r="M921" s="235" t="s">
        <v>1</v>
      </c>
      <c r="N921" s="236" t="s">
        <v>46</v>
      </c>
      <c r="O921" s="92"/>
      <c r="P921" s="237">
        <f>O921*H921</f>
        <v>0</v>
      </c>
      <c r="Q921" s="237">
        <v>0</v>
      </c>
      <c r="R921" s="237">
        <f>Q921*H921</f>
        <v>0</v>
      </c>
      <c r="S921" s="237">
        <v>0.46999999999999997</v>
      </c>
      <c r="T921" s="238">
        <f>S921*H921</f>
        <v>1212.5999999999999</v>
      </c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R921" s="239" t="s">
        <v>341</v>
      </c>
      <c r="AT921" s="239" t="s">
        <v>323</v>
      </c>
      <c r="AU921" s="239" t="s">
        <v>91</v>
      </c>
      <c r="AY921" s="18" t="s">
        <v>320</v>
      </c>
      <c r="BE921" s="240">
        <f>IF(N921="základní",J921,0)</f>
        <v>0</v>
      </c>
      <c r="BF921" s="240">
        <f>IF(N921="snížená",J921,0)</f>
        <v>0</v>
      </c>
      <c r="BG921" s="240">
        <f>IF(N921="zákl. přenesená",J921,0)</f>
        <v>0</v>
      </c>
      <c r="BH921" s="240">
        <f>IF(N921="sníž. přenesená",J921,0)</f>
        <v>0</v>
      </c>
      <c r="BI921" s="240">
        <f>IF(N921="nulová",J921,0)</f>
        <v>0</v>
      </c>
      <c r="BJ921" s="18" t="s">
        <v>89</v>
      </c>
      <c r="BK921" s="240">
        <f>ROUND(I921*H921,2)</f>
        <v>0</v>
      </c>
      <c r="BL921" s="18" t="s">
        <v>341</v>
      </c>
      <c r="BM921" s="239" t="s">
        <v>1643</v>
      </c>
    </row>
    <row r="922" s="2" customFormat="1">
      <c r="A922" s="39"/>
      <c r="B922" s="40"/>
      <c r="C922" s="41"/>
      <c r="D922" s="241" t="s">
        <v>329</v>
      </c>
      <c r="E922" s="41"/>
      <c r="F922" s="242" t="s">
        <v>1644</v>
      </c>
      <c r="G922" s="41"/>
      <c r="H922" s="41"/>
      <c r="I922" s="243"/>
      <c r="J922" s="41"/>
      <c r="K922" s="41"/>
      <c r="L922" s="45"/>
      <c r="M922" s="244"/>
      <c r="N922" s="245"/>
      <c r="O922" s="92"/>
      <c r="P922" s="92"/>
      <c r="Q922" s="92"/>
      <c r="R922" s="92"/>
      <c r="S922" s="92"/>
      <c r="T922" s="93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T922" s="18" t="s">
        <v>329</v>
      </c>
      <c r="AU922" s="18" t="s">
        <v>91</v>
      </c>
    </row>
    <row r="923" s="13" customFormat="1">
      <c r="A923" s="13"/>
      <c r="B923" s="251"/>
      <c r="C923" s="252"/>
      <c r="D923" s="253" t="s">
        <v>440</v>
      </c>
      <c r="E923" s="254" t="s">
        <v>1</v>
      </c>
      <c r="F923" s="255" t="s">
        <v>1645</v>
      </c>
      <c r="G923" s="252"/>
      <c r="H923" s="256">
        <v>2580</v>
      </c>
      <c r="I923" s="257"/>
      <c r="J923" s="252"/>
      <c r="K923" s="252"/>
      <c r="L923" s="258"/>
      <c r="M923" s="259"/>
      <c r="N923" s="260"/>
      <c r="O923" s="260"/>
      <c r="P923" s="260"/>
      <c r="Q923" s="260"/>
      <c r="R923" s="260"/>
      <c r="S923" s="260"/>
      <c r="T923" s="261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62" t="s">
        <v>440</v>
      </c>
      <c r="AU923" s="262" t="s">
        <v>91</v>
      </c>
      <c r="AV923" s="13" t="s">
        <v>91</v>
      </c>
      <c r="AW923" s="13" t="s">
        <v>36</v>
      </c>
      <c r="AX923" s="13" t="s">
        <v>89</v>
      </c>
      <c r="AY923" s="262" t="s">
        <v>320</v>
      </c>
    </row>
    <row r="924" s="2" customFormat="1" ht="24.15" customHeight="1">
      <c r="A924" s="39"/>
      <c r="B924" s="40"/>
      <c r="C924" s="228" t="s">
        <v>1646</v>
      </c>
      <c r="D924" s="228" t="s">
        <v>323</v>
      </c>
      <c r="E924" s="229" t="s">
        <v>1647</v>
      </c>
      <c r="F924" s="230" t="s">
        <v>1648</v>
      </c>
      <c r="G924" s="231" t="s">
        <v>437</v>
      </c>
      <c r="H924" s="232">
        <v>11.699999999999999</v>
      </c>
      <c r="I924" s="233"/>
      <c r="J924" s="234">
        <f>ROUND(I924*H924,2)</f>
        <v>0</v>
      </c>
      <c r="K924" s="230" t="s">
        <v>326</v>
      </c>
      <c r="L924" s="45"/>
      <c r="M924" s="235" t="s">
        <v>1</v>
      </c>
      <c r="N924" s="236" t="s">
        <v>46</v>
      </c>
      <c r="O924" s="92"/>
      <c r="P924" s="237">
        <f>O924*H924</f>
        <v>0</v>
      </c>
      <c r="Q924" s="237">
        <v>0</v>
      </c>
      <c r="R924" s="237">
        <f>Q924*H924</f>
        <v>0</v>
      </c>
      <c r="S924" s="237">
        <v>0.035000000000000003</v>
      </c>
      <c r="T924" s="238">
        <f>S924*H924</f>
        <v>0.40950000000000003</v>
      </c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R924" s="239" t="s">
        <v>341</v>
      </c>
      <c r="AT924" s="239" t="s">
        <v>323</v>
      </c>
      <c r="AU924" s="239" t="s">
        <v>91</v>
      </c>
      <c r="AY924" s="18" t="s">
        <v>320</v>
      </c>
      <c r="BE924" s="240">
        <f>IF(N924="základní",J924,0)</f>
        <v>0</v>
      </c>
      <c r="BF924" s="240">
        <f>IF(N924="snížená",J924,0)</f>
        <v>0</v>
      </c>
      <c r="BG924" s="240">
        <f>IF(N924="zákl. přenesená",J924,0)</f>
        <v>0</v>
      </c>
      <c r="BH924" s="240">
        <f>IF(N924="sníž. přenesená",J924,0)</f>
        <v>0</v>
      </c>
      <c r="BI924" s="240">
        <f>IF(N924="nulová",J924,0)</f>
        <v>0</v>
      </c>
      <c r="BJ924" s="18" t="s">
        <v>89</v>
      </c>
      <c r="BK924" s="240">
        <f>ROUND(I924*H924,2)</f>
        <v>0</v>
      </c>
      <c r="BL924" s="18" t="s">
        <v>341</v>
      </c>
      <c r="BM924" s="239" t="s">
        <v>1649</v>
      </c>
    </row>
    <row r="925" s="2" customFormat="1">
      <c r="A925" s="39"/>
      <c r="B925" s="40"/>
      <c r="C925" s="41"/>
      <c r="D925" s="241" t="s">
        <v>329</v>
      </c>
      <c r="E925" s="41"/>
      <c r="F925" s="242" t="s">
        <v>1650</v>
      </c>
      <c r="G925" s="41"/>
      <c r="H925" s="41"/>
      <c r="I925" s="243"/>
      <c r="J925" s="41"/>
      <c r="K925" s="41"/>
      <c r="L925" s="45"/>
      <c r="M925" s="244"/>
      <c r="N925" s="245"/>
      <c r="O925" s="92"/>
      <c r="P925" s="92"/>
      <c r="Q925" s="92"/>
      <c r="R925" s="92"/>
      <c r="S925" s="92"/>
      <c r="T925" s="93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T925" s="18" t="s">
        <v>329</v>
      </c>
      <c r="AU925" s="18" t="s">
        <v>91</v>
      </c>
    </row>
    <row r="926" s="13" customFormat="1">
      <c r="A926" s="13"/>
      <c r="B926" s="251"/>
      <c r="C926" s="252"/>
      <c r="D926" s="253" t="s">
        <v>440</v>
      </c>
      <c r="E926" s="254" t="s">
        <v>1</v>
      </c>
      <c r="F926" s="255" t="s">
        <v>1382</v>
      </c>
      <c r="G926" s="252"/>
      <c r="H926" s="256">
        <v>11.699999999999999</v>
      </c>
      <c r="I926" s="257"/>
      <c r="J926" s="252"/>
      <c r="K926" s="252"/>
      <c r="L926" s="258"/>
      <c r="M926" s="259"/>
      <c r="N926" s="260"/>
      <c r="O926" s="260"/>
      <c r="P926" s="260"/>
      <c r="Q926" s="260"/>
      <c r="R926" s="260"/>
      <c r="S926" s="260"/>
      <c r="T926" s="261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62" t="s">
        <v>440</v>
      </c>
      <c r="AU926" s="262" t="s">
        <v>91</v>
      </c>
      <c r="AV926" s="13" t="s">
        <v>91</v>
      </c>
      <c r="AW926" s="13" t="s">
        <v>36</v>
      </c>
      <c r="AX926" s="13" t="s">
        <v>89</v>
      </c>
      <c r="AY926" s="262" t="s">
        <v>320</v>
      </c>
    </row>
    <row r="927" s="12" customFormat="1" ht="22.8" customHeight="1">
      <c r="A927" s="12"/>
      <c r="B927" s="212"/>
      <c r="C927" s="213"/>
      <c r="D927" s="214" t="s">
        <v>80</v>
      </c>
      <c r="E927" s="226" t="s">
        <v>554</v>
      </c>
      <c r="F927" s="226" t="s">
        <v>555</v>
      </c>
      <c r="G927" s="213"/>
      <c r="H927" s="213"/>
      <c r="I927" s="216"/>
      <c r="J927" s="227">
        <f>BK927</f>
        <v>0</v>
      </c>
      <c r="K927" s="213"/>
      <c r="L927" s="218"/>
      <c r="M927" s="219"/>
      <c r="N927" s="220"/>
      <c r="O927" s="220"/>
      <c r="P927" s="221">
        <f>SUM(P928:P935)</f>
        <v>0</v>
      </c>
      <c r="Q927" s="220"/>
      <c r="R927" s="221">
        <f>SUM(R928:R935)</f>
        <v>0</v>
      </c>
      <c r="S927" s="220"/>
      <c r="T927" s="222">
        <f>SUM(T928:T935)</f>
        <v>0</v>
      </c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R927" s="223" t="s">
        <v>89</v>
      </c>
      <c r="AT927" s="224" t="s">
        <v>80</v>
      </c>
      <c r="AU927" s="224" t="s">
        <v>89</v>
      </c>
      <c r="AY927" s="223" t="s">
        <v>320</v>
      </c>
      <c r="BK927" s="225">
        <f>SUM(BK928:BK935)</f>
        <v>0</v>
      </c>
    </row>
    <row r="928" s="2" customFormat="1" ht="24.15" customHeight="1">
      <c r="A928" s="39"/>
      <c r="B928" s="40"/>
      <c r="C928" s="228" t="s">
        <v>1651</v>
      </c>
      <c r="D928" s="228" t="s">
        <v>323</v>
      </c>
      <c r="E928" s="229" t="s">
        <v>1652</v>
      </c>
      <c r="F928" s="230" t="s">
        <v>1653</v>
      </c>
      <c r="G928" s="231" t="s">
        <v>480</v>
      </c>
      <c r="H928" s="232">
        <v>1213.01</v>
      </c>
      <c r="I928" s="233"/>
      <c r="J928" s="234">
        <f>ROUND(I928*H928,2)</f>
        <v>0</v>
      </c>
      <c r="K928" s="230" t="s">
        <v>326</v>
      </c>
      <c r="L928" s="45"/>
      <c r="M928" s="235" t="s">
        <v>1</v>
      </c>
      <c r="N928" s="236" t="s">
        <v>46</v>
      </c>
      <c r="O928" s="92"/>
      <c r="P928" s="237">
        <f>O928*H928</f>
        <v>0</v>
      </c>
      <c r="Q928" s="237">
        <v>0</v>
      </c>
      <c r="R928" s="237">
        <f>Q928*H928</f>
        <v>0</v>
      </c>
      <c r="S928" s="237">
        <v>0</v>
      </c>
      <c r="T928" s="238">
        <f>S928*H928</f>
        <v>0</v>
      </c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R928" s="239" t="s">
        <v>341</v>
      </c>
      <c r="AT928" s="239" t="s">
        <v>323</v>
      </c>
      <c r="AU928" s="239" t="s">
        <v>91</v>
      </c>
      <c r="AY928" s="18" t="s">
        <v>320</v>
      </c>
      <c r="BE928" s="240">
        <f>IF(N928="základní",J928,0)</f>
        <v>0</v>
      </c>
      <c r="BF928" s="240">
        <f>IF(N928="snížená",J928,0)</f>
        <v>0</v>
      </c>
      <c r="BG928" s="240">
        <f>IF(N928="zákl. přenesená",J928,0)</f>
        <v>0</v>
      </c>
      <c r="BH928" s="240">
        <f>IF(N928="sníž. přenesená",J928,0)</f>
        <v>0</v>
      </c>
      <c r="BI928" s="240">
        <f>IF(N928="nulová",J928,0)</f>
        <v>0</v>
      </c>
      <c r="BJ928" s="18" t="s">
        <v>89</v>
      </c>
      <c r="BK928" s="240">
        <f>ROUND(I928*H928,2)</f>
        <v>0</v>
      </c>
      <c r="BL928" s="18" t="s">
        <v>341</v>
      </c>
      <c r="BM928" s="239" t="s">
        <v>1654</v>
      </c>
    </row>
    <row r="929" s="2" customFormat="1">
      <c r="A929" s="39"/>
      <c r="B929" s="40"/>
      <c r="C929" s="41"/>
      <c r="D929" s="241" t="s">
        <v>329</v>
      </c>
      <c r="E929" s="41"/>
      <c r="F929" s="242" t="s">
        <v>1655</v>
      </c>
      <c r="G929" s="41"/>
      <c r="H929" s="41"/>
      <c r="I929" s="243"/>
      <c r="J929" s="41"/>
      <c r="K929" s="41"/>
      <c r="L929" s="45"/>
      <c r="M929" s="244"/>
      <c r="N929" s="245"/>
      <c r="O929" s="92"/>
      <c r="P929" s="92"/>
      <c r="Q929" s="92"/>
      <c r="R929" s="92"/>
      <c r="S929" s="92"/>
      <c r="T929" s="93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T929" s="18" t="s">
        <v>329</v>
      </c>
      <c r="AU929" s="18" t="s">
        <v>91</v>
      </c>
    </row>
    <row r="930" s="2" customFormat="1" ht="24.15" customHeight="1">
      <c r="A930" s="39"/>
      <c r="B930" s="40"/>
      <c r="C930" s="228" t="s">
        <v>1656</v>
      </c>
      <c r="D930" s="228" t="s">
        <v>323</v>
      </c>
      <c r="E930" s="229" t="s">
        <v>557</v>
      </c>
      <c r="F930" s="230" t="s">
        <v>558</v>
      </c>
      <c r="G930" s="231" t="s">
        <v>480</v>
      </c>
      <c r="H930" s="232">
        <v>1213.01</v>
      </c>
      <c r="I930" s="233"/>
      <c r="J930" s="234">
        <f>ROUND(I930*H930,2)</f>
        <v>0</v>
      </c>
      <c r="K930" s="230" t="s">
        <v>326</v>
      </c>
      <c r="L930" s="45"/>
      <c r="M930" s="235" t="s">
        <v>1</v>
      </c>
      <c r="N930" s="236" t="s">
        <v>46</v>
      </c>
      <c r="O930" s="92"/>
      <c r="P930" s="237">
        <f>O930*H930</f>
        <v>0</v>
      </c>
      <c r="Q930" s="237">
        <v>0</v>
      </c>
      <c r="R930" s="237">
        <f>Q930*H930</f>
        <v>0</v>
      </c>
      <c r="S930" s="237">
        <v>0</v>
      </c>
      <c r="T930" s="238">
        <f>S930*H930</f>
        <v>0</v>
      </c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R930" s="239" t="s">
        <v>341</v>
      </c>
      <c r="AT930" s="239" t="s">
        <v>323</v>
      </c>
      <c r="AU930" s="239" t="s">
        <v>91</v>
      </c>
      <c r="AY930" s="18" t="s">
        <v>320</v>
      </c>
      <c r="BE930" s="240">
        <f>IF(N930="základní",J930,0)</f>
        <v>0</v>
      </c>
      <c r="BF930" s="240">
        <f>IF(N930="snížená",J930,0)</f>
        <v>0</v>
      </c>
      <c r="BG930" s="240">
        <f>IF(N930="zákl. přenesená",J930,0)</f>
        <v>0</v>
      </c>
      <c r="BH930" s="240">
        <f>IF(N930="sníž. přenesená",J930,0)</f>
        <v>0</v>
      </c>
      <c r="BI930" s="240">
        <f>IF(N930="nulová",J930,0)</f>
        <v>0</v>
      </c>
      <c r="BJ930" s="18" t="s">
        <v>89</v>
      </c>
      <c r="BK930" s="240">
        <f>ROUND(I930*H930,2)</f>
        <v>0</v>
      </c>
      <c r="BL930" s="18" t="s">
        <v>341</v>
      </c>
      <c r="BM930" s="239" t="s">
        <v>1657</v>
      </c>
    </row>
    <row r="931" s="2" customFormat="1">
      <c r="A931" s="39"/>
      <c r="B931" s="40"/>
      <c r="C931" s="41"/>
      <c r="D931" s="241" t="s">
        <v>329</v>
      </c>
      <c r="E931" s="41"/>
      <c r="F931" s="242" t="s">
        <v>560</v>
      </c>
      <c r="G931" s="41"/>
      <c r="H931" s="41"/>
      <c r="I931" s="243"/>
      <c r="J931" s="41"/>
      <c r="K931" s="41"/>
      <c r="L931" s="45"/>
      <c r="M931" s="244"/>
      <c r="N931" s="245"/>
      <c r="O931" s="92"/>
      <c r="P931" s="92"/>
      <c r="Q931" s="92"/>
      <c r="R931" s="92"/>
      <c r="S931" s="92"/>
      <c r="T931" s="93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T931" s="18" t="s">
        <v>329</v>
      </c>
      <c r="AU931" s="18" t="s">
        <v>91</v>
      </c>
    </row>
    <row r="932" s="2" customFormat="1" ht="24.15" customHeight="1">
      <c r="A932" s="39"/>
      <c r="B932" s="40"/>
      <c r="C932" s="228" t="s">
        <v>1658</v>
      </c>
      <c r="D932" s="228" t="s">
        <v>323</v>
      </c>
      <c r="E932" s="229" t="s">
        <v>562</v>
      </c>
      <c r="F932" s="230" t="s">
        <v>563</v>
      </c>
      <c r="G932" s="231" t="s">
        <v>480</v>
      </c>
      <c r="H932" s="232">
        <v>36390.300000000003</v>
      </c>
      <c r="I932" s="233"/>
      <c r="J932" s="234">
        <f>ROUND(I932*H932,2)</f>
        <v>0</v>
      </c>
      <c r="K932" s="230" t="s">
        <v>1</v>
      </c>
      <c r="L932" s="45"/>
      <c r="M932" s="235" t="s">
        <v>1</v>
      </c>
      <c r="N932" s="236" t="s">
        <v>46</v>
      </c>
      <c r="O932" s="92"/>
      <c r="P932" s="237">
        <f>O932*H932</f>
        <v>0</v>
      </c>
      <c r="Q932" s="237">
        <v>0</v>
      </c>
      <c r="R932" s="237">
        <f>Q932*H932</f>
        <v>0</v>
      </c>
      <c r="S932" s="237">
        <v>0</v>
      </c>
      <c r="T932" s="238">
        <f>S932*H932</f>
        <v>0</v>
      </c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R932" s="239" t="s">
        <v>341</v>
      </c>
      <c r="AT932" s="239" t="s">
        <v>323</v>
      </c>
      <c r="AU932" s="239" t="s">
        <v>91</v>
      </c>
      <c r="AY932" s="18" t="s">
        <v>320</v>
      </c>
      <c r="BE932" s="240">
        <f>IF(N932="základní",J932,0)</f>
        <v>0</v>
      </c>
      <c r="BF932" s="240">
        <f>IF(N932="snížená",J932,0)</f>
        <v>0</v>
      </c>
      <c r="BG932" s="240">
        <f>IF(N932="zákl. přenesená",J932,0)</f>
        <v>0</v>
      </c>
      <c r="BH932" s="240">
        <f>IF(N932="sníž. přenesená",J932,0)</f>
        <v>0</v>
      </c>
      <c r="BI932" s="240">
        <f>IF(N932="nulová",J932,0)</f>
        <v>0</v>
      </c>
      <c r="BJ932" s="18" t="s">
        <v>89</v>
      </c>
      <c r="BK932" s="240">
        <f>ROUND(I932*H932,2)</f>
        <v>0</v>
      </c>
      <c r="BL932" s="18" t="s">
        <v>341</v>
      </c>
      <c r="BM932" s="239" t="s">
        <v>1659</v>
      </c>
    </row>
    <row r="933" s="13" customFormat="1">
      <c r="A933" s="13"/>
      <c r="B933" s="251"/>
      <c r="C933" s="252"/>
      <c r="D933" s="253" t="s">
        <v>440</v>
      </c>
      <c r="E933" s="252"/>
      <c r="F933" s="255" t="s">
        <v>1660</v>
      </c>
      <c r="G933" s="252"/>
      <c r="H933" s="256">
        <v>36390.300000000003</v>
      </c>
      <c r="I933" s="257"/>
      <c r="J933" s="252"/>
      <c r="K933" s="252"/>
      <c r="L933" s="258"/>
      <c r="M933" s="259"/>
      <c r="N933" s="260"/>
      <c r="O933" s="260"/>
      <c r="P933" s="260"/>
      <c r="Q933" s="260"/>
      <c r="R933" s="260"/>
      <c r="S933" s="260"/>
      <c r="T933" s="261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62" t="s">
        <v>440</v>
      </c>
      <c r="AU933" s="262" t="s">
        <v>91</v>
      </c>
      <c r="AV933" s="13" t="s">
        <v>91</v>
      </c>
      <c r="AW933" s="13" t="s">
        <v>4</v>
      </c>
      <c r="AX933" s="13" t="s">
        <v>89</v>
      </c>
      <c r="AY933" s="262" t="s">
        <v>320</v>
      </c>
    </row>
    <row r="934" s="2" customFormat="1" ht="44.25" customHeight="1">
      <c r="A934" s="39"/>
      <c r="B934" s="40"/>
      <c r="C934" s="228" t="s">
        <v>1661</v>
      </c>
      <c r="D934" s="228" t="s">
        <v>323</v>
      </c>
      <c r="E934" s="229" t="s">
        <v>1662</v>
      </c>
      <c r="F934" s="230" t="s">
        <v>1663</v>
      </c>
      <c r="G934" s="231" t="s">
        <v>480</v>
      </c>
      <c r="H934" s="232">
        <v>1213.01</v>
      </c>
      <c r="I934" s="233"/>
      <c r="J934" s="234">
        <f>ROUND(I934*H934,2)</f>
        <v>0</v>
      </c>
      <c r="K934" s="230" t="s">
        <v>326</v>
      </c>
      <c r="L934" s="45"/>
      <c r="M934" s="235" t="s">
        <v>1</v>
      </c>
      <c r="N934" s="236" t="s">
        <v>46</v>
      </c>
      <c r="O934" s="92"/>
      <c r="P934" s="237">
        <f>O934*H934</f>
        <v>0</v>
      </c>
      <c r="Q934" s="237">
        <v>0</v>
      </c>
      <c r="R934" s="237">
        <f>Q934*H934</f>
        <v>0</v>
      </c>
      <c r="S934" s="237">
        <v>0</v>
      </c>
      <c r="T934" s="238">
        <f>S934*H934</f>
        <v>0</v>
      </c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R934" s="239" t="s">
        <v>341</v>
      </c>
      <c r="AT934" s="239" t="s">
        <v>323</v>
      </c>
      <c r="AU934" s="239" t="s">
        <v>91</v>
      </c>
      <c r="AY934" s="18" t="s">
        <v>320</v>
      </c>
      <c r="BE934" s="240">
        <f>IF(N934="základní",J934,0)</f>
        <v>0</v>
      </c>
      <c r="BF934" s="240">
        <f>IF(N934="snížená",J934,0)</f>
        <v>0</v>
      </c>
      <c r="BG934" s="240">
        <f>IF(N934="zákl. přenesená",J934,0)</f>
        <v>0</v>
      </c>
      <c r="BH934" s="240">
        <f>IF(N934="sníž. přenesená",J934,0)</f>
        <v>0</v>
      </c>
      <c r="BI934" s="240">
        <f>IF(N934="nulová",J934,0)</f>
        <v>0</v>
      </c>
      <c r="BJ934" s="18" t="s">
        <v>89</v>
      </c>
      <c r="BK934" s="240">
        <f>ROUND(I934*H934,2)</f>
        <v>0</v>
      </c>
      <c r="BL934" s="18" t="s">
        <v>341</v>
      </c>
      <c r="BM934" s="239" t="s">
        <v>1664</v>
      </c>
    </row>
    <row r="935" s="2" customFormat="1">
      <c r="A935" s="39"/>
      <c r="B935" s="40"/>
      <c r="C935" s="41"/>
      <c r="D935" s="241" t="s">
        <v>329</v>
      </c>
      <c r="E935" s="41"/>
      <c r="F935" s="242" t="s">
        <v>1665</v>
      </c>
      <c r="G935" s="41"/>
      <c r="H935" s="41"/>
      <c r="I935" s="243"/>
      <c r="J935" s="41"/>
      <c r="K935" s="41"/>
      <c r="L935" s="45"/>
      <c r="M935" s="244"/>
      <c r="N935" s="245"/>
      <c r="O935" s="92"/>
      <c r="P935" s="92"/>
      <c r="Q935" s="92"/>
      <c r="R935" s="92"/>
      <c r="S935" s="92"/>
      <c r="T935" s="93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T935" s="18" t="s">
        <v>329</v>
      </c>
      <c r="AU935" s="18" t="s">
        <v>91</v>
      </c>
    </row>
    <row r="936" s="12" customFormat="1" ht="22.8" customHeight="1">
      <c r="A936" s="12"/>
      <c r="B936" s="212"/>
      <c r="C936" s="213"/>
      <c r="D936" s="214" t="s">
        <v>80</v>
      </c>
      <c r="E936" s="226" t="s">
        <v>571</v>
      </c>
      <c r="F936" s="226" t="s">
        <v>572</v>
      </c>
      <c r="G936" s="213"/>
      <c r="H936" s="213"/>
      <c r="I936" s="216"/>
      <c r="J936" s="227">
        <f>BK936</f>
        <v>0</v>
      </c>
      <c r="K936" s="213"/>
      <c r="L936" s="218"/>
      <c r="M936" s="219"/>
      <c r="N936" s="220"/>
      <c r="O936" s="220"/>
      <c r="P936" s="221">
        <f>SUM(P937:P938)</f>
        <v>0</v>
      </c>
      <c r="Q936" s="220"/>
      <c r="R936" s="221">
        <f>SUM(R937:R938)</f>
        <v>0</v>
      </c>
      <c r="S936" s="220"/>
      <c r="T936" s="222">
        <f>SUM(T937:T938)</f>
        <v>0</v>
      </c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R936" s="223" t="s">
        <v>89</v>
      </c>
      <c r="AT936" s="224" t="s">
        <v>80</v>
      </c>
      <c r="AU936" s="224" t="s">
        <v>89</v>
      </c>
      <c r="AY936" s="223" t="s">
        <v>320</v>
      </c>
      <c r="BK936" s="225">
        <f>SUM(BK937:BK938)</f>
        <v>0</v>
      </c>
    </row>
    <row r="937" s="2" customFormat="1" ht="21.75" customHeight="1">
      <c r="A937" s="39"/>
      <c r="B937" s="40"/>
      <c r="C937" s="228" t="s">
        <v>1666</v>
      </c>
      <c r="D937" s="228" t="s">
        <v>323</v>
      </c>
      <c r="E937" s="229" t="s">
        <v>1667</v>
      </c>
      <c r="F937" s="230" t="s">
        <v>1668</v>
      </c>
      <c r="G937" s="231" t="s">
        <v>480</v>
      </c>
      <c r="H937" s="232">
        <v>2726.7150000000001</v>
      </c>
      <c r="I937" s="233"/>
      <c r="J937" s="234">
        <f>ROUND(I937*H937,2)</f>
        <v>0</v>
      </c>
      <c r="K937" s="230" t="s">
        <v>326</v>
      </c>
      <c r="L937" s="45"/>
      <c r="M937" s="235" t="s">
        <v>1</v>
      </c>
      <c r="N937" s="236" t="s">
        <v>46</v>
      </c>
      <c r="O937" s="92"/>
      <c r="P937" s="237">
        <f>O937*H937</f>
        <v>0</v>
      </c>
      <c r="Q937" s="237">
        <v>0</v>
      </c>
      <c r="R937" s="237">
        <f>Q937*H937</f>
        <v>0</v>
      </c>
      <c r="S937" s="237">
        <v>0</v>
      </c>
      <c r="T937" s="238">
        <f>S937*H937</f>
        <v>0</v>
      </c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R937" s="239" t="s">
        <v>341</v>
      </c>
      <c r="AT937" s="239" t="s">
        <v>323</v>
      </c>
      <c r="AU937" s="239" t="s">
        <v>91</v>
      </c>
      <c r="AY937" s="18" t="s">
        <v>320</v>
      </c>
      <c r="BE937" s="240">
        <f>IF(N937="základní",J937,0)</f>
        <v>0</v>
      </c>
      <c r="BF937" s="240">
        <f>IF(N937="snížená",J937,0)</f>
        <v>0</v>
      </c>
      <c r="BG937" s="240">
        <f>IF(N937="zákl. přenesená",J937,0)</f>
        <v>0</v>
      </c>
      <c r="BH937" s="240">
        <f>IF(N937="sníž. přenesená",J937,0)</f>
        <v>0</v>
      </c>
      <c r="BI937" s="240">
        <f>IF(N937="nulová",J937,0)</f>
        <v>0</v>
      </c>
      <c r="BJ937" s="18" t="s">
        <v>89</v>
      </c>
      <c r="BK937" s="240">
        <f>ROUND(I937*H937,2)</f>
        <v>0</v>
      </c>
      <c r="BL937" s="18" t="s">
        <v>341</v>
      </c>
      <c r="BM937" s="239" t="s">
        <v>1669</v>
      </c>
    </row>
    <row r="938" s="2" customFormat="1">
      <c r="A938" s="39"/>
      <c r="B938" s="40"/>
      <c r="C938" s="41"/>
      <c r="D938" s="241" t="s">
        <v>329</v>
      </c>
      <c r="E938" s="41"/>
      <c r="F938" s="242" t="s">
        <v>1670</v>
      </c>
      <c r="G938" s="41"/>
      <c r="H938" s="41"/>
      <c r="I938" s="243"/>
      <c r="J938" s="41"/>
      <c r="K938" s="41"/>
      <c r="L938" s="45"/>
      <c r="M938" s="244"/>
      <c r="N938" s="245"/>
      <c r="O938" s="92"/>
      <c r="P938" s="92"/>
      <c r="Q938" s="92"/>
      <c r="R938" s="92"/>
      <c r="S938" s="92"/>
      <c r="T938" s="93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T938" s="18" t="s">
        <v>329</v>
      </c>
      <c r="AU938" s="18" t="s">
        <v>91</v>
      </c>
    </row>
    <row r="939" s="12" customFormat="1" ht="25.92" customHeight="1">
      <c r="A939" s="12"/>
      <c r="B939" s="212"/>
      <c r="C939" s="213"/>
      <c r="D939" s="214" t="s">
        <v>80</v>
      </c>
      <c r="E939" s="215" t="s">
        <v>1671</v>
      </c>
      <c r="F939" s="215" t="s">
        <v>1672</v>
      </c>
      <c r="G939" s="213"/>
      <c r="H939" s="213"/>
      <c r="I939" s="216"/>
      <c r="J939" s="217">
        <f>BK939</f>
        <v>0</v>
      </c>
      <c r="K939" s="213"/>
      <c r="L939" s="218"/>
      <c r="M939" s="219"/>
      <c r="N939" s="220"/>
      <c r="O939" s="220"/>
      <c r="P939" s="221">
        <f>P940+P1045+P1129+P1322+P1435+P1490+P1522+P1557+P1612+P1635+P1642+P1666+P1687+P1736</f>
        <v>0</v>
      </c>
      <c r="Q939" s="220"/>
      <c r="R939" s="221">
        <f>R940+R1045+R1129+R1322+R1435+R1490+R1522+R1557+R1612+R1635+R1642+R1666+R1687+R1736</f>
        <v>111.75501661000001</v>
      </c>
      <c r="S939" s="220"/>
      <c r="T939" s="222">
        <f>T940+T1045+T1129+T1322+T1435+T1490+T1522+T1557+T1612+T1635+T1642+T1666+T1687+T1736</f>
        <v>0</v>
      </c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R939" s="223" t="s">
        <v>91</v>
      </c>
      <c r="AT939" s="224" t="s">
        <v>80</v>
      </c>
      <c r="AU939" s="224" t="s">
        <v>81</v>
      </c>
      <c r="AY939" s="223" t="s">
        <v>320</v>
      </c>
      <c r="BK939" s="225">
        <f>BK940+BK1045+BK1129+BK1322+BK1435+BK1490+BK1522+BK1557+BK1612+BK1635+BK1642+BK1666+BK1687+BK1736</f>
        <v>0</v>
      </c>
    </row>
    <row r="940" s="12" customFormat="1" ht="22.8" customHeight="1">
      <c r="A940" s="12"/>
      <c r="B940" s="212"/>
      <c r="C940" s="213"/>
      <c r="D940" s="214" t="s">
        <v>80</v>
      </c>
      <c r="E940" s="226" t="s">
        <v>1673</v>
      </c>
      <c r="F940" s="226" t="s">
        <v>1674</v>
      </c>
      <c r="G940" s="213"/>
      <c r="H940" s="213"/>
      <c r="I940" s="216"/>
      <c r="J940" s="227">
        <f>BK940</f>
        <v>0</v>
      </c>
      <c r="K940" s="213"/>
      <c r="L940" s="218"/>
      <c r="M940" s="219"/>
      <c r="N940" s="220"/>
      <c r="O940" s="220"/>
      <c r="P940" s="221">
        <f>SUM(P941:P1044)</f>
        <v>0</v>
      </c>
      <c r="Q940" s="220"/>
      <c r="R940" s="221">
        <f>SUM(R941:R1044)</f>
        <v>18.375582460000004</v>
      </c>
      <c r="S940" s="220"/>
      <c r="T940" s="222">
        <f>SUM(T941:T1044)</f>
        <v>0</v>
      </c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R940" s="223" t="s">
        <v>91</v>
      </c>
      <c r="AT940" s="224" t="s">
        <v>80</v>
      </c>
      <c r="AU940" s="224" t="s">
        <v>89</v>
      </c>
      <c r="AY940" s="223" t="s">
        <v>320</v>
      </c>
      <c r="BK940" s="225">
        <f>SUM(BK941:BK1044)</f>
        <v>0</v>
      </c>
    </row>
    <row r="941" s="2" customFormat="1" ht="24.15" customHeight="1">
      <c r="A941" s="39"/>
      <c r="B941" s="40"/>
      <c r="C941" s="228" t="s">
        <v>1675</v>
      </c>
      <c r="D941" s="228" t="s">
        <v>323</v>
      </c>
      <c r="E941" s="229" t="s">
        <v>1676</v>
      </c>
      <c r="F941" s="230" t="s">
        <v>1677</v>
      </c>
      <c r="G941" s="231" t="s">
        <v>437</v>
      </c>
      <c r="H941" s="232">
        <v>787.90999999999997</v>
      </c>
      <c r="I941" s="233"/>
      <c r="J941" s="234">
        <f>ROUND(I941*H941,2)</f>
        <v>0</v>
      </c>
      <c r="K941" s="230" t="s">
        <v>326</v>
      </c>
      <c r="L941" s="45"/>
      <c r="M941" s="235" t="s">
        <v>1</v>
      </c>
      <c r="N941" s="236" t="s">
        <v>46</v>
      </c>
      <c r="O941" s="92"/>
      <c r="P941" s="237">
        <f>O941*H941</f>
        <v>0</v>
      </c>
      <c r="Q941" s="237">
        <v>0</v>
      </c>
      <c r="R941" s="237">
        <f>Q941*H941</f>
        <v>0</v>
      </c>
      <c r="S941" s="237">
        <v>0</v>
      </c>
      <c r="T941" s="238">
        <f>S941*H941</f>
        <v>0</v>
      </c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R941" s="239" t="s">
        <v>404</v>
      </c>
      <c r="AT941" s="239" t="s">
        <v>323</v>
      </c>
      <c r="AU941" s="239" t="s">
        <v>91</v>
      </c>
      <c r="AY941" s="18" t="s">
        <v>320</v>
      </c>
      <c r="BE941" s="240">
        <f>IF(N941="základní",J941,0)</f>
        <v>0</v>
      </c>
      <c r="BF941" s="240">
        <f>IF(N941="snížená",J941,0)</f>
        <v>0</v>
      </c>
      <c r="BG941" s="240">
        <f>IF(N941="zákl. přenesená",J941,0)</f>
        <v>0</v>
      </c>
      <c r="BH941" s="240">
        <f>IF(N941="sníž. přenesená",J941,0)</f>
        <v>0</v>
      </c>
      <c r="BI941" s="240">
        <f>IF(N941="nulová",J941,0)</f>
        <v>0</v>
      </c>
      <c r="BJ941" s="18" t="s">
        <v>89</v>
      </c>
      <c r="BK941" s="240">
        <f>ROUND(I941*H941,2)</f>
        <v>0</v>
      </c>
      <c r="BL941" s="18" t="s">
        <v>404</v>
      </c>
      <c r="BM941" s="239" t="s">
        <v>1678</v>
      </c>
    </row>
    <row r="942" s="2" customFormat="1">
      <c r="A942" s="39"/>
      <c r="B942" s="40"/>
      <c r="C942" s="41"/>
      <c r="D942" s="241" t="s">
        <v>329</v>
      </c>
      <c r="E942" s="41"/>
      <c r="F942" s="242" t="s">
        <v>1679</v>
      </c>
      <c r="G942" s="41"/>
      <c r="H942" s="41"/>
      <c r="I942" s="243"/>
      <c r="J942" s="41"/>
      <c r="K942" s="41"/>
      <c r="L942" s="45"/>
      <c r="M942" s="244"/>
      <c r="N942" s="245"/>
      <c r="O942" s="92"/>
      <c r="P942" s="92"/>
      <c r="Q942" s="92"/>
      <c r="R942" s="92"/>
      <c r="S942" s="92"/>
      <c r="T942" s="93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T942" s="18" t="s">
        <v>329</v>
      </c>
      <c r="AU942" s="18" t="s">
        <v>91</v>
      </c>
    </row>
    <row r="943" s="13" customFormat="1">
      <c r="A943" s="13"/>
      <c r="B943" s="251"/>
      <c r="C943" s="252"/>
      <c r="D943" s="253" t="s">
        <v>440</v>
      </c>
      <c r="E943" s="254" t="s">
        <v>1</v>
      </c>
      <c r="F943" s="255" t="s">
        <v>1680</v>
      </c>
      <c r="G943" s="252"/>
      <c r="H943" s="256">
        <v>787.90999999999997</v>
      </c>
      <c r="I943" s="257"/>
      <c r="J943" s="252"/>
      <c r="K943" s="252"/>
      <c r="L943" s="258"/>
      <c r="M943" s="259"/>
      <c r="N943" s="260"/>
      <c r="O943" s="260"/>
      <c r="P943" s="260"/>
      <c r="Q943" s="260"/>
      <c r="R943" s="260"/>
      <c r="S943" s="260"/>
      <c r="T943" s="261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62" t="s">
        <v>440</v>
      </c>
      <c r="AU943" s="262" t="s">
        <v>91</v>
      </c>
      <c r="AV943" s="13" t="s">
        <v>91</v>
      </c>
      <c r="AW943" s="13" t="s">
        <v>36</v>
      </c>
      <c r="AX943" s="13" t="s">
        <v>89</v>
      </c>
      <c r="AY943" s="262" t="s">
        <v>320</v>
      </c>
    </row>
    <row r="944" s="2" customFormat="1" ht="16.5" customHeight="1">
      <c r="A944" s="39"/>
      <c r="B944" s="40"/>
      <c r="C944" s="274" t="s">
        <v>1681</v>
      </c>
      <c r="D944" s="274" t="s">
        <v>503</v>
      </c>
      <c r="E944" s="275" t="s">
        <v>1682</v>
      </c>
      <c r="F944" s="276" t="s">
        <v>1683</v>
      </c>
      <c r="G944" s="277" t="s">
        <v>480</v>
      </c>
      <c r="H944" s="278">
        <v>0.26000000000000001</v>
      </c>
      <c r="I944" s="279"/>
      <c r="J944" s="280">
        <f>ROUND(I944*H944,2)</f>
        <v>0</v>
      </c>
      <c r="K944" s="276" t="s">
        <v>326</v>
      </c>
      <c r="L944" s="281"/>
      <c r="M944" s="282" t="s">
        <v>1</v>
      </c>
      <c r="N944" s="283" t="s">
        <v>46</v>
      </c>
      <c r="O944" s="92"/>
      <c r="P944" s="237">
        <f>O944*H944</f>
        <v>0</v>
      </c>
      <c r="Q944" s="237">
        <v>1</v>
      </c>
      <c r="R944" s="237">
        <f>Q944*H944</f>
        <v>0.26000000000000001</v>
      </c>
      <c r="S944" s="237">
        <v>0</v>
      </c>
      <c r="T944" s="238">
        <f>S944*H944</f>
        <v>0</v>
      </c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R944" s="239" t="s">
        <v>823</v>
      </c>
      <c r="AT944" s="239" t="s">
        <v>503</v>
      </c>
      <c r="AU944" s="239" t="s">
        <v>91</v>
      </c>
      <c r="AY944" s="18" t="s">
        <v>320</v>
      </c>
      <c r="BE944" s="240">
        <f>IF(N944="základní",J944,0)</f>
        <v>0</v>
      </c>
      <c r="BF944" s="240">
        <f>IF(N944="snížená",J944,0)</f>
        <v>0</v>
      </c>
      <c r="BG944" s="240">
        <f>IF(N944="zákl. přenesená",J944,0)</f>
        <v>0</v>
      </c>
      <c r="BH944" s="240">
        <f>IF(N944="sníž. přenesená",J944,0)</f>
        <v>0</v>
      </c>
      <c r="BI944" s="240">
        <f>IF(N944="nulová",J944,0)</f>
        <v>0</v>
      </c>
      <c r="BJ944" s="18" t="s">
        <v>89</v>
      </c>
      <c r="BK944" s="240">
        <f>ROUND(I944*H944,2)</f>
        <v>0</v>
      </c>
      <c r="BL944" s="18" t="s">
        <v>404</v>
      </c>
      <c r="BM944" s="239" t="s">
        <v>1684</v>
      </c>
    </row>
    <row r="945" s="13" customFormat="1">
      <c r="A945" s="13"/>
      <c r="B945" s="251"/>
      <c r="C945" s="252"/>
      <c r="D945" s="253" t="s">
        <v>440</v>
      </c>
      <c r="E945" s="254" t="s">
        <v>1</v>
      </c>
      <c r="F945" s="255" t="s">
        <v>1685</v>
      </c>
      <c r="G945" s="252"/>
      <c r="H945" s="256">
        <v>0.26000000000000001</v>
      </c>
      <c r="I945" s="257"/>
      <c r="J945" s="252"/>
      <c r="K945" s="252"/>
      <c r="L945" s="258"/>
      <c r="M945" s="259"/>
      <c r="N945" s="260"/>
      <c r="O945" s="260"/>
      <c r="P945" s="260"/>
      <c r="Q945" s="260"/>
      <c r="R945" s="260"/>
      <c r="S945" s="260"/>
      <c r="T945" s="261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62" t="s">
        <v>440</v>
      </c>
      <c r="AU945" s="262" t="s">
        <v>91</v>
      </c>
      <c r="AV945" s="13" t="s">
        <v>91</v>
      </c>
      <c r="AW945" s="13" t="s">
        <v>36</v>
      </c>
      <c r="AX945" s="13" t="s">
        <v>89</v>
      </c>
      <c r="AY945" s="262" t="s">
        <v>320</v>
      </c>
    </row>
    <row r="946" s="2" customFormat="1" ht="24.15" customHeight="1">
      <c r="A946" s="39"/>
      <c r="B946" s="40"/>
      <c r="C946" s="228" t="s">
        <v>1686</v>
      </c>
      <c r="D946" s="228" t="s">
        <v>323</v>
      </c>
      <c r="E946" s="229" t="s">
        <v>1687</v>
      </c>
      <c r="F946" s="230" t="s">
        <v>1688</v>
      </c>
      <c r="G946" s="231" t="s">
        <v>437</v>
      </c>
      <c r="H946" s="232">
        <v>210.27000000000001</v>
      </c>
      <c r="I946" s="233"/>
      <c r="J946" s="234">
        <f>ROUND(I946*H946,2)</f>
        <v>0</v>
      </c>
      <c r="K946" s="230" t="s">
        <v>326</v>
      </c>
      <c r="L946" s="45"/>
      <c r="M946" s="235" t="s">
        <v>1</v>
      </c>
      <c r="N946" s="236" t="s">
        <v>46</v>
      </c>
      <c r="O946" s="92"/>
      <c r="P946" s="237">
        <f>O946*H946</f>
        <v>0</v>
      </c>
      <c r="Q946" s="237">
        <v>0</v>
      </c>
      <c r="R946" s="237">
        <f>Q946*H946</f>
        <v>0</v>
      </c>
      <c r="S946" s="237">
        <v>0</v>
      </c>
      <c r="T946" s="238">
        <f>S946*H946</f>
        <v>0</v>
      </c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R946" s="239" t="s">
        <v>404</v>
      </c>
      <c r="AT946" s="239" t="s">
        <v>323</v>
      </c>
      <c r="AU946" s="239" t="s">
        <v>91</v>
      </c>
      <c r="AY946" s="18" t="s">
        <v>320</v>
      </c>
      <c r="BE946" s="240">
        <f>IF(N946="základní",J946,0)</f>
        <v>0</v>
      </c>
      <c r="BF946" s="240">
        <f>IF(N946="snížená",J946,0)</f>
        <v>0</v>
      </c>
      <c r="BG946" s="240">
        <f>IF(N946="zákl. přenesená",J946,0)</f>
        <v>0</v>
      </c>
      <c r="BH946" s="240">
        <f>IF(N946="sníž. přenesená",J946,0)</f>
        <v>0</v>
      </c>
      <c r="BI946" s="240">
        <f>IF(N946="nulová",J946,0)</f>
        <v>0</v>
      </c>
      <c r="BJ946" s="18" t="s">
        <v>89</v>
      </c>
      <c r="BK946" s="240">
        <f>ROUND(I946*H946,2)</f>
        <v>0</v>
      </c>
      <c r="BL946" s="18" t="s">
        <v>404</v>
      </c>
      <c r="BM946" s="239" t="s">
        <v>1689</v>
      </c>
    </row>
    <row r="947" s="2" customFormat="1">
      <c r="A947" s="39"/>
      <c r="B947" s="40"/>
      <c r="C947" s="41"/>
      <c r="D947" s="241" t="s">
        <v>329</v>
      </c>
      <c r="E947" s="41"/>
      <c r="F947" s="242" t="s">
        <v>1690</v>
      </c>
      <c r="G947" s="41"/>
      <c r="H947" s="41"/>
      <c r="I947" s="243"/>
      <c r="J947" s="41"/>
      <c r="K947" s="41"/>
      <c r="L947" s="45"/>
      <c r="M947" s="244"/>
      <c r="N947" s="245"/>
      <c r="O947" s="92"/>
      <c r="P947" s="92"/>
      <c r="Q947" s="92"/>
      <c r="R947" s="92"/>
      <c r="S947" s="92"/>
      <c r="T947" s="93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T947" s="18" t="s">
        <v>329</v>
      </c>
      <c r="AU947" s="18" t="s">
        <v>91</v>
      </c>
    </row>
    <row r="948" s="16" customFormat="1">
      <c r="A948" s="16"/>
      <c r="B948" s="299"/>
      <c r="C948" s="300"/>
      <c r="D948" s="253" t="s">
        <v>440</v>
      </c>
      <c r="E948" s="301" t="s">
        <v>1</v>
      </c>
      <c r="F948" s="302" t="s">
        <v>836</v>
      </c>
      <c r="G948" s="300"/>
      <c r="H948" s="301" t="s">
        <v>1</v>
      </c>
      <c r="I948" s="303"/>
      <c r="J948" s="300"/>
      <c r="K948" s="300"/>
      <c r="L948" s="304"/>
      <c r="M948" s="305"/>
      <c r="N948" s="306"/>
      <c r="O948" s="306"/>
      <c r="P948" s="306"/>
      <c r="Q948" s="306"/>
      <c r="R948" s="306"/>
      <c r="S948" s="306"/>
      <c r="T948" s="307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T948" s="308" t="s">
        <v>440</v>
      </c>
      <c r="AU948" s="308" t="s">
        <v>91</v>
      </c>
      <c r="AV948" s="16" t="s">
        <v>89</v>
      </c>
      <c r="AW948" s="16" t="s">
        <v>36</v>
      </c>
      <c r="AX948" s="16" t="s">
        <v>81</v>
      </c>
      <c r="AY948" s="308" t="s">
        <v>320</v>
      </c>
    </row>
    <row r="949" s="13" customFormat="1">
      <c r="A949" s="13"/>
      <c r="B949" s="251"/>
      <c r="C949" s="252"/>
      <c r="D949" s="253" t="s">
        <v>440</v>
      </c>
      <c r="E949" s="254" t="s">
        <v>1</v>
      </c>
      <c r="F949" s="255" t="s">
        <v>1691</v>
      </c>
      <c r="G949" s="252"/>
      <c r="H949" s="256">
        <v>91.519999999999996</v>
      </c>
      <c r="I949" s="257"/>
      <c r="J949" s="252"/>
      <c r="K949" s="252"/>
      <c r="L949" s="258"/>
      <c r="M949" s="259"/>
      <c r="N949" s="260"/>
      <c r="O949" s="260"/>
      <c r="P949" s="260"/>
      <c r="Q949" s="260"/>
      <c r="R949" s="260"/>
      <c r="S949" s="260"/>
      <c r="T949" s="261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62" t="s">
        <v>440</v>
      </c>
      <c r="AU949" s="262" t="s">
        <v>91</v>
      </c>
      <c r="AV949" s="13" t="s">
        <v>91</v>
      </c>
      <c r="AW949" s="13" t="s">
        <v>36</v>
      </c>
      <c r="AX949" s="13" t="s">
        <v>81</v>
      </c>
      <c r="AY949" s="262" t="s">
        <v>320</v>
      </c>
    </row>
    <row r="950" s="16" customFormat="1">
      <c r="A950" s="16"/>
      <c r="B950" s="299"/>
      <c r="C950" s="300"/>
      <c r="D950" s="253" t="s">
        <v>440</v>
      </c>
      <c r="E950" s="301" t="s">
        <v>1</v>
      </c>
      <c r="F950" s="302" t="s">
        <v>1692</v>
      </c>
      <c r="G950" s="300"/>
      <c r="H950" s="301" t="s">
        <v>1</v>
      </c>
      <c r="I950" s="303"/>
      <c r="J950" s="300"/>
      <c r="K950" s="300"/>
      <c r="L950" s="304"/>
      <c r="M950" s="305"/>
      <c r="N950" s="306"/>
      <c r="O950" s="306"/>
      <c r="P950" s="306"/>
      <c r="Q950" s="306"/>
      <c r="R950" s="306"/>
      <c r="S950" s="306"/>
      <c r="T950" s="307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T950" s="308" t="s">
        <v>440</v>
      </c>
      <c r="AU950" s="308" t="s">
        <v>91</v>
      </c>
      <c r="AV950" s="16" t="s">
        <v>89</v>
      </c>
      <c r="AW950" s="16" t="s">
        <v>36</v>
      </c>
      <c r="AX950" s="16" t="s">
        <v>81</v>
      </c>
      <c r="AY950" s="308" t="s">
        <v>320</v>
      </c>
    </row>
    <row r="951" s="13" customFormat="1">
      <c r="A951" s="13"/>
      <c r="B951" s="251"/>
      <c r="C951" s="252"/>
      <c r="D951" s="253" t="s">
        <v>440</v>
      </c>
      <c r="E951" s="254" t="s">
        <v>1</v>
      </c>
      <c r="F951" s="255" t="s">
        <v>1693</v>
      </c>
      <c r="G951" s="252"/>
      <c r="H951" s="256">
        <v>74.549999999999997</v>
      </c>
      <c r="I951" s="257"/>
      <c r="J951" s="252"/>
      <c r="K951" s="252"/>
      <c r="L951" s="258"/>
      <c r="M951" s="259"/>
      <c r="N951" s="260"/>
      <c r="O951" s="260"/>
      <c r="P951" s="260"/>
      <c r="Q951" s="260"/>
      <c r="R951" s="260"/>
      <c r="S951" s="260"/>
      <c r="T951" s="261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62" t="s">
        <v>440</v>
      </c>
      <c r="AU951" s="262" t="s">
        <v>91</v>
      </c>
      <c r="AV951" s="13" t="s">
        <v>91</v>
      </c>
      <c r="AW951" s="13" t="s">
        <v>36</v>
      </c>
      <c r="AX951" s="13" t="s">
        <v>81</v>
      </c>
      <c r="AY951" s="262" t="s">
        <v>320</v>
      </c>
    </row>
    <row r="952" s="13" customFormat="1">
      <c r="A952" s="13"/>
      <c r="B952" s="251"/>
      <c r="C952" s="252"/>
      <c r="D952" s="253" t="s">
        <v>440</v>
      </c>
      <c r="E952" s="254" t="s">
        <v>1</v>
      </c>
      <c r="F952" s="255" t="s">
        <v>1694</v>
      </c>
      <c r="G952" s="252"/>
      <c r="H952" s="256">
        <v>44.200000000000003</v>
      </c>
      <c r="I952" s="257"/>
      <c r="J952" s="252"/>
      <c r="K952" s="252"/>
      <c r="L952" s="258"/>
      <c r="M952" s="259"/>
      <c r="N952" s="260"/>
      <c r="O952" s="260"/>
      <c r="P952" s="260"/>
      <c r="Q952" s="260"/>
      <c r="R952" s="260"/>
      <c r="S952" s="260"/>
      <c r="T952" s="261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62" t="s">
        <v>440</v>
      </c>
      <c r="AU952" s="262" t="s">
        <v>91</v>
      </c>
      <c r="AV952" s="13" t="s">
        <v>91</v>
      </c>
      <c r="AW952" s="13" t="s">
        <v>36</v>
      </c>
      <c r="AX952" s="13" t="s">
        <v>81</v>
      </c>
      <c r="AY952" s="262" t="s">
        <v>320</v>
      </c>
    </row>
    <row r="953" s="14" customFormat="1">
      <c r="A953" s="14"/>
      <c r="B953" s="263"/>
      <c r="C953" s="264"/>
      <c r="D953" s="253" t="s">
        <v>440</v>
      </c>
      <c r="E953" s="265" t="s">
        <v>1</v>
      </c>
      <c r="F953" s="266" t="s">
        <v>485</v>
      </c>
      <c r="G953" s="264"/>
      <c r="H953" s="267">
        <v>210.27000000000001</v>
      </c>
      <c r="I953" s="268"/>
      <c r="J953" s="264"/>
      <c r="K953" s="264"/>
      <c r="L953" s="269"/>
      <c r="M953" s="270"/>
      <c r="N953" s="271"/>
      <c r="O953" s="271"/>
      <c r="P953" s="271"/>
      <c r="Q953" s="271"/>
      <c r="R953" s="271"/>
      <c r="S953" s="271"/>
      <c r="T953" s="272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73" t="s">
        <v>440</v>
      </c>
      <c r="AU953" s="273" t="s">
        <v>91</v>
      </c>
      <c r="AV953" s="14" t="s">
        <v>341</v>
      </c>
      <c r="AW953" s="14" t="s">
        <v>36</v>
      </c>
      <c r="AX953" s="14" t="s">
        <v>89</v>
      </c>
      <c r="AY953" s="273" t="s">
        <v>320</v>
      </c>
    </row>
    <row r="954" s="2" customFormat="1" ht="16.5" customHeight="1">
      <c r="A954" s="39"/>
      <c r="B954" s="40"/>
      <c r="C954" s="274" t="s">
        <v>1695</v>
      </c>
      <c r="D954" s="274" t="s">
        <v>503</v>
      </c>
      <c r="E954" s="275" t="s">
        <v>1682</v>
      </c>
      <c r="F954" s="276" t="s">
        <v>1683</v>
      </c>
      <c r="G954" s="277" t="s">
        <v>480</v>
      </c>
      <c r="H954" s="278">
        <v>0.070999999999999994</v>
      </c>
      <c r="I954" s="279"/>
      <c r="J954" s="280">
        <f>ROUND(I954*H954,2)</f>
        <v>0</v>
      </c>
      <c r="K954" s="276" t="s">
        <v>326</v>
      </c>
      <c r="L954" s="281"/>
      <c r="M954" s="282" t="s">
        <v>1</v>
      </c>
      <c r="N954" s="283" t="s">
        <v>46</v>
      </c>
      <c r="O954" s="92"/>
      <c r="P954" s="237">
        <f>O954*H954</f>
        <v>0</v>
      </c>
      <c r="Q954" s="237">
        <v>1</v>
      </c>
      <c r="R954" s="237">
        <f>Q954*H954</f>
        <v>0.070999999999999994</v>
      </c>
      <c r="S954" s="237">
        <v>0</v>
      </c>
      <c r="T954" s="238">
        <f>S954*H954</f>
        <v>0</v>
      </c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R954" s="239" t="s">
        <v>823</v>
      </c>
      <c r="AT954" s="239" t="s">
        <v>503</v>
      </c>
      <c r="AU954" s="239" t="s">
        <v>91</v>
      </c>
      <c r="AY954" s="18" t="s">
        <v>320</v>
      </c>
      <c r="BE954" s="240">
        <f>IF(N954="základní",J954,0)</f>
        <v>0</v>
      </c>
      <c r="BF954" s="240">
        <f>IF(N954="snížená",J954,0)</f>
        <v>0</v>
      </c>
      <c r="BG954" s="240">
        <f>IF(N954="zákl. přenesená",J954,0)</f>
        <v>0</v>
      </c>
      <c r="BH954" s="240">
        <f>IF(N954="sníž. přenesená",J954,0)</f>
        <v>0</v>
      </c>
      <c r="BI954" s="240">
        <f>IF(N954="nulová",J954,0)</f>
        <v>0</v>
      </c>
      <c r="BJ954" s="18" t="s">
        <v>89</v>
      </c>
      <c r="BK954" s="240">
        <f>ROUND(I954*H954,2)</f>
        <v>0</v>
      </c>
      <c r="BL954" s="18" t="s">
        <v>404</v>
      </c>
      <c r="BM954" s="239" t="s">
        <v>1696</v>
      </c>
    </row>
    <row r="955" s="13" customFormat="1">
      <c r="A955" s="13"/>
      <c r="B955" s="251"/>
      <c r="C955" s="252"/>
      <c r="D955" s="253" t="s">
        <v>440</v>
      </c>
      <c r="E955" s="254" t="s">
        <v>1</v>
      </c>
      <c r="F955" s="255" t="s">
        <v>1697</v>
      </c>
      <c r="G955" s="252"/>
      <c r="H955" s="256">
        <v>0.070999999999999994</v>
      </c>
      <c r="I955" s="257"/>
      <c r="J955" s="252"/>
      <c r="K955" s="252"/>
      <c r="L955" s="258"/>
      <c r="M955" s="259"/>
      <c r="N955" s="260"/>
      <c r="O955" s="260"/>
      <c r="P955" s="260"/>
      <c r="Q955" s="260"/>
      <c r="R955" s="260"/>
      <c r="S955" s="260"/>
      <c r="T955" s="261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62" t="s">
        <v>440</v>
      </c>
      <c r="AU955" s="262" t="s">
        <v>91</v>
      </c>
      <c r="AV955" s="13" t="s">
        <v>91</v>
      </c>
      <c r="AW955" s="13" t="s">
        <v>36</v>
      </c>
      <c r="AX955" s="13" t="s">
        <v>89</v>
      </c>
      <c r="AY955" s="262" t="s">
        <v>320</v>
      </c>
    </row>
    <row r="956" s="2" customFormat="1" ht="24.15" customHeight="1">
      <c r="A956" s="39"/>
      <c r="B956" s="40"/>
      <c r="C956" s="228" t="s">
        <v>1698</v>
      </c>
      <c r="D956" s="228" t="s">
        <v>323</v>
      </c>
      <c r="E956" s="229" t="s">
        <v>1699</v>
      </c>
      <c r="F956" s="230" t="s">
        <v>1700</v>
      </c>
      <c r="G956" s="231" t="s">
        <v>437</v>
      </c>
      <c r="H956" s="232">
        <v>1575.8199999999999</v>
      </c>
      <c r="I956" s="233"/>
      <c r="J956" s="234">
        <f>ROUND(I956*H956,2)</f>
        <v>0</v>
      </c>
      <c r="K956" s="230" t="s">
        <v>326</v>
      </c>
      <c r="L956" s="45"/>
      <c r="M956" s="235" t="s">
        <v>1</v>
      </c>
      <c r="N956" s="236" t="s">
        <v>46</v>
      </c>
      <c r="O956" s="92"/>
      <c r="P956" s="237">
        <f>O956*H956</f>
        <v>0</v>
      </c>
      <c r="Q956" s="237">
        <v>0.00040000000000000002</v>
      </c>
      <c r="R956" s="237">
        <f>Q956*H956</f>
        <v>0.630328</v>
      </c>
      <c r="S956" s="237">
        <v>0</v>
      </c>
      <c r="T956" s="238">
        <f>S956*H956</f>
        <v>0</v>
      </c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R956" s="239" t="s">
        <v>404</v>
      </c>
      <c r="AT956" s="239" t="s">
        <v>323</v>
      </c>
      <c r="AU956" s="239" t="s">
        <v>91</v>
      </c>
      <c r="AY956" s="18" t="s">
        <v>320</v>
      </c>
      <c r="BE956" s="240">
        <f>IF(N956="základní",J956,0)</f>
        <v>0</v>
      </c>
      <c r="BF956" s="240">
        <f>IF(N956="snížená",J956,0)</f>
        <v>0</v>
      </c>
      <c r="BG956" s="240">
        <f>IF(N956="zákl. přenesená",J956,0)</f>
        <v>0</v>
      </c>
      <c r="BH956" s="240">
        <f>IF(N956="sníž. přenesená",J956,0)</f>
        <v>0</v>
      </c>
      <c r="BI956" s="240">
        <f>IF(N956="nulová",J956,0)</f>
        <v>0</v>
      </c>
      <c r="BJ956" s="18" t="s">
        <v>89</v>
      </c>
      <c r="BK956" s="240">
        <f>ROUND(I956*H956,2)</f>
        <v>0</v>
      </c>
      <c r="BL956" s="18" t="s">
        <v>404</v>
      </c>
      <c r="BM956" s="239" t="s">
        <v>1701</v>
      </c>
    </row>
    <row r="957" s="2" customFormat="1">
      <c r="A957" s="39"/>
      <c r="B957" s="40"/>
      <c r="C957" s="41"/>
      <c r="D957" s="241" t="s">
        <v>329</v>
      </c>
      <c r="E957" s="41"/>
      <c r="F957" s="242" t="s">
        <v>1702</v>
      </c>
      <c r="G957" s="41"/>
      <c r="H957" s="41"/>
      <c r="I957" s="243"/>
      <c r="J957" s="41"/>
      <c r="K957" s="41"/>
      <c r="L957" s="45"/>
      <c r="M957" s="244"/>
      <c r="N957" s="245"/>
      <c r="O957" s="92"/>
      <c r="P957" s="92"/>
      <c r="Q957" s="92"/>
      <c r="R957" s="92"/>
      <c r="S957" s="92"/>
      <c r="T957" s="93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T957" s="18" t="s">
        <v>329</v>
      </c>
      <c r="AU957" s="18" t="s">
        <v>91</v>
      </c>
    </row>
    <row r="958" s="13" customFormat="1">
      <c r="A958" s="13"/>
      <c r="B958" s="251"/>
      <c r="C958" s="252"/>
      <c r="D958" s="253" t="s">
        <v>440</v>
      </c>
      <c r="E958" s="254" t="s">
        <v>1</v>
      </c>
      <c r="F958" s="255" t="s">
        <v>1703</v>
      </c>
      <c r="G958" s="252"/>
      <c r="H958" s="256">
        <v>1575.8199999999999</v>
      </c>
      <c r="I958" s="257"/>
      <c r="J958" s="252"/>
      <c r="K958" s="252"/>
      <c r="L958" s="258"/>
      <c r="M958" s="259"/>
      <c r="N958" s="260"/>
      <c r="O958" s="260"/>
      <c r="P958" s="260"/>
      <c r="Q958" s="260"/>
      <c r="R958" s="260"/>
      <c r="S958" s="260"/>
      <c r="T958" s="261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62" t="s">
        <v>440</v>
      </c>
      <c r="AU958" s="262" t="s">
        <v>91</v>
      </c>
      <c r="AV958" s="13" t="s">
        <v>91</v>
      </c>
      <c r="AW958" s="13" t="s">
        <v>36</v>
      </c>
      <c r="AX958" s="13" t="s">
        <v>89</v>
      </c>
      <c r="AY958" s="262" t="s">
        <v>320</v>
      </c>
    </row>
    <row r="959" s="2" customFormat="1" ht="49.05" customHeight="1">
      <c r="A959" s="39"/>
      <c r="B959" s="40"/>
      <c r="C959" s="274" t="s">
        <v>1704</v>
      </c>
      <c r="D959" s="274" t="s">
        <v>503</v>
      </c>
      <c r="E959" s="275" t="s">
        <v>1705</v>
      </c>
      <c r="F959" s="276" t="s">
        <v>1706</v>
      </c>
      <c r="G959" s="277" t="s">
        <v>437</v>
      </c>
      <c r="H959" s="278">
        <v>918.30899999999997</v>
      </c>
      <c r="I959" s="279"/>
      <c r="J959" s="280">
        <f>ROUND(I959*H959,2)</f>
        <v>0</v>
      </c>
      <c r="K959" s="276" t="s">
        <v>326</v>
      </c>
      <c r="L959" s="281"/>
      <c r="M959" s="282" t="s">
        <v>1</v>
      </c>
      <c r="N959" s="283" t="s">
        <v>46</v>
      </c>
      <c r="O959" s="92"/>
      <c r="P959" s="237">
        <f>O959*H959</f>
        <v>0</v>
      </c>
      <c r="Q959" s="237">
        <v>0.0064000000000000003</v>
      </c>
      <c r="R959" s="237">
        <f>Q959*H959</f>
        <v>5.8771776000000004</v>
      </c>
      <c r="S959" s="237">
        <v>0</v>
      </c>
      <c r="T959" s="238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39" t="s">
        <v>823</v>
      </c>
      <c r="AT959" s="239" t="s">
        <v>503</v>
      </c>
      <c r="AU959" s="239" t="s">
        <v>91</v>
      </c>
      <c r="AY959" s="18" t="s">
        <v>320</v>
      </c>
      <c r="BE959" s="240">
        <f>IF(N959="základní",J959,0)</f>
        <v>0</v>
      </c>
      <c r="BF959" s="240">
        <f>IF(N959="snížená",J959,0)</f>
        <v>0</v>
      </c>
      <c r="BG959" s="240">
        <f>IF(N959="zákl. přenesená",J959,0)</f>
        <v>0</v>
      </c>
      <c r="BH959" s="240">
        <f>IF(N959="sníž. přenesená",J959,0)</f>
        <v>0</v>
      </c>
      <c r="BI959" s="240">
        <f>IF(N959="nulová",J959,0)</f>
        <v>0</v>
      </c>
      <c r="BJ959" s="18" t="s">
        <v>89</v>
      </c>
      <c r="BK959" s="240">
        <f>ROUND(I959*H959,2)</f>
        <v>0</v>
      </c>
      <c r="BL959" s="18" t="s">
        <v>404</v>
      </c>
      <c r="BM959" s="239" t="s">
        <v>1707</v>
      </c>
    </row>
    <row r="960" s="13" customFormat="1">
      <c r="A960" s="13"/>
      <c r="B960" s="251"/>
      <c r="C960" s="252"/>
      <c r="D960" s="253" t="s">
        <v>440</v>
      </c>
      <c r="E960" s="254" t="s">
        <v>1</v>
      </c>
      <c r="F960" s="255" t="s">
        <v>1708</v>
      </c>
      <c r="G960" s="252"/>
      <c r="H960" s="256">
        <v>918.30899999999997</v>
      </c>
      <c r="I960" s="257"/>
      <c r="J960" s="252"/>
      <c r="K960" s="252"/>
      <c r="L960" s="258"/>
      <c r="M960" s="259"/>
      <c r="N960" s="260"/>
      <c r="O960" s="260"/>
      <c r="P960" s="260"/>
      <c r="Q960" s="260"/>
      <c r="R960" s="260"/>
      <c r="S960" s="260"/>
      <c r="T960" s="261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62" t="s">
        <v>440</v>
      </c>
      <c r="AU960" s="262" t="s">
        <v>91</v>
      </c>
      <c r="AV960" s="13" t="s">
        <v>91</v>
      </c>
      <c r="AW960" s="13" t="s">
        <v>36</v>
      </c>
      <c r="AX960" s="13" t="s">
        <v>89</v>
      </c>
      <c r="AY960" s="262" t="s">
        <v>320</v>
      </c>
    </row>
    <row r="961" s="2" customFormat="1" ht="49.05" customHeight="1">
      <c r="A961" s="39"/>
      <c r="B961" s="40"/>
      <c r="C961" s="274" t="s">
        <v>1709</v>
      </c>
      <c r="D961" s="274" t="s">
        <v>503</v>
      </c>
      <c r="E961" s="275" t="s">
        <v>1710</v>
      </c>
      <c r="F961" s="276" t="s">
        <v>1711</v>
      </c>
      <c r="G961" s="277" t="s">
        <v>437</v>
      </c>
      <c r="H961" s="278">
        <v>918.30899999999997</v>
      </c>
      <c r="I961" s="279"/>
      <c r="J961" s="280">
        <f>ROUND(I961*H961,2)</f>
        <v>0</v>
      </c>
      <c r="K961" s="276" t="s">
        <v>326</v>
      </c>
      <c r="L961" s="281"/>
      <c r="M961" s="282" t="s">
        <v>1</v>
      </c>
      <c r="N961" s="283" t="s">
        <v>46</v>
      </c>
      <c r="O961" s="92"/>
      <c r="P961" s="237">
        <f>O961*H961</f>
        <v>0</v>
      </c>
      <c r="Q961" s="237">
        <v>0.0054000000000000003</v>
      </c>
      <c r="R961" s="237">
        <f>Q961*H961</f>
        <v>4.9588685999999997</v>
      </c>
      <c r="S961" s="237">
        <v>0</v>
      </c>
      <c r="T961" s="238">
        <f>S961*H961</f>
        <v>0</v>
      </c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R961" s="239" t="s">
        <v>823</v>
      </c>
      <c r="AT961" s="239" t="s">
        <v>503</v>
      </c>
      <c r="AU961" s="239" t="s">
        <v>91</v>
      </c>
      <c r="AY961" s="18" t="s">
        <v>320</v>
      </c>
      <c r="BE961" s="240">
        <f>IF(N961="základní",J961,0)</f>
        <v>0</v>
      </c>
      <c r="BF961" s="240">
        <f>IF(N961="snížená",J961,0)</f>
        <v>0</v>
      </c>
      <c r="BG961" s="240">
        <f>IF(N961="zákl. přenesená",J961,0)</f>
        <v>0</v>
      </c>
      <c r="BH961" s="240">
        <f>IF(N961="sníž. přenesená",J961,0)</f>
        <v>0</v>
      </c>
      <c r="BI961" s="240">
        <f>IF(N961="nulová",J961,0)</f>
        <v>0</v>
      </c>
      <c r="BJ961" s="18" t="s">
        <v>89</v>
      </c>
      <c r="BK961" s="240">
        <f>ROUND(I961*H961,2)</f>
        <v>0</v>
      </c>
      <c r="BL961" s="18" t="s">
        <v>404</v>
      </c>
      <c r="BM961" s="239" t="s">
        <v>1712</v>
      </c>
    </row>
    <row r="962" s="13" customFormat="1">
      <c r="A962" s="13"/>
      <c r="B962" s="251"/>
      <c r="C962" s="252"/>
      <c r="D962" s="253" t="s">
        <v>440</v>
      </c>
      <c r="E962" s="254" t="s">
        <v>1</v>
      </c>
      <c r="F962" s="255" t="s">
        <v>1708</v>
      </c>
      <c r="G962" s="252"/>
      <c r="H962" s="256">
        <v>918.30899999999997</v>
      </c>
      <c r="I962" s="257"/>
      <c r="J962" s="252"/>
      <c r="K962" s="252"/>
      <c r="L962" s="258"/>
      <c r="M962" s="259"/>
      <c r="N962" s="260"/>
      <c r="O962" s="260"/>
      <c r="P962" s="260"/>
      <c r="Q962" s="260"/>
      <c r="R962" s="260"/>
      <c r="S962" s="260"/>
      <c r="T962" s="261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62" t="s">
        <v>440</v>
      </c>
      <c r="AU962" s="262" t="s">
        <v>91</v>
      </c>
      <c r="AV962" s="13" t="s">
        <v>91</v>
      </c>
      <c r="AW962" s="13" t="s">
        <v>36</v>
      </c>
      <c r="AX962" s="13" t="s">
        <v>89</v>
      </c>
      <c r="AY962" s="262" t="s">
        <v>320</v>
      </c>
    </row>
    <row r="963" s="2" customFormat="1" ht="24.15" customHeight="1">
      <c r="A963" s="39"/>
      <c r="B963" s="40"/>
      <c r="C963" s="228" t="s">
        <v>1713</v>
      </c>
      <c r="D963" s="228" t="s">
        <v>323</v>
      </c>
      <c r="E963" s="229" t="s">
        <v>1714</v>
      </c>
      <c r="F963" s="230" t="s">
        <v>1715</v>
      </c>
      <c r="G963" s="231" t="s">
        <v>437</v>
      </c>
      <c r="H963" s="232">
        <v>420.54000000000002</v>
      </c>
      <c r="I963" s="233"/>
      <c r="J963" s="234">
        <f>ROUND(I963*H963,2)</f>
        <v>0</v>
      </c>
      <c r="K963" s="230" t="s">
        <v>326</v>
      </c>
      <c r="L963" s="45"/>
      <c r="M963" s="235" t="s">
        <v>1</v>
      </c>
      <c r="N963" s="236" t="s">
        <v>46</v>
      </c>
      <c r="O963" s="92"/>
      <c r="P963" s="237">
        <f>O963*H963</f>
        <v>0</v>
      </c>
      <c r="Q963" s="237">
        <v>0.00040000000000000002</v>
      </c>
      <c r="R963" s="237">
        <f>Q963*H963</f>
        <v>0.168216</v>
      </c>
      <c r="S963" s="237">
        <v>0</v>
      </c>
      <c r="T963" s="238">
        <f>S963*H963</f>
        <v>0</v>
      </c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R963" s="239" t="s">
        <v>404</v>
      </c>
      <c r="AT963" s="239" t="s">
        <v>323</v>
      </c>
      <c r="AU963" s="239" t="s">
        <v>91</v>
      </c>
      <c r="AY963" s="18" t="s">
        <v>320</v>
      </c>
      <c r="BE963" s="240">
        <f>IF(N963="základní",J963,0)</f>
        <v>0</v>
      </c>
      <c r="BF963" s="240">
        <f>IF(N963="snížená",J963,0)</f>
        <v>0</v>
      </c>
      <c r="BG963" s="240">
        <f>IF(N963="zákl. přenesená",J963,0)</f>
        <v>0</v>
      </c>
      <c r="BH963" s="240">
        <f>IF(N963="sníž. přenesená",J963,0)</f>
        <v>0</v>
      </c>
      <c r="BI963" s="240">
        <f>IF(N963="nulová",J963,0)</f>
        <v>0</v>
      </c>
      <c r="BJ963" s="18" t="s">
        <v>89</v>
      </c>
      <c r="BK963" s="240">
        <f>ROUND(I963*H963,2)</f>
        <v>0</v>
      </c>
      <c r="BL963" s="18" t="s">
        <v>404</v>
      </c>
      <c r="BM963" s="239" t="s">
        <v>1716</v>
      </c>
    </row>
    <row r="964" s="2" customFormat="1">
      <c r="A964" s="39"/>
      <c r="B964" s="40"/>
      <c r="C964" s="41"/>
      <c r="D964" s="241" t="s">
        <v>329</v>
      </c>
      <c r="E964" s="41"/>
      <c r="F964" s="242" t="s">
        <v>1717</v>
      </c>
      <c r="G964" s="41"/>
      <c r="H964" s="41"/>
      <c r="I964" s="243"/>
      <c r="J964" s="41"/>
      <c r="K964" s="41"/>
      <c r="L964" s="45"/>
      <c r="M964" s="244"/>
      <c r="N964" s="245"/>
      <c r="O964" s="92"/>
      <c r="P964" s="92"/>
      <c r="Q964" s="92"/>
      <c r="R964" s="92"/>
      <c r="S964" s="92"/>
      <c r="T964" s="93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T964" s="18" t="s">
        <v>329</v>
      </c>
      <c r="AU964" s="18" t="s">
        <v>91</v>
      </c>
    </row>
    <row r="965" s="13" customFormat="1">
      <c r="A965" s="13"/>
      <c r="B965" s="251"/>
      <c r="C965" s="252"/>
      <c r="D965" s="253" t="s">
        <v>440</v>
      </c>
      <c r="E965" s="254" t="s">
        <v>1</v>
      </c>
      <c r="F965" s="255" t="s">
        <v>1718</v>
      </c>
      <c r="G965" s="252"/>
      <c r="H965" s="256">
        <v>420.54000000000002</v>
      </c>
      <c r="I965" s="257"/>
      <c r="J965" s="252"/>
      <c r="K965" s="252"/>
      <c r="L965" s="258"/>
      <c r="M965" s="259"/>
      <c r="N965" s="260"/>
      <c r="O965" s="260"/>
      <c r="P965" s="260"/>
      <c r="Q965" s="260"/>
      <c r="R965" s="260"/>
      <c r="S965" s="260"/>
      <c r="T965" s="261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62" t="s">
        <v>440</v>
      </c>
      <c r="AU965" s="262" t="s">
        <v>91</v>
      </c>
      <c r="AV965" s="13" t="s">
        <v>91</v>
      </c>
      <c r="AW965" s="13" t="s">
        <v>36</v>
      </c>
      <c r="AX965" s="13" t="s">
        <v>89</v>
      </c>
      <c r="AY965" s="262" t="s">
        <v>320</v>
      </c>
    </row>
    <row r="966" s="2" customFormat="1" ht="49.05" customHeight="1">
      <c r="A966" s="39"/>
      <c r="B966" s="40"/>
      <c r="C966" s="274" t="s">
        <v>1719</v>
      </c>
      <c r="D966" s="274" t="s">
        <v>503</v>
      </c>
      <c r="E966" s="275" t="s">
        <v>1705</v>
      </c>
      <c r="F966" s="276" t="s">
        <v>1706</v>
      </c>
      <c r="G966" s="277" t="s">
        <v>437</v>
      </c>
      <c r="H966" s="278">
        <v>256.529</v>
      </c>
      <c r="I966" s="279"/>
      <c r="J966" s="280">
        <f>ROUND(I966*H966,2)</f>
        <v>0</v>
      </c>
      <c r="K966" s="276" t="s">
        <v>326</v>
      </c>
      <c r="L966" s="281"/>
      <c r="M966" s="282" t="s">
        <v>1</v>
      </c>
      <c r="N966" s="283" t="s">
        <v>46</v>
      </c>
      <c r="O966" s="92"/>
      <c r="P966" s="237">
        <f>O966*H966</f>
        <v>0</v>
      </c>
      <c r="Q966" s="237">
        <v>0.0064000000000000003</v>
      </c>
      <c r="R966" s="237">
        <f>Q966*H966</f>
        <v>1.6417856</v>
      </c>
      <c r="S966" s="237">
        <v>0</v>
      </c>
      <c r="T966" s="238">
        <f>S966*H966</f>
        <v>0</v>
      </c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R966" s="239" t="s">
        <v>823</v>
      </c>
      <c r="AT966" s="239" t="s">
        <v>503</v>
      </c>
      <c r="AU966" s="239" t="s">
        <v>91</v>
      </c>
      <c r="AY966" s="18" t="s">
        <v>320</v>
      </c>
      <c r="BE966" s="240">
        <f>IF(N966="základní",J966,0)</f>
        <v>0</v>
      </c>
      <c r="BF966" s="240">
        <f>IF(N966="snížená",J966,0)</f>
        <v>0</v>
      </c>
      <c r="BG966" s="240">
        <f>IF(N966="zákl. přenesená",J966,0)</f>
        <v>0</v>
      </c>
      <c r="BH966" s="240">
        <f>IF(N966="sníž. přenesená",J966,0)</f>
        <v>0</v>
      </c>
      <c r="BI966" s="240">
        <f>IF(N966="nulová",J966,0)</f>
        <v>0</v>
      </c>
      <c r="BJ966" s="18" t="s">
        <v>89</v>
      </c>
      <c r="BK966" s="240">
        <f>ROUND(I966*H966,2)</f>
        <v>0</v>
      </c>
      <c r="BL966" s="18" t="s">
        <v>404</v>
      </c>
      <c r="BM966" s="239" t="s">
        <v>1720</v>
      </c>
    </row>
    <row r="967" s="13" customFormat="1">
      <c r="A967" s="13"/>
      <c r="B967" s="251"/>
      <c r="C967" s="252"/>
      <c r="D967" s="253" t="s">
        <v>440</v>
      </c>
      <c r="E967" s="254" t="s">
        <v>1</v>
      </c>
      <c r="F967" s="255" t="s">
        <v>1721</v>
      </c>
      <c r="G967" s="252"/>
      <c r="H967" s="256">
        <v>256.529</v>
      </c>
      <c r="I967" s="257"/>
      <c r="J967" s="252"/>
      <c r="K967" s="252"/>
      <c r="L967" s="258"/>
      <c r="M967" s="259"/>
      <c r="N967" s="260"/>
      <c r="O967" s="260"/>
      <c r="P967" s="260"/>
      <c r="Q967" s="260"/>
      <c r="R967" s="260"/>
      <c r="S967" s="260"/>
      <c r="T967" s="261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62" t="s">
        <v>440</v>
      </c>
      <c r="AU967" s="262" t="s">
        <v>91</v>
      </c>
      <c r="AV967" s="13" t="s">
        <v>91</v>
      </c>
      <c r="AW967" s="13" t="s">
        <v>36</v>
      </c>
      <c r="AX967" s="13" t="s">
        <v>89</v>
      </c>
      <c r="AY967" s="262" t="s">
        <v>320</v>
      </c>
    </row>
    <row r="968" s="2" customFormat="1" ht="49.05" customHeight="1">
      <c r="A968" s="39"/>
      <c r="B968" s="40"/>
      <c r="C968" s="274" t="s">
        <v>1722</v>
      </c>
      <c r="D968" s="274" t="s">
        <v>503</v>
      </c>
      <c r="E968" s="275" t="s">
        <v>1710</v>
      </c>
      <c r="F968" s="276" t="s">
        <v>1711</v>
      </c>
      <c r="G968" s="277" t="s">
        <v>437</v>
      </c>
      <c r="H968" s="278">
        <v>256.529</v>
      </c>
      <c r="I968" s="279"/>
      <c r="J968" s="280">
        <f>ROUND(I968*H968,2)</f>
        <v>0</v>
      </c>
      <c r="K968" s="276" t="s">
        <v>326</v>
      </c>
      <c r="L968" s="281"/>
      <c r="M968" s="282" t="s">
        <v>1</v>
      </c>
      <c r="N968" s="283" t="s">
        <v>46</v>
      </c>
      <c r="O968" s="92"/>
      <c r="P968" s="237">
        <f>O968*H968</f>
        <v>0</v>
      </c>
      <c r="Q968" s="237">
        <v>0.0054000000000000003</v>
      </c>
      <c r="R968" s="237">
        <f>Q968*H968</f>
        <v>1.3852566</v>
      </c>
      <c r="S968" s="237">
        <v>0</v>
      </c>
      <c r="T968" s="238">
        <f>S968*H968</f>
        <v>0</v>
      </c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R968" s="239" t="s">
        <v>823</v>
      </c>
      <c r="AT968" s="239" t="s">
        <v>503</v>
      </c>
      <c r="AU968" s="239" t="s">
        <v>91</v>
      </c>
      <c r="AY968" s="18" t="s">
        <v>320</v>
      </c>
      <c r="BE968" s="240">
        <f>IF(N968="základní",J968,0)</f>
        <v>0</v>
      </c>
      <c r="BF968" s="240">
        <f>IF(N968="snížená",J968,0)</f>
        <v>0</v>
      </c>
      <c r="BG968" s="240">
        <f>IF(N968="zákl. přenesená",J968,0)</f>
        <v>0</v>
      </c>
      <c r="BH968" s="240">
        <f>IF(N968="sníž. přenesená",J968,0)</f>
        <v>0</v>
      </c>
      <c r="BI968" s="240">
        <f>IF(N968="nulová",J968,0)</f>
        <v>0</v>
      </c>
      <c r="BJ968" s="18" t="s">
        <v>89</v>
      </c>
      <c r="BK968" s="240">
        <f>ROUND(I968*H968,2)</f>
        <v>0</v>
      </c>
      <c r="BL968" s="18" t="s">
        <v>404</v>
      </c>
      <c r="BM968" s="239" t="s">
        <v>1723</v>
      </c>
    </row>
    <row r="969" s="13" customFormat="1">
      <c r="A969" s="13"/>
      <c r="B969" s="251"/>
      <c r="C969" s="252"/>
      <c r="D969" s="253" t="s">
        <v>440</v>
      </c>
      <c r="E969" s="254" t="s">
        <v>1</v>
      </c>
      <c r="F969" s="255" t="s">
        <v>1721</v>
      </c>
      <c r="G969" s="252"/>
      <c r="H969" s="256">
        <v>256.529</v>
      </c>
      <c r="I969" s="257"/>
      <c r="J969" s="252"/>
      <c r="K969" s="252"/>
      <c r="L969" s="258"/>
      <c r="M969" s="259"/>
      <c r="N969" s="260"/>
      <c r="O969" s="260"/>
      <c r="P969" s="260"/>
      <c r="Q969" s="260"/>
      <c r="R969" s="260"/>
      <c r="S969" s="260"/>
      <c r="T969" s="261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62" t="s">
        <v>440</v>
      </c>
      <c r="AU969" s="262" t="s">
        <v>91</v>
      </c>
      <c r="AV969" s="13" t="s">
        <v>91</v>
      </c>
      <c r="AW969" s="13" t="s">
        <v>36</v>
      </c>
      <c r="AX969" s="13" t="s">
        <v>89</v>
      </c>
      <c r="AY969" s="262" t="s">
        <v>320</v>
      </c>
    </row>
    <row r="970" s="2" customFormat="1" ht="24.15" customHeight="1">
      <c r="A970" s="39"/>
      <c r="B970" s="40"/>
      <c r="C970" s="228" t="s">
        <v>1724</v>
      </c>
      <c r="D970" s="228" t="s">
        <v>323</v>
      </c>
      <c r="E970" s="229" t="s">
        <v>1725</v>
      </c>
      <c r="F970" s="230" t="s">
        <v>1726</v>
      </c>
      <c r="G970" s="231" t="s">
        <v>437</v>
      </c>
      <c r="H970" s="232">
        <v>218.5</v>
      </c>
      <c r="I970" s="233"/>
      <c r="J970" s="234">
        <f>ROUND(I970*H970,2)</f>
        <v>0</v>
      </c>
      <c r="K970" s="230" t="s">
        <v>326</v>
      </c>
      <c r="L970" s="45"/>
      <c r="M970" s="235" t="s">
        <v>1</v>
      </c>
      <c r="N970" s="236" t="s">
        <v>46</v>
      </c>
      <c r="O970" s="92"/>
      <c r="P970" s="237">
        <f>O970*H970</f>
        <v>0</v>
      </c>
      <c r="Q970" s="237">
        <v>4.0000000000000003E-05</v>
      </c>
      <c r="R970" s="237">
        <f>Q970*H970</f>
        <v>0.0087400000000000012</v>
      </c>
      <c r="S970" s="237">
        <v>0</v>
      </c>
      <c r="T970" s="238">
        <f>S970*H970</f>
        <v>0</v>
      </c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R970" s="239" t="s">
        <v>404</v>
      </c>
      <c r="AT970" s="239" t="s">
        <v>323</v>
      </c>
      <c r="AU970" s="239" t="s">
        <v>91</v>
      </c>
      <c r="AY970" s="18" t="s">
        <v>320</v>
      </c>
      <c r="BE970" s="240">
        <f>IF(N970="základní",J970,0)</f>
        <v>0</v>
      </c>
      <c r="BF970" s="240">
        <f>IF(N970="snížená",J970,0)</f>
        <v>0</v>
      </c>
      <c r="BG970" s="240">
        <f>IF(N970="zákl. přenesená",J970,0)</f>
        <v>0</v>
      </c>
      <c r="BH970" s="240">
        <f>IF(N970="sníž. přenesená",J970,0)</f>
        <v>0</v>
      </c>
      <c r="BI970" s="240">
        <f>IF(N970="nulová",J970,0)</f>
        <v>0</v>
      </c>
      <c r="BJ970" s="18" t="s">
        <v>89</v>
      </c>
      <c r="BK970" s="240">
        <f>ROUND(I970*H970,2)</f>
        <v>0</v>
      </c>
      <c r="BL970" s="18" t="s">
        <v>404</v>
      </c>
      <c r="BM970" s="239" t="s">
        <v>1727</v>
      </c>
    </row>
    <row r="971" s="2" customFormat="1">
      <c r="A971" s="39"/>
      <c r="B971" s="40"/>
      <c r="C971" s="41"/>
      <c r="D971" s="241" t="s">
        <v>329</v>
      </c>
      <c r="E971" s="41"/>
      <c r="F971" s="242" t="s">
        <v>1728</v>
      </c>
      <c r="G971" s="41"/>
      <c r="H971" s="41"/>
      <c r="I971" s="243"/>
      <c r="J971" s="41"/>
      <c r="K971" s="41"/>
      <c r="L971" s="45"/>
      <c r="M971" s="244"/>
      <c r="N971" s="245"/>
      <c r="O971" s="92"/>
      <c r="P971" s="92"/>
      <c r="Q971" s="92"/>
      <c r="R971" s="92"/>
      <c r="S971" s="92"/>
      <c r="T971" s="93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T971" s="18" t="s">
        <v>329</v>
      </c>
      <c r="AU971" s="18" t="s">
        <v>91</v>
      </c>
    </row>
    <row r="972" s="16" customFormat="1">
      <c r="A972" s="16"/>
      <c r="B972" s="299"/>
      <c r="C972" s="300"/>
      <c r="D972" s="253" t="s">
        <v>440</v>
      </c>
      <c r="E972" s="301" t="s">
        <v>1</v>
      </c>
      <c r="F972" s="302" t="s">
        <v>1692</v>
      </c>
      <c r="G972" s="300"/>
      <c r="H972" s="301" t="s">
        <v>1</v>
      </c>
      <c r="I972" s="303"/>
      <c r="J972" s="300"/>
      <c r="K972" s="300"/>
      <c r="L972" s="304"/>
      <c r="M972" s="305"/>
      <c r="N972" s="306"/>
      <c r="O972" s="306"/>
      <c r="P972" s="306"/>
      <c r="Q972" s="306"/>
      <c r="R972" s="306"/>
      <c r="S972" s="306"/>
      <c r="T972" s="307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T972" s="308" t="s">
        <v>440</v>
      </c>
      <c r="AU972" s="308" t="s">
        <v>91</v>
      </c>
      <c r="AV972" s="16" t="s">
        <v>89</v>
      </c>
      <c r="AW972" s="16" t="s">
        <v>36</v>
      </c>
      <c r="AX972" s="16" t="s">
        <v>81</v>
      </c>
      <c r="AY972" s="308" t="s">
        <v>320</v>
      </c>
    </row>
    <row r="973" s="13" customFormat="1">
      <c r="A973" s="13"/>
      <c r="B973" s="251"/>
      <c r="C973" s="252"/>
      <c r="D973" s="253" t="s">
        <v>440</v>
      </c>
      <c r="E973" s="254" t="s">
        <v>1</v>
      </c>
      <c r="F973" s="255" t="s">
        <v>1729</v>
      </c>
      <c r="G973" s="252"/>
      <c r="H973" s="256">
        <v>149.09999999999999</v>
      </c>
      <c r="I973" s="257"/>
      <c r="J973" s="252"/>
      <c r="K973" s="252"/>
      <c r="L973" s="258"/>
      <c r="M973" s="259"/>
      <c r="N973" s="260"/>
      <c r="O973" s="260"/>
      <c r="P973" s="260"/>
      <c r="Q973" s="260"/>
      <c r="R973" s="260"/>
      <c r="S973" s="260"/>
      <c r="T973" s="261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62" t="s">
        <v>440</v>
      </c>
      <c r="AU973" s="262" t="s">
        <v>91</v>
      </c>
      <c r="AV973" s="13" t="s">
        <v>91</v>
      </c>
      <c r="AW973" s="13" t="s">
        <v>36</v>
      </c>
      <c r="AX973" s="13" t="s">
        <v>81</v>
      </c>
      <c r="AY973" s="262" t="s">
        <v>320</v>
      </c>
    </row>
    <row r="974" s="13" customFormat="1">
      <c r="A974" s="13"/>
      <c r="B974" s="251"/>
      <c r="C974" s="252"/>
      <c r="D974" s="253" t="s">
        <v>440</v>
      </c>
      <c r="E974" s="254" t="s">
        <v>1</v>
      </c>
      <c r="F974" s="255" t="s">
        <v>1694</v>
      </c>
      <c r="G974" s="252"/>
      <c r="H974" s="256">
        <v>44.200000000000003</v>
      </c>
      <c r="I974" s="257"/>
      <c r="J974" s="252"/>
      <c r="K974" s="252"/>
      <c r="L974" s="258"/>
      <c r="M974" s="259"/>
      <c r="N974" s="260"/>
      <c r="O974" s="260"/>
      <c r="P974" s="260"/>
      <c r="Q974" s="260"/>
      <c r="R974" s="260"/>
      <c r="S974" s="260"/>
      <c r="T974" s="261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62" t="s">
        <v>440</v>
      </c>
      <c r="AU974" s="262" t="s">
        <v>91</v>
      </c>
      <c r="AV974" s="13" t="s">
        <v>91</v>
      </c>
      <c r="AW974" s="13" t="s">
        <v>36</v>
      </c>
      <c r="AX974" s="13" t="s">
        <v>81</v>
      </c>
      <c r="AY974" s="262" t="s">
        <v>320</v>
      </c>
    </row>
    <row r="975" s="15" customFormat="1">
      <c r="A975" s="15"/>
      <c r="B975" s="288"/>
      <c r="C975" s="289"/>
      <c r="D975" s="253" t="s">
        <v>440</v>
      </c>
      <c r="E975" s="290" t="s">
        <v>1</v>
      </c>
      <c r="F975" s="291" t="s">
        <v>633</v>
      </c>
      <c r="G975" s="289"/>
      <c r="H975" s="292">
        <v>193.30000000000001</v>
      </c>
      <c r="I975" s="293"/>
      <c r="J975" s="289"/>
      <c r="K975" s="289"/>
      <c r="L975" s="294"/>
      <c r="M975" s="295"/>
      <c r="N975" s="296"/>
      <c r="O975" s="296"/>
      <c r="P975" s="296"/>
      <c r="Q975" s="296"/>
      <c r="R975" s="296"/>
      <c r="S975" s="296"/>
      <c r="T975" s="297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T975" s="298" t="s">
        <v>440</v>
      </c>
      <c r="AU975" s="298" t="s">
        <v>91</v>
      </c>
      <c r="AV975" s="15" t="s">
        <v>111</v>
      </c>
      <c r="AW975" s="15" t="s">
        <v>36</v>
      </c>
      <c r="AX975" s="15" t="s">
        <v>81</v>
      </c>
      <c r="AY975" s="298" t="s">
        <v>320</v>
      </c>
    </row>
    <row r="976" s="13" customFormat="1">
      <c r="A976" s="13"/>
      <c r="B976" s="251"/>
      <c r="C976" s="252"/>
      <c r="D976" s="253" t="s">
        <v>440</v>
      </c>
      <c r="E976" s="254" t="s">
        <v>1</v>
      </c>
      <c r="F976" s="255" t="s">
        <v>1730</v>
      </c>
      <c r="G976" s="252"/>
      <c r="H976" s="256">
        <v>25.199999999999999</v>
      </c>
      <c r="I976" s="257"/>
      <c r="J976" s="252"/>
      <c r="K976" s="252"/>
      <c r="L976" s="258"/>
      <c r="M976" s="259"/>
      <c r="N976" s="260"/>
      <c r="O976" s="260"/>
      <c r="P976" s="260"/>
      <c r="Q976" s="260"/>
      <c r="R976" s="260"/>
      <c r="S976" s="260"/>
      <c r="T976" s="261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62" t="s">
        <v>440</v>
      </c>
      <c r="AU976" s="262" t="s">
        <v>91</v>
      </c>
      <c r="AV976" s="13" t="s">
        <v>91</v>
      </c>
      <c r="AW976" s="13" t="s">
        <v>36</v>
      </c>
      <c r="AX976" s="13" t="s">
        <v>81</v>
      </c>
      <c r="AY976" s="262" t="s">
        <v>320</v>
      </c>
    </row>
    <row r="977" s="15" customFormat="1">
      <c r="A977" s="15"/>
      <c r="B977" s="288"/>
      <c r="C977" s="289"/>
      <c r="D977" s="253" t="s">
        <v>440</v>
      </c>
      <c r="E977" s="290" t="s">
        <v>1</v>
      </c>
      <c r="F977" s="291" t="s">
        <v>633</v>
      </c>
      <c r="G977" s="289"/>
      <c r="H977" s="292">
        <v>25.199999999999999</v>
      </c>
      <c r="I977" s="293"/>
      <c r="J977" s="289"/>
      <c r="K977" s="289"/>
      <c r="L977" s="294"/>
      <c r="M977" s="295"/>
      <c r="N977" s="296"/>
      <c r="O977" s="296"/>
      <c r="P977" s="296"/>
      <c r="Q977" s="296"/>
      <c r="R977" s="296"/>
      <c r="S977" s="296"/>
      <c r="T977" s="297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T977" s="298" t="s">
        <v>440</v>
      </c>
      <c r="AU977" s="298" t="s">
        <v>91</v>
      </c>
      <c r="AV977" s="15" t="s">
        <v>111</v>
      </c>
      <c r="AW977" s="15" t="s">
        <v>36</v>
      </c>
      <c r="AX977" s="15" t="s">
        <v>81</v>
      </c>
      <c r="AY977" s="298" t="s">
        <v>320</v>
      </c>
    </row>
    <row r="978" s="14" customFormat="1">
      <c r="A978" s="14"/>
      <c r="B978" s="263"/>
      <c r="C978" s="264"/>
      <c r="D978" s="253" t="s">
        <v>440</v>
      </c>
      <c r="E978" s="265" t="s">
        <v>1</v>
      </c>
      <c r="F978" s="266" t="s">
        <v>485</v>
      </c>
      <c r="G978" s="264"/>
      <c r="H978" s="267">
        <v>218.5</v>
      </c>
      <c r="I978" s="268"/>
      <c r="J978" s="264"/>
      <c r="K978" s="264"/>
      <c r="L978" s="269"/>
      <c r="M978" s="270"/>
      <c r="N978" s="271"/>
      <c r="O978" s="271"/>
      <c r="P978" s="271"/>
      <c r="Q978" s="271"/>
      <c r="R978" s="271"/>
      <c r="S978" s="271"/>
      <c r="T978" s="272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73" t="s">
        <v>440</v>
      </c>
      <c r="AU978" s="273" t="s">
        <v>91</v>
      </c>
      <c r="AV978" s="14" t="s">
        <v>341</v>
      </c>
      <c r="AW978" s="14" t="s">
        <v>36</v>
      </c>
      <c r="AX978" s="14" t="s">
        <v>89</v>
      </c>
      <c r="AY978" s="273" t="s">
        <v>320</v>
      </c>
    </row>
    <row r="979" s="2" customFormat="1" ht="24.15" customHeight="1">
      <c r="A979" s="39"/>
      <c r="B979" s="40"/>
      <c r="C979" s="274" t="s">
        <v>1731</v>
      </c>
      <c r="D979" s="274" t="s">
        <v>503</v>
      </c>
      <c r="E979" s="275" t="s">
        <v>1732</v>
      </c>
      <c r="F979" s="276" t="s">
        <v>1733</v>
      </c>
      <c r="G979" s="277" t="s">
        <v>437</v>
      </c>
      <c r="H979" s="278">
        <v>236.01900000000001</v>
      </c>
      <c r="I979" s="279"/>
      <c r="J979" s="280">
        <f>ROUND(I979*H979,2)</f>
        <v>0</v>
      </c>
      <c r="K979" s="276" t="s">
        <v>326</v>
      </c>
      <c r="L979" s="281"/>
      <c r="M979" s="282" t="s">
        <v>1</v>
      </c>
      <c r="N979" s="283" t="s">
        <v>46</v>
      </c>
      <c r="O979" s="92"/>
      <c r="P979" s="237">
        <f>O979*H979</f>
        <v>0</v>
      </c>
      <c r="Q979" s="237">
        <v>0.00064999999999999997</v>
      </c>
      <c r="R979" s="237">
        <f>Q979*H979</f>
        <v>0.15341235</v>
      </c>
      <c r="S979" s="237">
        <v>0</v>
      </c>
      <c r="T979" s="238">
        <f>S979*H979</f>
        <v>0</v>
      </c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R979" s="239" t="s">
        <v>823</v>
      </c>
      <c r="AT979" s="239" t="s">
        <v>503</v>
      </c>
      <c r="AU979" s="239" t="s">
        <v>91</v>
      </c>
      <c r="AY979" s="18" t="s">
        <v>320</v>
      </c>
      <c r="BE979" s="240">
        <f>IF(N979="základní",J979,0)</f>
        <v>0</v>
      </c>
      <c r="BF979" s="240">
        <f>IF(N979="snížená",J979,0)</f>
        <v>0</v>
      </c>
      <c r="BG979" s="240">
        <f>IF(N979="zákl. přenesená",J979,0)</f>
        <v>0</v>
      </c>
      <c r="BH979" s="240">
        <f>IF(N979="sníž. přenesená",J979,0)</f>
        <v>0</v>
      </c>
      <c r="BI979" s="240">
        <f>IF(N979="nulová",J979,0)</f>
        <v>0</v>
      </c>
      <c r="BJ979" s="18" t="s">
        <v>89</v>
      </c>
      <c r="BK979" s="240">
        <f>ROUND(I979*H979,2)</f>
        <v>0</v>
      </c>
      <c r="BL979" s="18" t="s">
        <v>404</v>
      </c>
      <c r="BM979" s="239" t="s">
        <v>1734</v>
      </c>
    </row>
    <row r="980" s="13" customFormat="1">
      <c r="A980" s="13"/>
      <c r="B980" s="251"/>
      <c r="C980" s="252"/>
      <c r="D980" s="253" t="s">
        <v>440</v>
      </c>
      <c r="E980" s="254" t="s">
        <v>1</v>
      </c>
      <c r="F980" s="255" t="s">
        <v>1735</v>
      </c>
      <c r="G980" s="252"/>
      <c r="H980" s="256">
        <v>236.01900000000001</v>
      </c>
      <c r="I980" s="257"/>
      <c r="J980" s="252"/>
      <c r="K980" s="252"/>
      <c r="L980" s="258"/>
      <c r="M980" s="259"/>
      <c r="N980" s="260"/>
      <c r="O980" s="260"/>
      <c r="P980" s="260"/>
      <c r="Q980" s="260"/>
      <c r="R980" s="260"/>
      <c r="S980" s="260"/>
      <c r="T980" s="261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62" t="s">
        <v>440</v>
      </c>
      <c r="AU980" s="262" t="s">
        <v>91</v>
      </c>
      <c r="AV980" s="13" t="s">
        <v>91</v>
      </c>
      <c r="AW980" s="13" t="s">
        <v>36</v>
      </c>
      <c r="AX980" s="13" t="s">
        <v>89</v>
      </c>
      <c r="AY980" s="262" t="s">
        <v>320</v>
      </c>
    </row>
    <row r="981" s="2" customFormat="1" ht="37.8" customHeight="1">
      <c r="A981" s="39"/>
      <c r="B981" s="40"/>
      <c r="C981" s="274" t="s">
        <v>1736</v>
      </c>
      <c r="D981" s="274" t="s">
        <v>503</v>
      </c>
      <c r="E981" s="275" t="s">
        <v>1737</v>
      </c>
      <c r="F981" s="276" t="s">
        <v>1738</v>
      </c>
      <c r="G981" s="277" t="s">
        <v>437</v>
      </c>
      <c r="H981" s="278">
        <v>30.768999999999998</v>
      </c>
      <c r="I981" s="279"/>
      <c r="J981" s="280">
        <f>ROUND(I981*H981,2)</f>
        <v>0</v>
      </c>
      <c r="K981" s="276" t="s">
        <v>326</v>
      </c>
      <c r="L981" s="281"/>
      <c r="M981" s="282" t="s">
        <v>1</v>
      </c>
      <c r="N981" s="283" t="s">
        <v>46</v>
      </c>
      <c r="O981" s="92"/>
      <c r="P981" s="237">
        <f>O981*H981</f>
        <v>0</v>
      </c>
      <c r="Q981" s="237">
        <v>0.0023</v>
      </c>
      <c r="R981" s="237">
        <f>Q981*H981</f>
        <v>0.07076869999999999</v>
      </c>
      <c r="S981" s="237">
        <v>0</v>
      </c>
      <c r="T981" s="238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39" t="s">
        <v>823</v>
      </c>
      <c r="AT981" s="239" t="s">
        <v>503</v>
      </c>
      <c r="AU981" s="239" t="s">
        <v>91</v>
      </c>
      <c r="AY981" s="18" t="s">
        <v>320</v>
      </c>
      <c r="BE981" s="240">
        <f>IF(N981="základní",J981,0)</f>
        <v>0</v>
      </c>
      <c r="BF981" s="240">
        <f>IF(N981="snížená",J981,0)</f>
        <v>0</v>
      </c>
      <c r="BG981" s="240">
        <f>IF(N981="zákl. přenesená",J981,0)</f>
        <v>0</v>
      </c>
      <c r="BH981" s="240">
        <f>IF(N981="sníž. přenesená",J981,0)</f>
        <v>0</v>
      </c>
      <c r="BI981" s="240">
        <f>IF(N981="nulová",J981,0)</f>
        <v>0</v>
      </c>
      <c r="BJ981" s="18" t="s">
        <v>89</v>
      </c>
      <c r="BK981" s="240">
        <f>ROUND(I981*H981,2)</f>
        <v>0</v>
      </c>
      <c r="BL981" s="18" t="s">
        <v>404</v>
      </c>
      <c r="BM981" s="239" t="s">
        <v>1739</v>
      </c>
    </row>
    <row r="982" s="13" customFormat="1">
      <c r="A982" s="13"/>
      <c r="B982" s="251"/>
      <c r="C982" s="252"/>
      <c r="D982" s="253" t="s">
        <v>440</v>
      </c>
      <c r="E982" s="254" t="s">
        <v>1</v>
      </c>
      <c r="F982" s="255" t="s">
        <v>1740</v>
      </c>
      <c r="G982" s="252"/>
      <c r="H982" s="256">
        <v>30.768999999999998</v>
      </c>
      <c r="I982" s="257"/>
      <c r="J982" s="252"/>
      <c r="K982" s="252"/>
      <c r="L982" s="258"/>
      <c r="M982" s="259"/>
      <c r="N982" s="260"/>
      <c r="O982" s="260"/>
      <c r="P982" s="260"/>
      <c r="Q982" s="260"/>
      <c r="R982" s="260"/>
      <c r="S982" s="260"/>
      <c r="T982" s="261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62" t="s">
        <v>440</v>
      </c>
      <c r="AU982" s="262" t="s">
        <v>91</v>
      </c>
      <c r="AV982" s="13" t="s">
        <v>91</v>
      </c>
      <c r="AW982" s="13" t="s">
        <v>36</v>
      </c>
      <c r="AX982" s="13" t="s">
        <v>89</v>
      </c>
      <c r="AY982" s="262" t="s">
        <v>320</v>
      </c>
    </row>
    <row r="983" s="2" customFormat="1" ht="37.8" customHeight="1">
      <c r="A983" s="39"/>
      <c r="B983" s="40"/>
      <c r="C983" s="228" t="s">
        <v>1741</v>
      </c>
      <c r="D983" s="228" t="s">
        <v>323</v>
      </c>
      <c r="E983" s="229" t="s">
        <v>1742</v>
      </c>
      <c r="F983" s="230" t="s">
        <v>1743</v>
      </c>
      <c r="G983" s="231" t="s">
        <v>437</v>
      </c>
      <c r="H983" s="232">
        <v>19.050000000000001</v>
      </c>
      <c r="I983" s="233"/>
      <c r="J983" s="234">
        <f>ROUND(I983*H983,2)</f>
        <v>0</v>
      </c>
      <c r="K983" s="230" t="s">
        <v>1</v>
      </c>
      <c r="L983" s="45"/>
      <c r="M983" s="235" t="s">
        <v>1</v>
      </c>
      <c r="N983" s="236" t="s">
        <v>46</v>
      </c>
      <c r="O983" s="92"/>
      <c r="P983" s="237">
        <f>O983*H983</f>
        <v>0</v>
      </c>
      <c r="Q983" s="237">
        <v>0</v>
      </c>
      <c r="R983" s="237">
        <f>Q983*H983</f>
        <v>0</v>
      </c>
      <c r="S983" s="237">
        <v>0</v>
      </c>
      <c r="T983" s="238">
        <f>S983*H983</f>
        <v>0</v>
      </c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R983" s="239" t="s">
        <v>404</v>
      </c>
      <c r="AT983" s="239" t="s">
        <v>323</v>
      </c>
      <c r="AU983" s="239" t="s">
        <v>91</v>
      </c>
      <c r="AY983" s="18" t="s">
        <v>320</v>
      </c>
      <c r="BE983" s="240">
        <f>IF(N983="základní",J983,0)</f>
        <v>0</v>
      </c>
      <c r="BF983" s="240">
        <f>IF(N983="snížená",J983,0)</f>
        <v>0</v>
      </c>
      <c r="BG983" s="240">
        <f>IF(N983="zákl. přenesená",J983,0)</f>
        <v>0</v>
      </c>
      <c r="BH983" s="240">
        <f>IF(N983="sníž. přenesená",J983,0)</f>
        <v>0</v>
      </c>
      <c r="BI983" s="240">
        <f>IF(N983="nulová",J983,0)</f>
        <v>0</v>
      </c>
      <c r="BJ983" s="18" t="s">
        <v>89</v>
      </c>
      <c r="BK983" s="240">
        <f>ROUND(I983*H983,2)</f>
        <v>0</v>
      </c>
      <c r="BL983" s="18" t="s">
        <v>404</v>
      </c>
      <c r="BM983" s="239" t="s">
        <v>1744</v>
      </c>
    </row>
    <row r="984" s="13" customFormat="1">
      <c r="A984" s="13"/>
      <c r="B984" s="251"/>
      <c r="C984" s="252"/>
      <c r="D984" s="253" t="s">
        <v>440</v>
      </c>
      <c r="E984" s="254" t="s">
        <v>1</v>
      </c>
      <c r="F984" s="255" t="s">
        <v>1745</v>
      </c>
      <c r="G984" s="252"/>
      <c r="H984" s="256">
        <v>19.050000000000001</v>
      </c>
      <c r="I984" s="257"/>
      <c r="J984" s="252"/>
      <c r="K984" s="252"/>
      <c r="L984" s="258"/>
      <c r="M984" s="259"/>
      <c r="N984" s="260"/>
      <c r="O984" s="260"/>
      <c r="P984" s="260"/>
      <c r="Q984" s="260"/>
      <c r="R984" s="260"/>
      <c r="S984" s="260"/>
      <c r="T984" s="261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62" t="s">
        <v>440</v>
      </c>
      <c r="AU984" s="262" t="s">
        <v>91</v>
      </c>
      <c r="AV984" s="13" t="s">
        <v>91</v>
      </c>
      <c r="AW984" s="13" t="s">
        <v>36</v>
      </c>
      <c r="AX984" s="13" t="s">
        <v>89</v>
      </c>
      <c r="AY984" s="262" t="s">
        <v>320</v>
      </c>
    </row>
    <row r="985" s="2" customFormat="1" ht="24.15" customHeight="1">
      <c r="A985" s="39"/>
      <c r="B985" s="40"/>
      <c r="C985" s="228" t="s">
        <v>1746</v>
      </c>
      <c r="D985" s="228" t="s">
        <v>323</v>
      </c>
      <c r="E985" s="229" t="s">
        <v>1747</v>
      </c>
      <c r="F985" s="230" t="s">
        <v>1748</v>
      </c>
      <c r="G985" s="231" t="s">
        <v>437</v>
      </c>
      <c r="H985" s="232">
        <v>57.359000000000002</v>
      </c>
      <c r="I985" s="233"/>
      <c r="J985" s="234">
        <f>ROUND(I985*H985,2)</f>
        <v>0</v>
      </c>
      <c r="K985" s="230" t="s">
        <v>1</v>
      </c>
      <c r="L985" s="45"/>
      <c r="M985" s="235" t="s">
        <v>1</v>
      </c>
      <c r="N985" s="236" t="s">
        <v>46</v>
      </c>
      <c r="O985" s="92"/>
      <c r="P985" s="237">
        <f>O985*H985</f>
        <v>0</v>
      </c>
      <c r="Q985" s="237">
        <v>0</v>
      </c>
      <c r="R985" s="237">
        <f>Q985*H985</f>
        <v>0</v>
      </c>
      <c r="S985" s="237">
        <v>0</v>
      </c>
      <c r="T985" s="238">
        <f>S985*H985</f>
        <v>0</v>
      </c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R985" s="239" t="s">
        <v>404</v>
      </c>
      <c r="AT985" s="239" t="s">
        <v>323</v>
      </c>
      <c r="AU985" s="239" t="s">
        <v>91</v>
      </c>
      <c r="AY985" s="18" t="s">
        <v>320</v>
      </c>
      <c r="BE985" s="240">
        <f>IF(N985="základní",J985,0)</f>
        <v>0</v>
      </c>
      <c r="BF985" s="240">
        <f>IF(N985="snížená",J985,0)</f>
        <v>0</v>
      </c>
      <c r="BG985" s="240">
        <f>IF(N985="zákl. přenesená",J985,0)</f>
        <v>0</v>
      </c>
      <c r="BH985" s="240">
        <f>IF(N985="sníž. přenesená",J985,0)</f>
        <v>0</v>
      </c>
      <c r="BI985" s="240">
        <f>IF(N985="nulová",J985,0)</f>
        <v>0</v>
      </c>
      <c r="BJ985" s="18" t="s">
        <v>89</v>
      </c>
      <c r="BK985" s="240">
        <f>ROUND(I985*H985,2)</f>
        <v>0</v>
      </c>
      <c r="BL985" s="18" t="s">
        <v>404</v>
      </c>
      <c r="BM985" s="239" t="s">
        <v>1749</v>
      </c>
    </row>
    <row r="986" s="13" customFormat="1">
      <c r="A986" s="13"/>
      <c r="B986" s="251"/>
      <c r="C986" s="252"/>
      <c r="D986" s="253" t="s">
        <v>440</v>
      </c>
      <c r="E986" s="254" t="s">
        <v>1</v>
      </c>
      <c r="F986" s="255" t="s">
        <v>1750</v>
      </c>
      <c r="G986" s="252"/>
      <c r="H986" s="256">
        <v>14.25</v>
      </c>
      <c r="I986" s="257"/>
      <c r="J986" s="252"/>
      <c r="K986" s="252"/>
      <c r="L986" s="258"/>
      <c r="M986" s="259"/>
      <c r="N986" s="260"/>
      <c r="O986" s="260"/>
      <c r="P986" s="260"/>
      <c r="Q986" s="260"/>
      <c r="R986" s="260"/>
      <c r="S986" s="260"/>
      <c r="T986" s="261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62" t="s">
        <v>440</v>
      </c>
      <c r="AU986" s="262" t="s">
        <v>91</v>
      </c>
      <c r="AV986" s="13" t="s">
        <v>91</v>
      </c>
      <c r="AW986" s="13" t="s">
        <v>36</v>
      </c>
      <c r="AX986" s="13" t="s">
        <v>81</v>
      </c>
      <c r="AY986" s="262" t="s">
        <v>320</v>
      </c>
    </row>
    <row r="987" s="13" customFormat="1">
      <c r="A987" s="13"/>
      <c r="B987" s="251"/>
      <c r="C987" s="252"/>
      <c r="D987" s="253" t="s">
        <v>440</v>
      </c>
      <c r="E987" s="254" t="s">
        <v>1</v>
      </c>
      <c r="F987" s="255" t="s">
        <v>1751</v>
      </c>
      <c r="G987" s="252"/>
      <c r="H987" s="256">
        <v>14.25</v>
      </c>
      <c r="I987" s="257"/>
      <c r="J987" s="252"/>
      <c r="K987" s="252"/>
      <c r="L987" s="258"/>
      <c r="M987" s="259"/>
      <c r="N987" s="260"/>
      <c r="O987" s="260"/>
      <c r="P987" s="260"/>
      <c r="Q987" s="260"/>
      <c r="R987" s="260"/>
      <c r="S987" s="260"/>
      <c r="T987" s="261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62" t="s">
        <v>440</v>
      </c>
      <c r="AU987" s="262" t="s">
        <v>91</v>
      </c>
      <c r="AV987" s="13" t="s">
        <v>91</v>
      </c>
      <c r="AW987" s="13" t="s">
        <v>36</v>
      </c>
      <c r="AX987" s="13" t="s">
        <v>81</v>
      </c>
      <c r="AY987" s="262" t="s">
        <v>320</v>
      </c>
    </row>
    <row r="988" s="13" customFormat="1">
      <c r="A988" s="13"/>
      <c r="B988" s="251"/>
      <c r="C988" s="252"/>
      <c r="D988" s="253" t="s">
        <v>440</v>
      </c>
      <c r="E988" s="254" t="s">
        <v>1</v>
      </c>
      <c r="F988" s="255" t="s">
        <v>1752</v>
      </c>
      <c r="G988" s="252"/>
      <c r="H988" s="256">
        <v>8.8499999999999996</v>
      </c>
      <c r="I988" s="257"/>
      <c r="J988" s="252"/>
      <c r="K988" s="252"/>
      <c r="L988" s="258"/>
      <c r="M988" s="259"/>
      <c r="N988" s="260"/>
      <c r="O988" s="260"/>
      <c r="P988" s="260"/>
      <c r="Q988" s="260"/>
      <c r="R988" s="260"/>
      <c r="S988" s="260"/>
      <c r="T988" s="261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62" t="s">
        <v>440</v>
      </c>
      <c r="AU988" s="262" t="s">
        <v>91</v>
      </c>
      <c r="AV988" s="13" t="s">
        <v>91</v>
      </c>
      <c r="AW988" s="13" t="s">
        <v>36</v>
      </c>
      <c r="AX988" s="13" t="s">
        <v>81</v>
      </c>
      <c r="AY988" s="262" t="s">
        <v>320</v>
      </c>
    </row>
    <row r="989" s="13" customFormat="1">
      <c r="A989" s="13"/>
      <c r="B989" s="251"/>
      <c r="C989" s="252"/>
      <c r="D989" s="253" t="s">
        <v>440</v>
      </c>
      <c r="E989" s="254" t="s">
        <v>1</v>
      </c>
      <c r="F989" s="255" t="s">
        <v>1753</v>
      </c>
      <c r="G989" s="252"/>
      <c r="H989" s="256">
        <v>6.7409999999999997</v>
      </c>
      <c r="I989" s="257"/>
      <c r="J989" s="252"/>
      <c r="K989" s="252"/>
      <c r="L989" s="258"/>
      <c r="M989" s="259"/>
      <c r="N989" s="260"/>
      <c r="O989" s="260"/>
      <c r="P989" s="260"/>
      <c r="Q989" s="260"/>
      <c r="R989" s="260"/>
      <c r="S989" s="260"/>
      <c r="T989" s="261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62" t="s">
        <v>440</v>
      </c>
      <c r="AU989" s="262" t="s">
        <v>91</v>
      </c>
      <c r="AV989" s="13" t="s">
        <v>91</v>
      </c>
      <c r="AW989" s="13" t="s">
        <v>36</v>
      </c>
      <c r="AX989" s="13" t="s">
        <v>81</v>
      </c>
      <c r="AY989" s="262" t="s">
        <v>320</v>
      </c>
    </row>
    <row r="990" s="13" customFormat="1">
      <c r="A990" s="13"/>
      <c r="B990" s="251"/>
      <c r="C990" s="252"/>
      <c r="D990" s="253" t="s">
        <v>440</v>
      </c>
      <c r="E990" s="254" t="s">
        <v>1</v>
      </c>
      <c r="F990" s="255" t="s">
        <v>1754</v>
      </c>
      <c r="G990" s="252"/>
      <c r="H990" s="256">
        <v>6.6340000000000003</v>
      </c>
      <c r="I990" s="257"/>
      <c r="J990" s="252"/>
      <c r="K990" s="252"/>
      <c r="L990" s="258"/>
      <c r="M990" s="259"/>
      <c r="N990" s="260"/>
      <c r="O990" s="260"/>
      <c r="P990" s="260"/>
      <c r="Q990" s="260"/>
      <c r="R990" s="260"/>
      <c r="S990" s="260"/>
      <c r="T990" s="261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62" t="s">
        <v>440</v>
      </c>
      <c r="AU990" s="262" t="s">
        <v>91</v>
      </c>
      <c r="AV990" s="13" t="s">
        <v>91</v>
      </c>
      <c r="AW990" s="13" t="s">
        <v>36</v>
      </c>
      <c r="AX990" s="13" t="s">
        <v>81</v>
      </c>
      <c r="AY990" s="262" t="s">
        <v>320</v>
      </c>
    </row>
    <row r="991" s="13" customFormat="1">
      <c r="A991" s="13"/>
      <c r="B991" s="251"/>
      <c r="C991" s="252"/>
      <c r="D991" s="253" t="s">
        <v>440</v>
      </c>
      <c r="E991" s="254" t="s">
        <v>1</v>
      </c>
      <c r="F991" s="255" t="s">
        <v>1755</v>
      </c>
      <c r="G991" s="252"/>
      <c r="H991" s="256">
        <v>6.6340000000000003</v>
      </c>
      <c r="I991" s="257"/>
      <c r="J991" s="252"/>
      <c r="K991" s="252"/>
      <c r="L991" s="258"/>
      <c r="M991" s="259"/>
      <c r="N991" s="260"/>
      <c r="O991" s="260"/>
      <c r="P991" s="260"/>
      <c r="Q991" s="260"/>
      <c r="R991" s="260"/>
      <c r="S991" s="260"/>
      <c r="T991" s="261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62" t="s">
        <v>440</v>
      </c>
      <c r="AU991" s="262" t="s">
        <v>91</v>
      </c>
      <c r="AV991" s="13" t="s">
        <v>91</v>
      </c>
      <c r="AW991" s="13" t="s">
        <v>36</v>
      </c>
      <c r="AX991" s="13" t="s">
        <v>81</v>
      </c>
      <c r="AY991" s="262" t="s">
        <v>320</v>
      </c>
    </row>
    <row r="992" s="14" customFormat="1">
      <c r="A992" s="14"/>
      <c r="B992" s="263"/>
      <c r="C992" s="264"/>
      <c r="D992" s="253" t="s">
        <v>440</v>
      </c>
      <c r="E992" s="265" t="s">
        <v>1</v>
      </c>
      <c r="F992" s="266" t="s">
        <v>485</v>
      </c>
      <c r="G992" s="264"/>
      <c r="H992" s="267">
        <v>57.359000000000002</v>
      </c>
      <c r="I992" s="268"/>
      <c r="J992" s="264"/>
      <c r="K992" s="264"/>
      <c r="L992" s="269"/>
      <c r="M992" s="270"/>
      <c r="N992" s="271"/>
      <c r="O992" s="271"/>
      <c r="P992" s="271"/>
      <c r="Q992" s="271"/>
      <c r="R992" s="271"/>
      <c r="S992" s="271"/>
      <c r="T992" s="272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73" t="s">
        <v>440</v>
      </c>
      <c r="AU992" s="273" t="s">
        <v>91</v>
      </c>
      <c r="AV992" s="14" t="s">
        <v>341</v>
      </c>
      <c r="AW992" s="14" t="s">
        <v>36</v>
      </c>
      <c r="AX992" s="14" t="s">
        <v>89</v>
      </c>
      <c r="AY992" s="273" t="s">
        <v>320</v>
      </c>
    </row>
    <row r="993" s="2" customFormat="1" ht="24.15" customHeight="1">
      <c r="A993" s="39"/>
      <c r="B993" s="40"/>
      <c r="C993" s="228" t="s">
        <v>1756</v>
      </c>
      <c r="D993" s="228" t="s">
        <v>323</v>
      </c>
      <c r="E993" s="229" t="s">
        <v>1757</v>
      </c>
      <c r="F993" s="230" t="s">
        <v>1758</v>
      </c>
      <c r="G993" s="231" t="s">
        <v>437</v>
      </c>
      <c r="H993" s="232">
        <v>56.140000000000001</v>
      </c>
      <c r="I993" s="233"/>
      <c r="J993" s="234">
        <f>ROUND(I993*H993,2)</f>
        <v>0</v>
      </c>
      <c r="K993" s="230" t="s">
        <v>1</v>
      </c>
      <c r="L993" s="45"/>
      <c r="M993" s="235" t="s">
        <v>1</v>
      </c>
      <c r="N993" s="236" t="s">
        <v>46</v>
      </c>
      <c r="O993" s="92"/>
      <c r="P993" s="237">
        <f>O993*H993</f>
        <v>0</v>
      </c>
      <c r="Q993" s="237">
        <v>0</v>
      </c>
      <c r="R993" s="237">
        <f>Q993*H993</f>
        <v>0</v>
      </c>
      <c r="S993" s="237">
        <v>0</v>
      </c>
      <c r="T993" s="238">
        <f>S993*H993</f>
        <v>0</v>
      </c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R993" s="239" t="s">
        <v>404</v>
      </c>
      <c r="AT993" s="239" t="s">
        <v>323</v>
      </c>
      <c r="AU993" s="239" t="s">
        <v>91</v>
      </c>
      <c r="AY993" s="18" t="s">
        <v>320</v>
      </c>
      <c r="BE993" s="240">
        <f>IF(N993="základní",J993,0)</f>
        <v>0</v>
      </c>
      <c r="BF993" s="240">
        <f>IF(N993="snížená",J993,0)</f>
        <v>0</v>
      </c>
      <c r="BG993" s="240">
        <f>IF(N993="zákl. přenesená",J993,0)</f>
        <v>0</v>
      </c>
      <c r="BH993" s="240">
        <f>IF(N993="sníž. přenesená",J993,0)</f>
        <v>0</v>
      </c>
      <c r="BI993" s="240">
        <f>IF(N993="nulová",J993,0)</f>
        <v>0</v>
      </c>
      <c r="BJ993" s="18" t="s">
        <v>89</v>
      </c>
      <c r="BK993" s="240">
        <f>ROUND(I993*H993,2)</f>
        <v>0</v>
      </c>
      <c r="BL993" s="18" t="s">
        <v>404</v>
      </c>
      <c r="BM993" s="239" t="s">
        <v>1759</v>
      </c>
    </row>
    <row r="994" s="13" customFormat="1">
      <c r="A994" s="13"/>
      <c r="B994" s="251"/>
      <c r="C994" s="252"/>
      <c r="D994" s="253" t="s">
        <v>440</v>
      </c>
      <c r="E994" s="254" t="s">
        <v>1</v>
      </c>
      <c r="F994" s="255" t="s">
        <v>578</v>
      </c>
      <c r="G994" s="252"/>
      <c r="H994" s="256">
        <v>56.140000000000001</v>
      </c>
      <c r="I994" s="257"/>
      <c r="J994" s="252"/>
      <c r="K994" s="252"/>
      <c r="L994" s="258"/>
      <c r="M994" s="259"/>
      <c r="N994" s="260"/>
      <c r="O994" s="260"/>
      <c r="P994" s="260"/>
      <c r="Q994" s="260"/>
      <c r="R994" s="260"/>
      <c r="S994" s="260"/>
      <c r="T994" s="261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62" t="s">
        <v>440</v>
      </c>
      <c r="AU994" s="262" t="s">
        <v>91</v>
      </c>
      <c r="AV994" s="13" t="s">
        <v>91</v>
      </c>
      <c r="AW994" s="13" t="s">
        <v>36</v>
      </c>
      <c r="AX994" s="13" t="s">
        <v>89</v>
      </c>
      <c r="AY994" s="262" t="s">
        <v>320</v>
      </c>
    </row>
    <row r="995" s="2" customFormat="1" ht="44.25" customHeight="1">
      <c r="A995" s="39"/>
      <c r="B995" s="40"/>
      <c r="C995" s="228" t="s">
        <v>1760</v>
      </c>
      <c r="D995" s="228" t="s">
        <v>323</v>
      </c>
      <c r="E995" s="229" t="s">
        <v>1761</v>
      </c>
      <c r="F995" s="230" t="s">
        <v>1762</v>
      </c>
      <c r="G995" s="231" t="s">
        <v>437</v>
      </c>
      <c r="H995" s="232">
        <v>836.61000000000001</v>
      </c>
      <c r="I995" s="233"/>
      <c r="J995" s="234">
        <f>ROUND(I995*H995,2)</f>
        <v>0</v>
      </c>
      <c r="K995" s="230" t="s">
        <v>1</v>
      </c>
      <c r="L995" s="45"/>
      <c r="M995" s="235" t="s">
        <v>1</v>
      </c>
      <c r="N995" s="236" t="s">
        <v>46</v>
      </c>
      <c r="O995" s="92"/>
      <c r="P995" s="237">
        <f>O995*H995</f>
        <v>0</v>
      </c>
      <c r="Q995" s="237">
        <v>0</v>
      </c>
      <c r="R995" s="237">
        <f>Q995*H995</f>
        <v>0</v>
      </c>
      <c r="S995" s="237">
        <v>0</v>
      </c>
      <c r="T995" s="238">
        <f>S995*H995</f>
        <v>0</v>
      </c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R995" s="239" t="s">
        <v>404</v>
      </c>
      <c r="AT995" s="239" t="s">
        <v>323</v>
      </c>
      <c r="AU995" s="239" t="s">
        <v>91</v>
      </c>
      <c r="AY995" s="18" t="s">
        <v>320</v>
      </c>
      <c r="BE995" s="240">
        <f>IF(N995="základní",J995,0)</f>
        <v>0</v>
      </c>
      <c r="BF995" s="240">
        <f>IF(N995="snížená",J995,0)</f>
        <v>0</v>
      </c>
      <c r="BG995" s="240">
        <f>IF(N995="zákl. přenesená",J995,0)</f>
        <v>0</v>
      </c>
      <c r="BH995" s="240">
        <f>IF(N995="sníž. přenesená",J995,0)</f>
        <v>0</v>
      </c>
      <c r="BI995" s="240">
        <f>IF(N995="nulová",J995,0)</f>
        <v>0</v>
      </c>
      <c r="BJ995" s="18" t="s">
        <v>89</v>
      </c>
      <c r="BK995" s="240">
        <f>ROUND(I995*H995,2)</f>
        <v>0</v>
      </c>
      <c r="BL995" s="18" t="s">
        <v>404</v>
      </c>
      <c r="BM995" s="239" t="s">
        <v>1763</v>
      </c>
    </row>
    <row r="996" s="13" customFormat="1">
      <c r="A996" s="13"/>
      <c r="B996" s="251"/>
      <c r="C996" s="252"/>
      <c r="D996" s="253" t="s">
        <v>440</v>
      </c>
      <c r="E996" s="254" t="s">
        <v>1</v>
      </c>
      <c r="F996" s="255" t="s">
        <v>1764</v>
      </c>
      <c r="G996" s="252"/>
      <c r="H996" s="256">
        <v>836.61000000000001</v>
      </c>
      <c r="I996" s="257"/>
      <c r="J996" s="252"/>
      <c r="K996" s="252"/>
      <c r="L996" s="258"/>
      <c r="M996" s="259"/>
      <c r="N996" s="260"/>
      <c r="O996" s="260"/>
      <c r="P996" s="260"/>
      <c r="Q996" s="260"/>
      <c r="R996" s="260"/>
      <c r="S996" s="260"/>
      <c r="T996" s="261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62" t="s">
        <v>440</v>
      </c>
      <c r="AU996" s="262" t="s">
        <v>91</v>
      </c>
      <c r="AV996" s="13" t="s">
        <v>91</v>
      </c>
      <c r="AW996" s="13" t="s">
        <v>36</v>
      </c>
      <c r="AX996" s="13" t="s">
        <v>89</v>
      </c>
      <c r="AY996" s="262" t="s">
        <v>320</v>
      </c>
    </row>
    <row r="997" s="2" customFormat="1" ht="24.15" customHeight="1">
      <c r="A997" s="39"/>
      <c r="B997" s="40"/>
      <c r="C997" s="228" t="s">
        <v>1765</v>
      </c>
      <c r="D997" s="228" t="s">
        <v>323</v>
      </c>
      <c r="E997" s="229" t="s">
        <v>1766</v>
      </c>
      <c r="F997" s="230" t="s">
        <v>1767</v>
      </c>
      <c r="G997" s="231" t="s">
        <v>437</v>
      </c>
      <c r="H997" s="232">
        <v>305.17000000000002</v>
      </c>
      <c r="I997" s="233"/>
      <c r="J997" s="234">
        <f>ROUND(I997*H997,2)</f>
        <v>0</v>
      </c>
      <c r="K997" s="230" t="s">
        <v>326</v>
      </c>
      <c r="L997" s="45"/>
      <c r="M997" s="235" t="s">
        <v>1</v>
      </c>
      <c r="N997" s="236" t="s">
        <v>46</v>
      </c>
      <c r="O997" s="92"/>
      <c r="P997" s="237">
        <f>O997*H997</f>
        <v>0</v>
      </c>
      <c r="Q997" s="237">
        <v>0</v>
      </c>
      <c r="R997" s="237">
        <f>Q997*H997</f>
        <v>0</v>
      </c>
      <c r="S997" s="237">
        <v>0</v>
      </c>
      <c r="T997" s="238">
        <f>S997*H997</f>
        <v>0</v>
      </c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R997" s="239" t="s">
        <v>404</v>
      </c>
      <c r="AT997" s="239" t="s">
        <v>323</v>
      </c>
      <c r="AU997" s="239" t="s">
        <v>91</v>
      </c>
      <c r="AY997" s="18" t="s">
        <v>320</v>
      </c>
      <c r="BE997" s="240">
        <f>IF(N997="základní",J997,0)</f>
        <v>0</v>
      </c>
      <c r="BF997" s="240">
        <f>IF(N997="snížená",J997,0)</f>
        <v>0</v>
      </c>
      <c r="BG997" s="240">
        <f>IF(N997="zákl. přenesená",J997,0)</f>
        <v>0</v>
      </c>
      <c r="BH997" s="240">
        <f>IF(N997="sníž. přenesená",J997,0)</f>
        <v>0</v>
      </c>
      <c r="BI997" s="240">
        <f>IF(N997="nulová",J997,0)</f>
        <v>0</v>
      </c>
      <c r="BJ997" s="18" t="s">
        <v>89</v>
      </c>
      <c r="BK997" s="240">
        <f>ROUND(I997*H997,2)</f>
        <v>0</v>
      </c>
      <c r="BL997" s="18" t="s">
        <v>404</v>
      </c>
      <c r="BM997" s="239" t="s">
        <v>1768</v>
      </c>
    </row>
    <row r="998" s="2" customFormat="1">
      <c r="A998" s="39"/>
      <c r="B998" s="40"/>
      <c r="C998" s="41"/>
      <c r="D998" s="241" t="s">
        <v>329</v>
      </c>
      <c r="E998" s="41"/>
      <c r="F998" s="242" t="s">
        <v>1769</v>
      </c>
      <c r="G998" s="41"/>
      <c r="H998" s="41"/>
      <c r="I998" s="243"/>
      <c r="J998" s="41"/>
      <c r="K998" s="41"/>
      <c r="L998" s="45"/>
      <c r="M998" s="244"/>
      <c r="N998" s="245"/>
      <c r="O998" s="92"/>
      <c r="P998" s="92"/>
      <c r="Q998" s="92"/>
      <c r="R998" s="92"/>
      <c r="S998" s="92"/>
      <c r="T998" s="93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T998" s="18" t="s">
        <v>329</v>
      </c>
      <c r="AU998" s="18" t="s">
        <v>91</v>
      </c>
    </row>
    <row r="999" s="13" customFormat="1">
      <c r="A999" s="13"/>
      <c r="B999" s="251"/>
      <c r="C999" s="252"/>
      <c r="D999" s="253" t="s">
        <v>440</v>
      </c>
      <c r="E999" s="254" t="s">
        <v>1</v>
      </c>
      <c r="F999" s="255" t="s">
        <v>593</v>
      </c>
      <c r="G999" s="252"/>
      <c r="H999" s="256">
        <v>30.760000000000002</v>
      </c>
      <c r="I999" s="257"/>
      <c r="J999" s="252"/>
      <c r="K999" s="252"/>
      <c r="L999" s="258"/>
      <c r="M999" s="259"/>
      <c r="N999" s="260"/>
      <c r="O999" s="260"/>
      <c r="P999" s="260"/>
      <c r="Q999" s="260"/>
      <c r="R999" s="260"/>
      <c r="S999" s="260"/>
      <c r="T999" s="261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62" t="s">
        <v>440</v>
      </c>
      <c r="AU999" s="262" t="s">
        <v>91</v>
      </c>
      <c r="AV999" s="13" t="s">
        <v>91</v>
      </c>
      <c r="AW999" s="13" t="s">
        <v>36</v>
      </c>
      <c r="AX999" s="13" t="s">
        <v>81</v>
      </c>
      <c r="AY999" s="262" t="s">
        <v>320</v>
      </c>
    </row>
    <row r="1000" s="15" customFormat="1">
      <c r="A1000" s="15"/>
      <c r="B1000" s="288"/>
      <c r="C1000" s="289"/>
      <c r="D1000" s="253" t="s">
        <v>440</v>
      </c>
      <c r="E1000" s="290" t="s">
        <v>1</v>
      </c>
      <c r="F1000" s="291" t="s">
        <v>633</v>
      </c>
      <c r="G1000" s="289"/>
      <c r="H1000" s="292">
        <v>30.760000000000002</v>
      </c>
      <c r="I1000" s="293"/>
      <c r="J1000" s="289"/>
      <c r="K1000" s="289"/>
      <c r="L1000" s="294"/>
      <c r="M1000" s="295"/>
      <c r="N1000" s="296"/>
      <c r="O1000" s="296"/>
      <c r="P1000" s="296"/>
      <c r="Q1000" s="296"/>
      <c r="R1000" s="296"/>
      <c r="S1000" s="296"/>
      <c r="T1000" s="297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T1000" s="298" t="s">
        <v>440</v>
      </c>
      <c r="AU1000" s="298" t="s">
        <v>91</v>
      </c>
      <c r="AV1000" s="15" t="s">
        <v>111</v>
      </c>
      <c r="AW1000" s="15" t="s">
        <v>36</v>
      </c>
      <c r="AX1000" s="15" t="s">
        <v>81</v>
      </c>
      <c r="AY1000" s="298" t="s">
        <v>320</v>
      </c>
    </row>
    <row r="1001" s="13" customFormat="1">
      <c r="A1001" s="13"/>
      <c r="B1001" s="251"/>
      <c r="C1001" s="252"/>
      <c r="D1001" s="253" t="s">
        <v>440</v>
      </c>
      <c r="E1001" s="254" t="s">
        <v>1</v>
      </c>
      <c r="F1001" s="255" t="s">
        <v>1770</v>
      </c>
      <c r="G1001" s="252"/>
      <c r="H1001" s="256">
        <v>247.65000000000001</v>
      </c>
      <c r="I1001" s="257"/>
      <c r="J1001" s="252"/>
      <c r="K1001" s="252"/>
      <c r="L1001" s="258"/>
      <c r="M1001" s="259"/>
      <c r="N1001" s="260"/>
      <c r="O1001" s="260"/>
      <c r="P1001" s="260"/>
      <c r="Q1001" s="260"/>
      <c r="R1001" s="260"/>
      <c r="S1001" s="260"/>
      <c r="T1001" s="261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62" t="s">
        <v>440</v>
      </c>
      <c r="AU1001" s="262" t="s">
        <v>91</v>
      </c>
      <c r="AV1001" s="13" t="s">
        <v>91</v>
      </c>
      <c r="AW1001" s="13" t="s">
        <v>36</v>
      </c>
      <c r="AX1001" s="13" t="s">
        <v>81</v>
      </c>
      <c r="AY1001" s="262" t="s">
        <v>320</v>
      </c>
    </row>
    <row r="1002" s="13" customFormat="1">
      <c r="A1002" s="13"/>
      <c r="B1002" s="251"/>
      <c r="C1002" s="252"/>
      <c r="D1002" s="253" t="s">
        <v>440</v>
      </c>
      <c r="E1002" s="254" t="s">
        <v>1</v>
      </c>
      <c r="F1002" s="255" t="s">
        <v>1771</v>
      </c>
      <c r="G1002" s="252"/>
      <c r="H1002" s="256">
        <v>26.760000000000002</v>
      </c>
      <c r="I1002" s="257"/>
      <c r="J1002" s="252"/>
      <c r="K1002" s="252"/>
      <c r="L1002" s="258"/>
      <c r="M1002" s="259"/>
      <c r="N1002" s="260"/>
      <c r="O1002" s="260"/>
      <c r="P1002" s="260"/>
      <c r="Q1002" s="260"/>
      <c r="R1002" s="260"/>
      <c r="S1002" s="260"/>
      <c r="T1002" s="261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62" t="s">
        <v>440</v>
      </c>
      <c r="AU1002" s="262" t="s">
        <v>91</v>
      </c>
      <c r="AV1002" s="13" t="s">
        <v>91</v>
      </c>
      <c r="AW1002" s="13" t="s">
        <v>36</v>
      </c>
      <c r="AX1002" s="13" t="s">
        <v>81</v>
      </c>
      <c r="AY1002" s="262" t="s">
        <v>320</v>
      </c>
    </row>
    <row r="1003" s="15" customFormat="1">
      <c r="A1003" s="15"/>
      <c r="B1003" s="288"/>
      <c r="C1003" s="289"/>
      <c r="D1003" s="253" t="s">
        <v>440</v>
      </c>
      <c r="E1003" s="290" t="s">
        <v>1</v>
      </c>
      <c r="F1003" s="291" t="s">
        <v>633</v>
      </c>
      <c r="G1003" s="289"/>
      <c r="H1003" s="292">
        <v>274.41000000000003</v>
      </c>
      <c r="I1003" s="293"/>
      <c r="J1003" s="289"/>
      <c r="K1003" s="289"/>
      <c r="L1003" s="294"/>
      <c r="M1003" s="295"/>
      <c r="N1003" s="296"/>
      <c r="O1003" s="296"/>
      <c r="P1003" s="296"/>
      <c r="Q1003" s="296"/>
      <c r="R1003" s="296"/>
      <c r="S1003" s="296"/>
      <c r="T1003" s="297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T1003" s="298" t="s">
        <v>440</v>
      </c>
      <c r="AU1003" s="298" t="s">
        <v>91</v>
      </c>
      <c r="AV1003" s="15" t="s">
        <v>111</v>
      </c>
      <c r="AW1003" s="15" t="s">
        <v>36</v>
      </c>
      <c r="AX1003" s="15" t="s">
        <v>81</v>
      </c>
      <c r="AY1003" s="298" t="s">
        <v>320</v>
      </c>
    </row>
    <row r="1004" s="14" customFormat="1">
      <c r="A1004" s="14"/>
      <c r="B1004" s="263"/>
      <c r="C1004" s="264"/>
      <c r="D1004" s="253" t="s">
        <v>440</v>
      </c>
      <c r="E1004" s="265" t="s">
        <v>1</v>
      </c>
      <c r="F1004" s="266" t="s">
        <v>485</v>
      </c>
      <c r="G1004" s="264"/>
      <c r="H1004" s="267">
        <v>305.17000000000002</v>
      </c>
      <c r="I1004" s="268"/>
      <c r="J1004" s="264"/>
      <c r="K1004" s="264"/>
      <c r="L1004" s="269"/>
      <c r="M1004" s="270"/>
      <c r="N1004" s="271"/>
      <c r="O1004" s="271"/>
      <c r="P1004" s="271"/>
      <c r="Q1004" s="271"/>
      <c r="R1004" s="271"/>
      <c r="S1004" s="271"/>
      <c r="T1004" s="272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73" t="s">
        <v>440</v>
      </c>
      <c r="AU1004" s="273" t="s">
        <v>91</v>
      </c>
      <c r="AV1004" s="14" t="s">
        <v>341</v>
      </c>
      <c r="AW1004" s="14" t="s">
        <v>36</v>
      </c>
      <c r="AX1004" s="14" t="s">
        <v>89</v>
      </c>
      <c r="AY1004" s="273" t="s">
        <v>320</v>
      </c>
    </row>
    <row r="1005" s="2" customFormat="1" ht="16.5" customHeight="1">
      <c r="A1005" s="39"/>
      <c r="B1005" s="40"/>
      <c r="C1005" s="274" t="s">
        <v>1772</v>
      </c>
      <c r="D1005" s="274" t="s">
        <v>503</v>
      </c>
      <c r="E1005" s="275" t="s">
        <v>1682</v>
      </c>
      <c r="F1005" s="276" t="s">
        <v>1683</v>
      </c>
      <c r="G1005" s="277" t="s">
        <v>480</v>
      </c>
      <c r="H1005" s="278">
        <v>0.10100000000000001</v>
      </c>
      <c r="I1005" s="279"/>
      <c r="J1005" s="280">
        <f>ROUND(I1005*H1005,2)</f>
        <v>0</v>
      </c>
      <c r="K1005" s="276" t="s">
        <v>326</v>
      </c>
      <c r="L1005" s="281"/>
      <c r="M1005" s="282" t="s">
        <v>1</v>
      </c>
      <c r="N1005" s="283" t="s">
        <v>46</v>
      </c>
      <c r="O1005" s="92"/>
      <c r="P1005" s="237">
        <f>O1005*H1005</f>
        <v>0</v>
      </c>
      <c r="Q1005" s="237">
        <v>1</v>
      </c>
      <c r="R1005" s="237">
        <f>Q1005*H1005</f>
        <v>0.10100000000000001</v>
      </c>
      <c r="S1005" s="237">
        <v>0</v>
      </c>
      <c r="T1005" s="238">
        <f>S1005*H1005</f>
        <v>0</v>
      </c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R1005" s="239" t="s">
        <v>823</v>
      </c>
      <c r="AT1005" s="239" t="s">
        <v>503</v>
      </c>
      <c r="AU1005" s="239" t="s">
        <v>91</v>
      </c>
      <c r="AY1005" s="18" t="s">
        <v>320</v>
      </c>
      <c r="BE1005" s="240">
        <f>IF(N1005="základní",J1005,0)</f>
        <v>0</v>
      </c>
      <c r="BF1005" s="240">
        <f>IF(N1005="snížená",J1005,0)</f>
        <v>0</v>
      </c>
      <c r="BG1005" s="240">
        <f>IF(N1005="zákl. přenesená",J1005,0)</f>
        <v>0</v>
      </c>
      <c r="BH1005" s="240">
        <f>IF(N1005="sníž. přenesená",J1005,0)</f>
        <v>0</v>
      </c>
      <c r="BI1005" s="240">
        <f>IF(N1005="nulová",J1005,0)</f>
        <v>0</v>
      </c>
      <c r="BJ1005" s="18" t="s">
        <v>89</v>
      </c>
      <c r="BK1005" s="240">
        <f>ROUND(I1005*H1005,2)</f>
        <v>0</v>
      </c>
      <c r="BL1005" s="18" t="s">
        <v>404</v>
      </c>
      <c r="BM1005" s="239" t="s">
        <v>1773</v>
      </c>
    </row>
    <row r="1006" s="13" customFormat="1">
      <c r="A1006" s="13"/>
      <c r="B1006" s="251"/>
      <c r="C1006" s="252"/>
      <c r="D1006" s="253" t="s">
        <v>440</v>
      </c>
      <c r="E1006" s="254" t="s">
        <v>1</v>
      </c>
      <c r="F1006" s="255" t="s">
        <v>1774</v>
      </c>
      <c r="G1006" s="252"/>
      <c r="H1006" s="256">
        <v>0.10100000000000001</v>
      </c>
      <c r="I1006" s="257"/>
      <c r="J1006" s="252"/>
      <c r="K1006" s="252"/>
      <c r="L1006" s="258"/>
      <c r="M1006" s="259"/>
      <c r="N1006" s="260"/>
      <c r="O1006" s="260"/>
      <c r="P1006" s="260"/>
      <c r="Q1006" s="260"/>
      <c r="R1006" s="260"/>
      <c r="S1006" s="260"/>
      <c r="T1006" s="261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62" t="s">
        <v>440</v>
      </c>
      <c r="AU1006" s="262" t="s">
        <v>91</v>
      </c>
      <c r="AV1006" s="13" t="s">
        <v>91</v>
      </c>
      <c r="AW1006" s="13" t="s">
        <v>36</v>
      </c>
      <c r="AX1006" s="13" t="s">
        <v>89</v>
      </c>
      <c r="AY1006" s="262" t="s">
        <v>320</v>
      </c>
    </row>
    <row r="1007" s="2" customFormat="1" ht="24.15" customHeight="1">
      <c r="A1007" s="39"/>
      <c r="B1007" s="40"/>
      <c r="C1007" s="228" t="s">
        <v>1775</v>
      </c>
      <c r="D1007" s="228" t="s">
        <v>323</v>
      </c>
      <c r="E1007" s="229" t="s">
        <v>1776</v>
      </c>
      <c r="F1007" s="230" t="s">
        <v>1777</v>
      </c>
      <c r="G1007" s="231" t="s">
        <v>437</v>
      </c>
      <c r="H1007" s="232">
        <v>305.17000000000002</v>
      </c>
      <c r="I1007" s="233"/>
      <c r="J1007" s="234">
        <f>ROUND(I1007*H1007,2)</f>
        <v>0</v>
      </c>
      <c r="K1007" s="230" t="s">
        <v>326</v>
      </c>
      <c r="L1007" s="45"/>
      <c r="M1007" s="235" t="s">
        <v>1</v>
      </c>
      <c r="N1007" s="236" t="s">
        <v>46</v>
      </c>
      <c r="O1007" s="92"/>
      <c r="P1007" s="237">
        <f>O1007*H1007</f>
        <v>0</v>
      </c>
      <c r="Q1007" s="237">
        <v>0.00040000000000000002</v>
      </c>
      <c r="R1007" s="237">
        <f>Q1007*H1007</f>
        <v>0.12206800000000001</v>
      </c>
      <c r="S1007" s="237">
        <v>0</v>
      </c>
      <c r="T1007" s="238">
        <f>S1007*H1007</f>
        <v>0</v>
      </c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R1007" s="239" t="s">
        <v>404</v>
      </c>
      <c r="AT1007" s="239" t="s">
        <v>323</v>
      </c>
      <c r="AU1007" s="239" t="s">
        <v>91</v>
      </c>
      <c r="AY1007" s="18" t="s">
        <v>320</v>
      </c>
      <c r="BE1007" s="240">
        <f>IF(N1007="základní",J1007,0)</f>
        <v>0</v>
      </c>
      <c r="BF1007" s="240">
        <f>IF(N1007="snížená",J1007,0)</f>
        <v>0</v>
      </c>
      <c r="BG1007" s="240">
        <f>IF(N1007="zákl. přenesená",J1007,0)</f>
        <v>0</v>
      </c>
      <c r="BH1007" s="240">
        <f>IF(N1007="sníž. přenesená",J1007,0)</f>
        <v>0</v>
      </c>
      <c r="BI1007" s="240">
        <f>IF(N1007="nulová",J1007,0)</f>
        <v>0</v>
      </c>
      <c r="BJ1007" s="18" t="s">
        <v>89</v>
      </c>
      <c r="BK1007" s="240">
        <f>ROUND(I1007*H1007,2)</f>
        <v>0</v>
      </c>
      <c r="BL1007" s="18" t="s">
        <v>404</v>
      </c>
      <c r="BM1007" s="239" t="s">
        <v>1778</v>
      </c>
    </row>
    <row r="1008" s="2" customFormat="1">
      <c r="A1008" s="39"/>
      <c r="B1008" s="40"/>
      <c r="C1008" s="41"/>
      <c r="D1008" s="241" t="s">
        <v>329</v>
      </c>
      <c r="E1008" s="41"/>
      <c r="F1008" s="242" t="s">
        <v>1779</v>
      </c>
      <c r="G1008" s="41"/>
      <c r="H1008" s="41"/>
      <c r="I1008" s="243"/>
      <c r="J1008" s="41"/>
      <c r="K1008" s="41"/>
      <c r="L1008" s="45"/>
      <c r="M1008" s="244"/>
      <c r="N1008" s="245"/>
      <c r="O1008" s="92"/>
      <c r="P1008" s="92"/>
      <c r="Q1008" s="92"/>
      <c r="R1008" s="92"/>
      <c r="S1008" s="92"/>
      <c r="T1008" s="93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T1008" s="18" t="s">
        <v>329</v>
      </c>
      <c r="AU1008" s="18" t="s">
        <v>91</v>
      </c>
    </row>
    <row r="1009" s="13" customFormat="1">
      <c r="A1009" s="13"/>
      <c r="B1009" s="251"/>
      <c r="C1009" s="252"/>
      <c r="D1009" s="253" t="s">
        <v>440</v>
      </c>
      <c r="E1009" s="254" t="s">
        <v>1</v>
      </c>
      <c r="F1009" s="255" t="s">
        <v>593</v>
      </c>
      <c r="G1009" s="252"/>
      <c r="H1009" s="256">
        <v>30.760000000000002</v>
      </c>
      <c r="I1009" s="257"/>
      <c r="J1009" s="252"/>
      <c r="K1009" s="252"/>
      <c r="L1009" s="258"/>
      <c r="M1009" s="259"/>
      <c r="N1009" s="260"/>
      <c r="O1009" s="260"/>
      <c r="P1009" s="260"/>
      <c r="Q1009" s="260"/>
      <c r="R1009" s="260"/>
      <c r="S1009" s="260"/>
      <c r="T1009" s="261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62" t="s">
        <v>440</v>
      </c>
      <c r="AU1009" s="262" t="s">
        <v>91</v>
      </c>
      <c r="AV1009" s="13" t="s">
        <v>91</v>
      </c>
      <c r="AW1009" s="13" t="s">
        <v>36</v>
      </c>
      <c r="AX1009" s="13" t="s">
        <v>81</v>
      </c>
      <c r="AY1009" s="262" t="s">
        <v>320</v>
      </c>
    </row>
    <row r="1010" s="13" customFormat="1">
      <c r="A1010" s="13"/>
      <c r="B1010" s="251"/>
      <c r="C1010" s="252"/>
      <c r="D1010" s="253" t="s">
        <v>440</v>
      </c>
      <c r="E1010" s="254" t="s">
        <v>1</v>
      </c>
      <c r="F1010" s="255" t="s">
        <v>1770</v>
      </c>
      <c r="G1010" s="252"/>
      <c r="H1010" s="256">
        <v>247.65000000000001</v>
      </c>
      <c r="I1010" s="257"/>
      <c r="J1010" s="252"/>
      <c r="K1010" s="252"/>
      <c r="L1010" s="258"/>
      <c r="M1010" s="259"/>
      <c r="N1010" s="260"/>
      <c r="O1010" s="260"/>
      <c r="P1010" s="260"/>
      <c r="Q1010" s="260"/>
      <c r="R1010" s="260"/>
      <c r="S1010" s="260"/>
      <c r="T1010" s="261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62" t="s">
        <v>440</v>
      </c>
      <c r="AU1010" s="262" t="s">
        <v>91</v>
      </c>
      <c r="AV1010" s="13" t="s">
        <v>91</v>
      </c>
      <c r="AW1010" s="13" t="s">
        <v>36</v>
      </c>
      <c r="AX1010" s="13" t="s">
        <v>81</v>
      </c>
      <c r="AY1010" s="262" t="s">
        <v>320</v>
      </c>
    </row>
    <row r="1011" s="13" customFormat="1">
      <c r="A1011" s="13"/>
      <c r="B1011" s="251"/>
      <c r="C1011" s="252"/>
      <c r="D1011" s="253" t="s">
        <v>440</v>
      </c>
      <c r="E1011" s="254" t="s">
        <v>1</v>
      </c>
      <c r="F1011" s="255" t="s">
        <v>1771</v>
      </c>
      <c r="G1011" s="252"/>
      <c r="H1011" s="256">
        <v>26.760000000000002</v>
      </c>
      <c r="I1011" s="257"/>
      <c r="J1011" s="252"/>
      <c r="K1011" s="252"/>
      <c r="L1011" s="258"/>
      <c r="M1011" s="259"/>
      <c r="N1011" s="260"/>
      <c r="O1011" s="260"/>
      <c r="P1011" s="260"/>
      <c r="Q1011" s="260"/>
      <c r="R1011" s="260"/>
      <c r="S1011" s="260"/>
      <c r="T1011" s="261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62" t="s">
        <v>440</v>
      </c>
      <c r="AU1011" s="262" t="s">
        <v>91</v>
      </c>
      <c r="AV1011" s="13" t="s">
        <v>91</v>
      </c>
      <c r="AW1011" s="13" t="s">
        <v>36</v>
      </c>
      <c r="AX1011" s="13" t="s">
        <v>81</v>
      </c>
      <c r="AY1011" s="262" t="s">
        <v>320</v>
      </c>
    </row>
    <row r="1012" s="14" customFormat="1">
      <c r="A1012" s="14"/>
      <c r="B1012" s="263"/>
      <c r="C1012" s="264"/>
      <c r="D1012" s="253" t="s">
        <v>440</v>
      </c>
      <c r="E1012" s="265" t="s">
        <v>1</v>
      </c>
      <c r="F1012" s="266" t="s">
        <v>485</v>
      </c>
      <c r="G1012" s="264"/>
      <c r="H1012" s="267">
        <v>305.17000000000002</v>
      </c>
      <c r="I1012" s="268"/>
      <c r="J1012" s="264"/>
      <c r="K1012" s="264"/>
      <c r="L1012" s="269"/>
      <c r="M1012" s="270"/>
      <c r="N1012" s="271"/>
      <c r="O1012" s="271"/>
      <c r="P1012" s="271"/>
      <c r="Q1012" s="271"/>
      <c r="R1012" s="271"/>
      <c r="S1012" s="271"/>
      <c r="T1012" s="272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73" t="s">
        <v>440</v>
      </c>
      <c r="AU1012" s="273" t="s">
        <v>91</v>
      </c>
      <c r="AV1012" s="14" t="s">
        <v>341</v>
      </c>
      <c r="AW1012" s="14" t="s">
        <v>36</v>
      </c>
      <c r="AX1012" s="14" t="s">
        <v>89</v>
      </c>
      <c r="AY1012" s="273" t="s">
        <v>320</v>
      </c>
    </row>
    <row r="1013" s="2" customFormat="1" ht="49.05" customHeight="1">
      <c r="A1013" s="39"/>
      <c r="B1013" s="40"/>
      <c r="C1013" s="274" t="s">
        <v>1780</v>
      </c>
      <c r="D1013" s="274" t="s">
        <v>503</v>
      </c>
      <c r="E1013" s="275" t="s">
        <v>1705</v>
      </c>
      <c r="F1013" s="276" t="s">
        <v>1706</v>
      </c>
      <c r="G1013" s="277" t="s">
        <v>437</v>
      </c>
      <c r="H1013" s="278">
        <v>355.67599999999999</v>
      </c>
      <c r="I1013" s="279"/>
      <c r="J1013" s="280">
        <f>ROUND(I1013*H1013,2)</f>
        <v>0</v>
      </c>
      <c r="K1013" s="276" t="s">
        <v>326</v>
      </c>
      <c r="L1013" s="281"/>
      <c r="M1013" s="282" t="s">
        <v>1</v>
      </c>
      <c r="N1013" s="283" t="s">
        <v>46</v>
      </c>
      <c r="O1013" s="92"/>
      <c r="P1013" s="237">
        <f>O1013*H1013</f>
        <v>0</v>
      </c>
      <c r="Q1013" s="237">
        <v>0.0064000000000000003</v>
      </c>
      <c r="R1013" s="237">
        <f>Q1013*H1013</f>
        <v>2.2763263999999999</v>
      </c>
      <c r="S1013" s="237">
        <v>0</v>
      </c>
      <c r="T1013" s="238">
        <f>S1013*H1013</f>
        <v>0</v>
      </c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R1013" s="239" t="s">
        <v>823</v>
      </c>
      <c r="AT1013" s="239" t="s">
        <v>503</v>
      </c>
      <c r="AU1013" s="239" t="s">
        <v>91</v>
      </c>
      <c r="AY1013" s="18" t="s">
        <v>320</v>
      </c>
      <c r="BE1013" s="240">
        <f>IF(N1013="základní",J1013,0)</f>
        <v>0</v>
      </c>
      <c r="BF1013" s="240">
        <f>IF(N1013="snížená",J1013,0)</f>
        <v>0</v>
      </c>
      <c r="BG1013" s="240">
        <f>IF(N1013="zákl. přenesená",J1013,0)</f>
        <v>0</v>
      </c>
      <c r="BH1013" s="240">
        <f>IF(N1013="sníž. přenesená",J1013,0)</f>
        <v>0</v>
      </c>
      <c r="BI1013" s="240">
        <f>IF(N1013="nulová",J1013,0)</f>
        <v>0</v>
      </c>
      <c r="BJ1013" s="18" t="s">
        <v>89</v>
      </c>
      <c r="BK1013" s="240">
        <f>ROUND(I1013*H1013,2)</f>
        <v>0</v>
      </c>
      <c r="BL1013" s="18" t="s">
        <v>404</v>
      </c>
      <c r="BM1013" s="239" t="s">
        <v>1781</v>
      </c>
    </row>
    <row r="1014" s="13" customFormat="1">
      <c r="A1014" s="13"/>
      <c r="B1014" s="251"/>
      <c r="C1014" s="252"/>
      <c r="D1014" s="253" t="s">
        <v>440</v>
      </c>
      <c r="E1014" s="254" t="s">
        <v>1</v>
      </c>
      <c r="F1014" s="255" t="s">
        <v>1782</v>
      </c>
      <c r="G1014" s="252"/>
      <c r="H1014" s="256">
        <v>355.67599999999999</v>
      </c>
      <c r="I1014" s="257"/>
      <c r="J1014" s="252"/>
      <c r="K1014" s="252"/>
      <c r="L1014" s="258"/>
      <c r="M1014" s="259"/>
      <c r="N1014" s="260"/>
      <c r="O1014" s="260"/>
      <c r="P1014" s="260"/>
      <c r="Q1014" s="260"/>
      <c r="R1014" s="260"/>
      <c r="S1014" s="260"/>
      <c r="T1014" s="261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62" t="s">
        <v>440</v>
      </c>
      <c r="AU1014" s="262" t="s">
        <v>91</v>
      </c>
      <c r="AV1014" s="13" t="s">
        <v>91</v>
      </c>
      <c r="AW1014" s="13" t="s">
        <v>36</v>
      </c>
      <c r="AX1014" s="13" t="s">
        <v>89</v>
      </c>
      <c r="AY1014" s="262" t="s">
        <v>320</v>
      </c>
    </row>
    <row r="1015" s="2" customFormat="1" ht="24.15" customHeight="1">
      <c r="A1015" s="39"/>
      <c r="B1015" s="40"/>
      <c r="C1015" s="228" t="s">
        <v>1783</v>
      </c>
      <c r="D1015" s="228" t="s">
        <v>323</v>
      </c>
      <c r="E1015" s="229" t="s">
        <v>1784</v>
      </c>
      <c r="F1015" s="230" t="s">
        <v>1785</v>
      </c>
      <c r="G1015" s="231" t="s">
        <v>437</v>
      </c>
      <c r="H1015" s="232">
        <v>25.199999999999999</v>
      </c>
      <c r="I1015" s="233"/>
      <c r="J1015" s="234">
        <f>ROUND(I1015*H1015,2)</f>
        <v>0</v>
      </c>
      <c r="K1015" s="230" t="s">
        <v>326</v>
      </c>
      <c r="L1015" s="45"/>
      <c r="M1015" s="235" t="s">
        <v>1</v>
      </c>
      <c r="N1015" s="236" t="s">
        <v>46</v>
      </c>
      <c r="O1015" s="92"/>
      <c r="P1015" s="237">
        <f>O1015*H1015</f>
        <v>0</v>
      </c>
      <c r="Q1015" s="237">
        <v>0.00076999999999999996</v>
      </c>
      <c r="R1015" s="237">
        <f>Q1015*H1015</f>
        <v>0.019403999999999998</v>
      </c>
      <c r="S1015" s="237">
        <v>0</v>
      </c>
      <c r="T1015" s="238">
        <f>S1015*H1015</f>
        <v>0</v>
      </c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R1015" s="239" t="s">
        <v>404</v>
      </c>
      <c r="AT1015" s="239" t="s">
        <v>323</v>
      </c>
      <c r="AU1015" s="239" t="s">
        <v>91</v>
      </c>
      <c r="AY1015" s="18" t="s">
        <v>320</v>
      </c>
      <c r="BE1015" s="240">
        <f>IF(N1015="základní",J1015,0)</f>
        <v>0</v>
      </c>
      <c r="BF1015" s="240">
        <f>IF(N1015="snížená",J1015,0)</f>
        <v>0</v>
      </c>
      <c r="BG1015" s="240">
        <f>IF(N1015="zákl. přenesená",J1015,0)</f>
        <v>0</v>
      </c>
      <c r="BH1015" s="240">
        <f>IF(N1015="sníž. přenesená",J1015,0)</f>
        <v>0</v>
      </c>
      <c r="BI1015" s="240">
        <f>IF(N1015="nulová",J1015,0)</f>
        <v>0</v>
      </c>
      <c r="BJ1015" s="18" t="s">
        <v>89</v>
      </c>
      <c r="BK1015" s="240">
        <f>ROUND(I1015*H1015,2)</f>
        <v>0</v>
      </c>
      <c r="BL1015" s="18" t="s">
        <v>404</v>
      </c>
      <c r="BM1015" s="239" t="s">
        <v>1786</v>
      </c>
    </row>
    <row r="1016" s="2" customFormat="1">
      <c r="A1016" s="39"/>
      <c r="B1016" s="40"/>
      <c r="C1016" s="41"/>
      <c r="D1016" s="241" t="s">
        <v>329</v>
      </c>
      <c r="E1016" s="41"/>
      <c r="F1016" s="242" t="s">
        <v>1787</v>
      </c>
      <c r="G1016" s="41"/>
      <c r="H1016" s="41"/>
      <c r="I1016" s="243"/>
      <c r="J1016" s="41"/>
      <c r="K1016" s="41"/>
      <c r="L1016" s="45"/>
      <c r="M1016" s="244"/>
      <c r="N1016" s="245"/>
      <c r="O1016" s="92"/>
      <c r="P1016" s="92"/>
      <c r="Q1016" s="92"/>
      <c r="R1016" s="92"/>
      <c r="S1016" s="92"/>
      <c r="T1016" s="93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T1016" s="18" t="s">
        <v>329</v>
      </c>
      <c r="AU1016" s="18" t="s">
        <v>91</v>
      </c>
    </row>
    <row r="1017" s="13" customFormat="1">
      <c r="A1017" s="13"/>
      <c r="B1017" s="251"/>
      <c r="C1017" s="252"/>
      <c r="D1017" s="253" t="s">
        <v>440</v>
      </c>
      <c r="E1017" s="254" t="s">
        <v>1</v>
      </c>
      <c r="F1017" s="255" t="s">
        <v>1730</v>
      </c>
      <c r="G1017" s="252"/>
      <c r="H1017" s="256">
        <v>25.199999999999999</v>
      </c>
      <c r="I1017" s="257"/>
      <c r="J1017" s="252"/>
      <c r="K1017" s="252"/>
      <c r="L1017" s="258"/>
      <c r="M1017" s="259"/>
      <c r="N1017" s="260"/>
      <c r="O1017" s="260"/>
      <c r="P1017" s="260"/>
      <c r="Q1017" s="260"/>
      <c r="R1017" s="260"/>
      <c r="S1017" s="260"/>
      <c r="T1017" s="261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62" t="s">
        <v>440</v>
      </c>
      <c r="AU1017" s="262" t="s">
        <v>91</v>
      </c>
      <c r="AV1017" s="13" t="s">
        <v>91</v>
      </c>
      <c r="AW1017" s="13" t="s">
        <v>36</v>
      </c>
      <c r="AX1017" s="13" t="s">
        <v>89</v>
      </c>
      <c r="AY1017" s="262" t="s">
        <v>320</v>
      </c>
    </row>
    <row r="1018" s="2" customFormat="1" ht="21.75" customHeight="1">
      <c r="A1018" s="39"/>
      <c r="B1018" s="40"/>
      <c r="C1018" s="274" t="s">
        <v>1788</v>
      </c>
      <c r="D1018" s="274" t="s">
        <v>503</v>
      </c>
      <c r="E1018" s="275" t="s">
        <v>1789</v>
      </c>
      <c r="F1018" s="276" t="s">
        <v>1790</v>
      </c>
      <c r="G1018" s="277" t="s">
        <v>437</v>
      </c>
      <c r="H1018" s="278">
        <v>30.768999999999998</v>
      </c>
      <c r="I1018" s="279"/>
      <c r="J1018" s="280">
        <f>ROUND(I1018*H1018,2)</f>
        <v>0</v>
      </c>
      <c r="K1018" s="276" t="s">
        <v>326</v>
      </c>
      <c r="L1018" s="281"/>
      <c r="M1018" s="282" t="s">
        <v>1</v>
      </c>
      <c r="N1018" s="283" t="s">
        <v>46</v>
      </c>
      <c r="O1018" s="92"/>
      <c r="P1018" s="237">
        <f>O1018*H1018</f>
        <v>0</v>
      </c>
      <c r="Q1018" s="237">
        <v>0.0025400000000000002</v>
      </c>
      <c r="R1018" s="237">
        <f>Q1018*H1018</f>
        <v>0.078153260000000002</v>
      </c>
      <c r="S1018" s="237">
        <v>0</v>
      </c>
      <c r="T1018" s="238">
        <f>S1018*H1018</f>
        <v>0</v>
      </c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R1018" s="239" t="s">
        <v>823</v>
      </c>
      <c r="AT1018" s="239" t="s">
        <v>503</v>
      </c>
      <c r="AU1018" s="239" t="s">
        <v>91</v>
      </c>
      <c r="AY1018" s="18" t="s">
        <v>320</v>
      </c>
      <c r="BE1018" s="240">
        <f>IF(N1018="základní",J1018,0)</f>
        <v>0</v>
      </c>
      <c r="BF1018" s="240">
        <f>IF(N1018="snížená",J1018,0)</f>
        <v>0</v>
      </c>
      <c r="BG1018" s="240">
        <f>IF(N1018="zákl. přenesená",J1018,0)</f>
        <v>0</v>
      </c>
      <c r="BH1018" s="240">
        <f>IF(N1018="sníž. přenesená",J1018,0)</f>
        <v>0</v>
      </c>
      <c r="BI1018" s="240">
        <f>IF(N1018="nulová",J1018,0)</f>
        <v>0</v>
      </c>
      <c r="BJ1018" s="18" t="s">
        <v>89</v>
      </c>
      <c r="BK1018" s="240">
        <f>ROUND(I1018*H1018,2)</f>
        <v>0</v>
      </c>
      <c r="BL1018" s="18" t="s">
        <v>404</v>
      </c>
      <c r="BM1018" s="239" t="s">
        <v>1791</v>
      </c>
    </row>
    <row r="1019" s="13" customFormat="1">
      <c r="A1019" s="13"/>
      <c r="B1019" s="251"/>
      <c r="C1019" s="252"/>
      <c r="D1019" s="253" t="s">
        <v>440</v>
      </c>
      <c r="E1019" s="254" t="s">
        <v>1</v>
      </c>
      <c r="F1019" s="255" t="s">
        <v>1740</v>
      </c>
      <c r="G1019" s="252"/>
      <c r="H1019" s="256">
        <v>30.768999999999998</v>
      </c>
      <c r="I1019" s="257"/>
      <c r="J1019" s="252"/>
      <c r="K1019" s="252"/>
      <c r="L1019" s="258"/>
      <c r="M1019" s="259"/>
      <c r="N1019" s="260"/>
      <c r="O1019" s="260"/>
      <c r="P1019" s="260"/>
      <c r="Q1019" s="260"/>
      <c r="R1019" s="260"/>
      <c r="S1019" s="260"/>
      <c r="T1019" s="261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62" t="s">
        <v>440</v>
      </c>
      <c r="AU1019" s="262" t="s">
        <v>91</v>
      </c>
      <c r="AV1019" s="13" t="s">
        <v>91</v>
      </c>
      <c r="AW1019" s="13" t="s">
        <v>36</v>
      </c>
      <c r="AX1019" s="13" t="s">
        <v>89</v>
      </c>
      <c r="AY1019" s="262" t="s">
        <v>320</v>
      </c>
    </row>
    <row r="1020" s="2" customFormat="1" ht="24.15" customHeight="1">
      <c r="A1020" s="39"/>
      <c r="B1020" s="40"/>
      <c r="C1020" s="228" t="s">
        <v>1792</v>
      </c>
      <c r="D1020" s="228" t="s">
        <v>323</v>
      </c>
      <c r="E1020" s="229" t="s">
        <v>1793</v>
      </c>
      <c r="F1020" s="230" t="s">
        <v>1794</v>
      </c>
      <c r="G1020" s="231" t="s">
        <v>437</v>
      </c>
      <c r="H1020" s="232">
        <v>1093.0799999999999</v>
      </c>
      <c r="I1020" s="233"/>
      <c r="J1020" s="234">
        <f>ROUND(I1020*H1020,2)</f>
        <v>0</v>
      </c>
      <c r="K1020" s="230" t="s">
        <v>326</v>
      </c>
      <c r="L1020" s="45"/>
      <c r="M1020" s="235" t="s">
        <v>1</v>
      </c>
      <c r="N1020" s="236" t="s">
        <v>46</v>
      </c>
      <c r="O1020" s="92"/>
      <c r="P1020" s="237">
        <f>O1020*H1020</f>
        <v>0</v>
      </c>
      <c r="Q1020" s="237">
        <v>0</v>
      </c>
      <c r="R1020" s="237">
        <f>Q1020*H1020</f>
        <v>0</v>
      </c>
      <c r="S1020" s="237">
        <v>0</v>
      </c>
      <c r="T1020" s="238">
        <f>S1020*H1020</f>
        <v>0</v>
      </c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R1020" s="239" t="s">
        <v>404</v>
      </c>
      <c r="AT1020" s="239" t="s">
        <v>323</v>
      </c>
      <c r="AU1020" s="239" t="s">
        <v>91</v>
      </c>
      <c r="AY1020" s="18" t="s">
        <v>320</v>
      </c>
      <c r="BE1020" s="240">
        <f>IF(N1020="základní",J1020,0)</f>
        <v>0</v>
      </c>
      <c r="BF1020" s="240">
        <f>IF(N1020="snížená",J1020,0)</f>
        <v>0</v>
      </c>
      <c r="BG1020" s="240">
        <f>IF(N1020="zákl. přenesená",J1020,0)</f>
        <v>0</v>
      </c>
      <c r="BH1020" s="240">
        <f>IF(N1020="sníž. přenesená",J1020,0)</f>
        <v>0</v>
      </c>
      <c r="BI1020" s="240">
        <f>IF(N1020="nulová",J1020,0)</f>
        <v>0</v>
      </c>
      <c r="BJ1020" s="18" t="s">
        <v>89</v>
      </c>
      <c r="BK1020" s="240">
        <f>ROUND(I1020*H1020,2)</f>
        <v>0</v>
      </c>
      <c r="BL1020" s="18" t="s">
        <v>404</v>
      </c>
      <c r="BM1020" s="239" t="s">
        <v>1795</v>
      </c>
    </row>
    <row r="1021" s="2" customFormat="1">
      <c r="A1021" s="39"/>
      <c r="B1021" s="40"/>
      <c r="C1021" s="41"/>
      <c r="D1021" s="241" t="s">
        <v>329</v>
      </c>
      <c r="E1021" s="41"/>
      <c r="F1021" s="242" t="s">
        <v>1796</v>
      </c>
      <c r="G1021" s="41"/>
      <c r="H1021" s="41"/>
      <c r="I1021" s="243"/>
      <c r="J1021" s="41"/>
      <c r="K1021" s="41"/>
      <c r="L1021" s="45"/>
      <c r="M1021" s="244"/>
      <c r="N1021" s="245"/>
      <c r="O1021" s="92"/>
      <c r="P1021" s="92"/>
      <c r="Q1021" s="92"/>
      <c r="R1021" s="92"/>
      <c r="S1021" s="92"/>
      <c r="T1021" s="93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T1021" s="18" t="s">
        <v>329</v>
      </c>
      <c r="AU1021" s="18" t="s">
        <v>91</v>
      </c>
    </row>
    <row r="1022" s="13" customFormat="1">
      <c r="A1022" s="13"/>
      <c r="B1022" s="251"/>
      <c r="C1022" s="252"/>
      <c r="D1022" s="253" t="s">
        <v>440</v>
      </c>
      <c r="E1022" s="254" t="s">
        <v>1</v>
      </c>
      <c r="F1022" s="255" t="s">
        <v>1797</v>
      </c>
      <c r="G1022" s="252"/>
      <c r="H1022" s="256">
        <v>30.760000000000002</v>
      </c>
      <c r="I1022" s="257"/>
      <c r="J1022" s="252"/>
      <c r="K1022" s="252"/>
      <c r="L1022" s="258"/>
      <c r="M1022" s="259"/>
      <c r="N1022" s="260"/>
      <c r="O1022" s="260"/>
      <c r="P1022" s="260"/>
      <c r="Q1022" s="260"/>
      <c r="R1022" s="260"/>
      <c r="S1022" s="260"/>
      <c r="T1022" s="261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62" t="s">
        <v>440</v>
      </c>
      <c r="AU1022" s="262" t="s">
        <v>91</v>
      </c>
      <c r="AV1022" s="13" t="s">
        <v>91</v>
      </c>
      <c r="AW1022" s="13" t="s">
        <v>36</v>
      </c>
      <c r="AX1022" s="13" t="s">
        <v>81</v>
      </c>
      <c r="AY1022" s="262" t="s">
        <v>320</v>
      </c>
    </row>
    <row r="1023" s="13" customFormat="1">
      <c r="A1023" s="13"/>
      <c r="B1023" s="251"/>
      <c r="C1023" s="252"/>
      <c r="D1023" s="253" t="s">
        <v>440</v>
      </c>
      <c r="E1023" s="254" t="s">
        <v>1</v>
      </c>
      <c r="F1023" s="255" t="s">
        <v>1798</v>
      </c>
      <c r="G1023" s="252"/>
      <c r="H1023" s="256">
        <v>787.90999999999997</v>
      </c>
      <c r="I1023" s="257"/>
      <c r="J1023" s="252"/>
      <c r="K1023" s="252"/>
      <c r="L1023" s="258"/>
      <c r="M1023" s="259"/>
      <c r="N1023" s="260"/>
      <c r="O1023" s="260"/>
      <c r="P1023" s="260"/>
      <c r="Q1023" s="260"/>
      <c r="R1023" s="260"/>
      <c r="S1023" s="260"/>
      <c r="T1023" s="261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62" t="s">
        <v>440</v>
      </c>
      <c r="AU1023" s="262" t="s">
        <v>91</v>
      </c>
      <c r="AV1023" s="13" t="s">
        <v>91</v>
      </c>
      <c r="AW1023" s="13" t="s">
        <v>36</v>
      </c>
      <c r="AX1023" s="13" t="s">
        <v>81</v>
      </c>
      <c r="AY1023" s="262" t="s">
        <v>320</v>
      </c>
    </row>
    <row r="1024" s="13" customFormat="1">
      <c r="A1024" s="13"/>
      <c r="B1024" s="251"/>
      <c r="C1024" s="252"/>
      <c r="D1024" s="253" t="s">
        <v>440</v>
      </c>
      <c r="E1024" s="254" t="s">
        <v>1</v>
      </c>
      <c r="F1024" s="255" t="s">
        <v>1770</v>
      </c>
      <c r="G1024" s="252"/>
      <c r="H1024" s="256">
        <v>247.65000000000001</v>
      </c>
      <c r="I1024" s="257"/>
      <c r="J1024" s="252"/>
      <c r="K1024" s="252"/>
      <c r="L1024" s="258"/>
      <c r="M1024" s="259"/>
      <c r="N1024" s="260"/>
      <c r="O1024" s="260"/>
      <c r="P1024" s="260"/>
      <c r="Q1024" s="260"/>
      <c r="R1024" s="260"/>
      <c r="S1024" s="260"/>
      <c r="T1024" s="261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62" t="s">
        <v>440</v>
      </c>
      <c r="AU1024" s="262" t="s">
        <v>91</v>
      </c>
      <c r="AV1024" s="13" t="s">
        <v>91</v>
      </c>
      <c r="AW1024" s="13" t="s">
        <v>36</v>
      </c>
      <c r="AX1024" s="13" t="s">
        <v>81</v>
      </c>
      <c r="AY1024" s="262" t="s">
        <v>320</v>
      </c>
    </row>
    <row r="1025" s="13" customFormat="1">
      <c r="A1025" s="13"/>
      <c r="B1025" s="251"/>
      <c r="C1025" s="252"/>
      <c r="D1025" s="253" t="s">
        <v>440</v>
      </c>
      <c r="E1025" s="254" t="s">
        <v>1</v>
      </c>
      <c r="F1025" s="255" t="s">
        <v>1771</v>
      </c>
      <c r="G1025" s="252"/>
      <c r="H1025" s="256">
        <v>26.760000000000002</v>
      </c>
      <c r="I1025" s="257"/>
      <c r="J1025" s="252"/>
      <c r="K1025" s="252"/>
      <c r="L1025" s="258"/>
      <c r="M1025" s="259"/>
      <c r="N1025" s="260"/>
      <c r="O1025" s="260"/>
      <c r="P1025" s="260"/>
      <c r="Q1025" s="260"/>
      <c r="R1025" s="260"/>
      <c r="S1025" s="260"/>
      <c r="T1025" s="261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62" t="s">
        <v>440</v>
      </c>
      <c r="AU1025" s="262" t="s">
        <v>91</v>
      </c>
      <c r="AV1025" s="13" t="s">
        <v>91</v>
      </c>
      <c r="AW1025" s="13" t="s">
        <v>36</v>
      </c>
      <c r="AX1025" s="13" t="s">
        <v>81</v>
      </c>
      <c r="AY1025" s="262" t="s">
        <v>320</v>
      </c>
    </row>
    <row r="1026" s="14" customFormat="1">
      <c r="A1026" s="14"/>
      <c r="B1026" s="263"/>
      <c r="C1026" s="264"/>
      <c r="D1026" s="253" t="s">
        <v>440</v>
      </c>
      <c r="E1026" s="265" t="s">
        <v>1</v>
      </c>
      <c r="F1026" s="266" t="s">
        <v>485</v>
      </c>
      <c r="G1026" s="264"/>
      <c r="H1026" s="267">
        <v>1093.0799999999999</v>
      </c>
      <c r="I1026" s="268"/>
      <c r="J1026" s="264"/>
      <c r="K1026" s="264"/>
      <c r="L1026" s="269"/>
      <c r="M1026" s="270"/>
      <c r="N1026" s="271"/>
      <c r="O1026" s="271"/>
      <c r="P1026" s="271"/>
      <c r="Q1026" s="271"/>
      <c r="R1026" s="271"/>
      <c r="S1026" s="271"/>
      <c r="T1026" s="272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73" t="s">
        <v>440</v>
      </c>
      <c r="AU1026" s="273" t="s">
        <v>91</v>
      </c>
      <c r="AV1026" s="14" t="s">
        <v>341</v>
      </c>
      <c r="AW1026" s="14" t="s">
        <v>36</v>
      </c>
      <c r="AX1026" s="14" t="s">
        <v>89</v>
      </c>
      <c r="AY1026" s="273" t="s">
        <v>320</v>
      </c>
    </row>
    <row r="1027" s="2" customFormat="1" ht="16.5" customHeight="1">
      <c r="A1027" s="39"/>
      <c r="B1027" s="40"/>
      <c r="C1027" s="274" t="s">
        <v>1799</v>
      </c>
      <c r="D1027" s="274" t="s">
        <v>503</v>
      </c>
      <c r="E1027" s="275" t="s">
        <v>1800</v>
      </c>
      <c r="F1027" s="276" t="s">
        <v>1801</v>
      </c>
      <c r="G1027" s="277" t="s">
        <v>437</v>
      </c>
      <c r="H1027" s="278">
        <v>1273.9849999999999</v>
      </c>
      <c r="I1027" s="279"/>
      <c r="J1027" s="280">
        <f>ROUND(I1027*H1027,2)</f>
        <v>0</v>
      </c>
      <c r="K1027" s="276" t="s">
        <v>326</v>
      </c>
      <c r="L1027" s="281"/>
      <c r="M1027" s="282" t="s">
        <v>1</v>
      </c>
      <c r="N1027" s="283" t="s">
        <v>46</v>
      </c>
      <c r="O1027" s="92"/>
      <c r="P1027" s="237">
        <f>O1027*H1027</f>
        <v>0</v>
      </c>
      <c r="Q1027" s="237">
        <v>0.00035</v>
      </c>
      <c r="R1027" s="237">
        <f>Q1027*H1027</f>
        <v>0.44589474999999995</v>
      </c>
      <c r="S1027" s="237">
        <v>0</v>
      </c>
      <c r="T1027" s="238">
        <f>S1027*H1027</f>
        <v>0</v>
      </c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R1027" s="239" t="s">
        <v>823</v>
      </c>
      <c r="AT1027" s="239" t="s">
        <v>503</v>
      </c>
      <c r="AU1027" s="239" t="s">
        <v>91</v>
      </c>
      <c r="AY1027" s="18" t="s">
        <v>320</v>
      </c>
      <c r="BE1027" s="240">
        <f>IF(N1027="základní",J1027,0)</f>
        <v>0</v>
      </c>
      <c r="BF1027" s="240">
        <f>IF(N1027="snížená",J1027,0)</f>
        <v>0</v>
      </c>
      <c r="BG1027" s="240">
        <f>IF(N1027="zákl. přenesená",J1027,0)</f>
        <v>0</v>
      </c>
      <c r="BH1027" s="240">
        <f>IF(N1027="sníž. přenesená",J1027,0)</f>
        <v>0</v>
      </c>
      <c r="BI1027" s="240">
        <f>IF(N1027="nulová",J1027,0)</f>
        <v>0</v>
      </c>
      <c r="BJ1027" s="18" t="s">
        <v>89</v>
      </c>
      <c r="BK1027" s="240">
        <f>ROUND(I1027*H1027,2)</f>
        <v>0</v>
      </c>
      <c r="BL1027" s="18" t="s">
        <v>404</v>
      </c>
      <c r="BM1027" s="239" t="s">
        <v>1802</v>
      </c>
    </row>
    <row r="1028" s="13" customFormat="1">
      <c r="A1028" s="13"/>
      <c r="B1028" s="251"/>
      <c r="C1028" s="252"/>
      <c r="D1028" s="253" t="s">
        <v>440</v>
      </c>
      <c r="E1028" s="254" t="s">
        <v>1</v>
      </c>
      <c r="F1028" s="255" t="s">
        <v>1803</v>
      </c>
      <c r="G1028" s="252"/>
      <c r="H1028" s="256">
        <v>1273.9849999999999</v>
      </c>
      <c r="I1028" s="257"/>
      <c r="J1028" s="252"/>
      <c r="K1028" s="252"/>
      <c r="L1028" s="258"/>
      <c r="M1028" s="259"/>
      <c r="N1028" s="260"/>
      <c r="O1028" s="260"/>
      <c r="P1028" s="260"/>
      <c r="Q1028" s="260"/>
      <c r="R1028" s="260"/>
      <c r="S1028" s="260"/>
      <c r="T1028" s="261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62" t="s">
        <v>440</v>
      </c>
      <c r="AU1028" s="262" t="s">
        <v>91</v>
      </c>
      <c r="AV1028" s="13" t="s">
        <v>91</v>
      </c>
      <c r="AW1028" s="13" t="s">
        <v>36</v>
      </c>
      <c r="AX1028" s="13" t="s">
        <v>89</v>
      </c>
      <c r="AY1028" s="262" t="s">
        <v>320</v>
      </c>
    </row>
    <row r="1029" s="2" customFormat="1" ht="24.15" customHeight="1">
      <c r="A1029" s="39"/>
      <c r="B1029" s="40"/>
      <c r="C1029" s="228" t="s">
        <v>1804</v>
      </c>
      <c r="D1029" s="228" t="s">
        <v>323</v>
      </c>
      <c r="E1029" s="229" t="s">
        <v>1805</v>
      </c>
      <c r="F1029" s="230" t="s">
        <v>1806</v>
      </c>
      <c r="G1029" s="231" t="s">
        <v>437</v>
      </c>
      <c r="H1029" s="232">
        <v>235.47</v>
      </c>
      <c r="I1029" s="233"/>
      <c r="J1029" s="234">
        <f>ROUND(I1029*H1029,2)</f>
        <v>0</v>
      </c>
      <c r="K1029" s="230" t="s">
        <v>326</v>
      </c>
      <c r="L1029" s="45"/>
      <c r="M1029" s="235" t="s">
        <v>1</v>
      </c>
      <c r="N1029" s="236" t="s">
        <v>46</v>
      </c>
      <c r="O1029" s="92"/>
      <c r="P1029" s="237">
        <f>O1029*H1029</f>
        <v>0</v>
      </c>
      <c r="Q1029" s="237">
        <v>0</v>
      </c>
      <c r="R1029" s="237">
        <f>Q1029*H1029</f>
        <v>0</v>
      </c>
      <c r="S1029" s="237">
        <v>0</v>
      </c>
      <c r="T1029" s="238">
        <f>S1029*H1029</f>
        <v>0</v>
      </c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R1029" s="239" t="s">
        <v>404</v>
      </c>
      <c r="AT1029" s="239" t="s">
        <v>323</v>
      </c>
      <c r="AU1029" s="239" t="s">
        <v>91</v>
      </c>
      <c r="AY1029" s="18" t="s">
        <v>320</v>
      </c>
      <c r="BE1029" s="240">
        <f>IF(N1029="základní",J1029,0)</f>
        <v>0</v>
      </c>
      <c r="BF1029" s="240">
        <f>IF(N1029="snížená",J1029,0)</f>
        <v>0</v>
      </c>
      <c r="BG1029" s="240">
        <f>IF(N1029="zákl. přenesená",J1029,0)</f>
        <v>0</v>
      </c>
      <c r="BH1029" s="240">
        <f>IF(N1029="sníž. přenesená",J1029,0)</f>
        <v>0</v>
      </c>
      <c r="BI1029" s="240">
        <f>IF(N1029="nulová",J1029,0)</f>
        <v>0</v>
      </c>
      <c r="BJ1029" s="18" t="s">
        <v>89</v>
      </c>
      <c r="BK1029" s="240">
        <f>ROUND(I1029*H1029,2)</f>
        <v>0</v>
      </c>
      <c r="BL1029" s="18" t="s">
        <v>404</v>
      </c>
      <c r="BM1029" s="239" t="s">
        <v>1807</v>
      </c>
    </row>
    <row r="1030" s="2" customFormat="1">
      <c r="A1030" s="39"/>
      <c r="B1030" s="40"/>
      <c r="C1030" s="41"/>
      <c r="D1030" s="241" t="s">
        <v>329</v>
      </c>
      <c r="E1030" s="41"/>
      <c r="F1030" s="242" t="s">
        <v>1808</v>
      </c>
      <c r="G1030" s="41"/>
      <c r="H1030" s="41"/>
      <c r="I1030" s="243"/>
      <c r="J1030" s="41"/>
      <c r="K1030" s="41"/>
      <c r="L1030" s="45"/>
      <c r="M1030" s="244"/>
      <c r="N1030" s="245"/>
      <c r="O1030" s="92"/>
      <c r="P1030" s="92"/>
      <c r="Q1030" s="92"/>
      <c r="R1030" s="92"/>
      <c r="S1030" s="92"/>
      <c r="T1030" s="93"/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T1030" s="18" t="s">
        <v>329</v>
      </c>
      <c r="AU1030" s="18" t="s">
        <v>91</v>
      </c>
    </row>
    <row r="1031" s="13" customFormat="1">
      <c r="A1031" s="13"/>
      <c r="B1031" s="251"/>
      <c r="C1031" s="252"/>
      <c r="D1031" s="253" t="s">
        <v>440</v>
      </c>
      <c r="E1031" s="254" t="s">
        <v>1</v>
      </c>
      <c r="F1031" s="255" t="s">
        <v>1809</v>
      </c>
      <c r="G1031" s="252"/>
      <c r="H1031" s="256">
        <v>210.27000000000001</v>
      </c>
      <c r="I1031" s="257"/>
      <c r="J1031" s="252"/>
      <c r="K1031" s="252"/>
      <c r="L1031" s="258"/>
      <c r="M1031" s="259"/>
      <c r="N1031" s="260"/>
      <c r="O1031" s="260"/>
      <c r="P1031" s="260"/>
      <c r="Q1031" s="260"/>
      <c r="R1031" s="260"/>
      <c r="S1031" s="260"/>
      <c r="T1031" s="261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62" t="s">
        <v>440</v>
      </c>
      <c r="AU1031" s="262" t="s">
        <v>91</v>
      </c>
      <c r="AV1031" s="13" t="s">
        <v>91</v>
      </c>
      <c r="AW1031" s="13" t="s">
        <v>36</v>
      </c>
      <c r="AX1031" s="13" t="s">
        <v>81</v>
      </c>
      <c r="AY1031" s="262" t="s">
        <v>320</v>
      </c>
    </row>
    <row r="1032" s="13" customFormat="1">
      <c r="A1032" s="13"/>
      <c r="B1032" s="251"/>
      <c r="C1032" s="252"/>
      <c r="D1032" s="253" t="s">
        <v>440</v>
      </c>
      <c r="E1032" s="254" t="s">
        <v>1</v>
      </c>
      <c r="F1032" s="255" t="s">
        <v>1730</v>
      </c>
      <c r="G1032" s="252"/>
      <c r="H1032" s="256">
        <v>25.199999999999999</v>
      </c>
      <c r="I1032" s="257"/>
      <c r="J1032" s="252"/>
      <c r="K1032" s="252"/>
      <c r="L1032" s="258"/>
      <c r="M1032" s="259"/>
      <c r="N1032" s="260"/>
      <c r="O1032" s="260"/>
      <c r="P1032" s="260"/>
      <c r="Q1032" s="260"/>
      <c r="R1032" s="260"/>
      <c r="S1032" s="260"/>
      <c r="T1032" s="261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62" t="s">
        <v>440</v>
      </c>
      <c r="AU1032" s="262" t="s">
        <v>91</v>
      </c>
      <c r="AV1032" s="13" t="s">
        <v>91</v>
      </c>
      <c r="AW1032" s="13" t="s">
        <v>36</v>
      </c>
      <c r="AX1032" s="13" t="s">
        <v>81</v>
      </c>
      <c r="AY1032" s="262" t="s">
        <v>320</v>
      </c>
    </row>
    <row r="1033" s="14" customFormat="1">
      <c r="A1033" s="14"/>
      <c r="B1033" s="263"/>
      <c r="C1033" s="264"/>
      <c r="D1033" s="253" t="s">
        <v>440</v>
      </c>
      <c r="E1033" s="265" t="s">
        <v>1</v>
      </c>
      <c r="F1033" s="266" t="s">
        <v>485</v>
      </c>
      <c r="G1033" s="264"/>
      <c r="H1033" s="267">
        <v>235.47</v>
      </c>
      <c r="I1033" s="268"/>
      <c r="J1033" s="264"/>
      <c r="K1033" s="264"/>
      <c r="L1033" s="269"/>
      <c r="M1033" s="270"/>
      <c r="N1033" s="271"/>
      <c r="O1033" s="271"/>
      <c r="P1033" s="271"/>
      <c r="Q1033" s="271"/>
      <c r="R1033" s="271"/>
      <c r="S1033" s="271"/>
      <c r="T1033" s="272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73" t="s">
        <v>440</v>
      </c>
      <c r="AU1033" s="273" t="s">
        <v>91</v>
      </c>
      <c r="AV1033" s="14" t="s">
        <v>341</v>
      </c>
      <c r="AW1033" s="14" t="s">
        <v>36</v>
      </c>
      <c r="AX1033" s="14" t="s">
        <v>89</v>
      </c>
      <c r="AY1033" s="273" t="s">
        <v>320</v>
      </c>
    </row>
    <row r="1034" s="2" customFormat="1" ht="16.5" customHeight="1">
      <c r="A1034" s="39"/>
      <c r="B1034" s="40"/>
      <c r="C1034" s="274" t="s">
        <v>1810</v>
      </c>
      <c r="D1034" s="274" t="s">
        <v>503</v>
      </c>
      <c r="E1034" s="275" t="s">
        <v>1800</v>
      </c>
      <c r="F1034" s="276" t="s">
        <v>1801</v>
      </c>
      <c r="G1034" s="277" t="s">
        <v>437</v>
      </c>
      <c r="H1034" s="278">
        <v>30.744</v>
      </c>
      <c r="I1034" s="279"/>
      <c r="J1034" s="280">
        <f>ROUND(I1034*H1034,2)</f>
        <v>0</v>
      </c>
      <c r="K1034" s="276" t="s">
        <v>326</v>
      </c>
      <c r="L1034" s="281"/>
      <c r="M1034" s="282" t="s">
        <v>1</v>
      </c>
      <c r="N1034" s="283" t="s">
        <v>46</v>
      </c>
      <c r="O1034" s="92"/>
      <c r="P1034" s="237">
        <f>O1034*H1034</f>
        <v>0</v>
      </c>
      <c r="Q1034" s="237">
        <v>0.00035</v>
      </c>
      <c r="R1034" s="237">
        <f>Q1034*H1034</f>
        <v>0.0107604</v>
      </c>
      <c r="S1034" s="237">
        <v>0</v>
      </c>
      <c r="T1034" s="238">
        <f>S1034*H1034</f>
        <v>0</v>
      </c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R1034" s="239" t="s">
        <v>823</v>
      </c>
      <c r="AT1034" s="239" t="s">
        <v>503</v>
      </c>
      <c r="AU1034" s="239" t="s">
        <v>91</v>
      </c>
      <c r="AY1034" s="18" t="s">
        <v>320</v>
      </c>
      <c r="BE1034" s="240">
        <f>IF(N1034="základní",J1034,0)</f>
        <v>0</v>
      </c>
      <c r="BF1034" s="240">
        <f>IF(N1034="snížená",J1034,0)</f>
        <v>0</v>
      </c>
      <c r="BG1034" s="240">
        <f>IF(N1034="zákl. přenesená",J1034,0)</f>
        <v>0</v>
      </c>
      <c r="BH1034" s="240">
        <f>IF(N1034="sníž. přenesená",J1034,0)</f>
        <v>0</v>
      </c>
      <c r="BI1034" s="240">
        <f>IF(N1034="nulová",J1034,0)</f>
        <v>0</v>
      </c>
      <c r="BJ1034" s="18" t="s">
        <v>89</v>
      </c>
      <c r="BK1034" s="240">
        <f>ROUND(I1034*H1034,2)</f>
        <v>0</v>
      </c>
      <c r="BL1034" s="18" t="s">
        <v>404</v>
      </c>
      <c r="BM1034" s="239" t="s">
        <v>1811</v>
      </c>
    </row>
    <row r="1035" s="13" customFormat="1">
      <c r="A1035" s="13"/>
      <c r="B1035" s="251"/>
      <c r="C1035" s="252"/>
      <c r="D1035" s="253" t="s">
        <v>440</v>
      </c>
      <c r="E1035" s="254" t="s">
        <v>1</v>
      </c>
      <c r="F1035" s="255" t="s">
        <v>1812</v>
      </c>
      <c r="G1035" s="252"/>
      <c r="H1035" s="256">
        <v>30.744</v>
      </c>
      <c r="I1035" s="257"/>
      <c r="J1035" s="252"/>
      <c r="K1035" s="252"/>
      <c r="L1035" s="258"/>
      <c r="M1035" s="259"/>
      <c r="N1035" s="260"/>
      <c r="O1035" s="260"/>
      <c r="P1035" s="260"/>
      <c r="Q1035" s="260"/>
      <c r="R1035" s="260"/>
      <c r="S1035" s="260"/>
      <c r="T1035" s="261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62" t="s">
        <v>440</v>
      </c>
      <c r="AU1035" s="262" t="s">
        <v>91</v>
      </c>
      <c r="AV1035" s="13" t="s">
        <v>91</v>
      </c>
      <c r="AW1035" s="13" t="s">
        <v>36</v>
      </c>
      <c r="AX1035" s="13" t="s">
        <v>89</v>
      </c>
      <c r="AY1035" s="262" t="s">
        <v>320</v>
      </c>
    </row>
    <row r="1036" s="2" customFormat="1" ht="16.5" customHeight="1">
      <c r="A1036" s="39"/>
      <c r="B1036" s="40"/>
      <c r="C1036" s="274" t="s">
        <v>1813</v>
      </c>
      <c r="D1036" s="274" t="s">
        <v>503</v>
      </c>
      <c r="E1036" s="275" t="s">
        <v>1814</v>
      </c>
      <c r="F1036" s="276" t="s">
        <v>1815</v>
      </c>
      <c r="G1036" s="277" t="s">
        <v>437</v>
      </c>
      <c r="H1036" s="278">
        <v>256.529</v>
      </c>
      <c r="I1036" s="279"/>
      <c r="J1036" s="280">
        <f>ROUND(I1036*H1036,2)</f>
        <v>0</v>
      </c>
      <c r="K1036" s="276" t="s">
        <v>326</v>
      </c>
      <c r="L1036" s="281"/>
      <c r="M1036" s="282" t="s">
        <v>1</v>
      </c>
      <c r="N1036" s="283" t="s">
        <v>46</v>
      </c>
      <c r="O1036" s="92"/>
      <c r="P1036" s="237">
        <f>O1036*H1036</f>
        <v>0</v>
      </c>
      <c r="Q1036" s="237">
        <v>0.00029999999999999997</v>
      </c>
      <c r="R1036" s="237">
        <f>Q1036*H1036</f>
        <v>0.076958699999999991</v>
      </c>
      <c r="S1036" s="237">
        <v>0</v>
      </c>
      <c r="T1036" s="238">
        <f>S1036*H1036</f>
        <v>0</v>
      </c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R1036" s="239" t="s">
        <v>823</v>
      </c>
      <c r="AT1036" s="239" t="s">
        <v>503</v>
      </c>
      <c r="AU1036" s="239" t="s">
        <v>91</v>
      </c>
      <c r="AY1036" s="18" t="s">
        <v>320</v>
      </c>
      <c r="BE1036" s="240">
        <f>IF(N1036="základní",J1036,0)</f>
        <v>0</v>
      </c>
      <c r="BF1036" s="240">
        <f>IF(N1036="snížená",J1036,0)</f>
        <v>0</v>
      </c>
      <c r="BG1036" s="240">
        <f>IF(N1036="zákl. přenesená",J1036,0)</f>
        <v>0</v>
      </c>
      <c r="BH1036" s="240">
        <f>IF(N1036="sníž. přenesená",J1036,0)</f>
        <v>0</v>
      </c>
      <c r="BI1036" s="240">
        <f>IF(N1036="nulová",J1036,0)</f>
        <v>0</v>
      </c>
      <c r="BJ1036" s="18" t="s">
        <v>89</v>
      </c>
      <c r="BK1036" s="240">
        <f>ROUND(I1036*H1036,2)</f>
        <v>0</v>
      </c>
      <c r="BL1036" s="18" t="s">
        <v>404</v>
      </c>
      <c r="BM1036" s="239" t="s">
        <v>1816</v>
      </c>
    </row>
    <row r="1037" s="13" customFormat="1">
      <c r="A1037" s="13"/>
      <c r="B1037" s="251"/>
      <c r="C1037" s="252"/>
      <c r="D1037" s="253" t="s">
        <v>440</v>
      </c>
      <c r="E1037" s="254" t="s">
        <v>1</v>
      </c>
      <c r="F1037" s="255" t="s">
        <v>1721</v>
      </c>
      <c r="G1037" s="252"/>
      <c r="H1037" s="256">
        <v>256.529</v>
      </c>
      <c r="I1037" s="257"/>
      <c r="J1037" s="252"/>
      <c r="K1037" s="252"/>
      <c r="L1037" s="258"/>
      <c r="M1037" s="259"/>
      <c r="N1037" s="260"/>
      <c r="O1037" s="260"/>
      <c r="P1037" s="260"/>
      <c r="Q1037" s="260"/>
      <c r="R1037" s="260"/>
      <c r="S1037" s="260"/>
      <c r="T1037" s="261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62" t="s">
        <v>440</v>
      </c>
      <c r="AU1037" s="262" t="s">
        <v>91</v>
      </c>
      <c r="AV1037" s="13" t="s">
        <v>91</v>
      </c>
      <c r="AW1037" s="13" t="s">
        <v>36</v>
      </c>
      <c r="AX1037" s="13" t="s">
        <v>89</v>
      </c>
      <c r="AY1037" s="262" t="s">
        <v>320</v>
      </c>
    </row>
    <row r="1038" s="2" customFormat="1" ht="24.15" customHeight="1">
      <c r="A1038" s="39"/>
      <c r="B1038" s="40"/>
      <c r="C1038" s="228" t="s">
        <v>1817</v>
      </c>
      <c r="D1038" s="228" t="s">
        <v>323</v>
      </c>
      <c r="E1038" s="229" t="s">
        <v>1818</v>
      </c>
      <c r="F1038" s="230" t="s">
        <v>1819</v>
      </c>
      <c r="G1038" s="231" t="s">
        <v>437</v>
      </c>
      <c r="H1038" s="232">
        <v>30.760000000000002</v>
      </c>
      <c r="I1038" s="233"/>
      <c r="J1038" s="234">
        <f>ROUND(I1038*H1038,2)</f>
        <v>0</v>
      </c>
      <c r="K1038" s="230" t="s">
        <v>326</v>
      </c>
      <c r="L1038" s="45"/>
      <c r="M1038" s="235" t="s">
        <v>1</v>
      </c>
      <c r="N1038" s="236" t="s">
        <v>46</v>
      </c>
      <c r="O1038" s="92"/>
      <c r="P1038" s="237">
        <f>O1038*H1038</f>
        <v>0</v>
      </c>
      <c r="Q1038" s="237">
        <v>5.0000000000000002E-05</v>
      </c>
      <c r="R1038" s="237">
        <f>Q1038*H1038</f>
        <v>0.0015380000000000001</v>
      </c>
      <c r="S1038" s="237">
        <v>0</v>
      </c>
      <c r="T1038" s="238">
        <f>S1038*H1038</f>
        <v>0</v>
      </c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R1038" s="239" t="s">
        <v>404</v>
      </c>
      <c r="AT1038" s="239" t="s">
        <v>323</v>
      </c>
      <c r="AU1038" s="239" t="s">
        <v>91</v>
      </c>
      <c r="AY1038" s="18" t="s">
        <v>320</v>
      </c>
      <c r="BE1038" s="240">
        <f>IF(N1038="základní",J1038,0)</f>
        <v>0</v>
      </c>
      <c r="BF1038" s="240">
        <f>IF(N1038="snížená",J1038,0)</f>
        <v>0</v>
      </c>
      <c r="BG1038" s="240">
        <f>IF(N1038="zákl. přenesená",J1038,0)</f>
        <v>0</v>
      </c>
      <c r="BH1038" s="240">
        <f>IF(N1038="sníž. přenesená",J1038,0)</f>
        <v>0</v>
      </c>
      <c r="BI1038" s="240">
        <f>IF(N1038="nulová",J1038,0)</f>
        <v>0</v>
      </c>
      <c r="BJ1038" s="18" t="s">
        <v>89</v>
      </c>
      <c r="BK1038" s="240">
        <f>ROUND(I1038*H1038,2)</f>
        <v>0</v>
      </c>
      <c r="BL1038" s="18" t="s">
        <v>404</v>
      </c>
      <c r="BM1038" s="239" t="s">
        <v>1820</v>
      </c>
    </row>
    <row r="1039" s="2" customFormat="1">
      <c r="A1039" s="39"/>
      <c r="B1039" s="40"/>
      <c r="C1039" s="41"/>
      <c r="D1039" s="241" t="s">
        <v>329</v>
      </c>
      <c r="E1039" s="41"/>
      <c r="F1039" s="242" t="s">
        <v>1821</v>
      </c>
      <c r="G1039" s="41"/>
      <c r="H1039" s="41"/>
      <c r="I1039" s="243"/>
      <c r="J1039" s="41"/>
      <c r="K1039" s="41"/>
      <c r="L1039" s="45"/>
      <c r="M1039" s="244"/>
      <c r="N1039" s="245"/>
      <c r="O1039" s="92"/>
      <c r="P1039" s="92"/>
      <c r="Q1039" s="92"/>
      <c r="R1039" s="92"/>
      <c r="S1039" s="92"/>
      <c r="T1039" s="93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T1039" s="18" t="s">
        <v>329</v>
      </c>
      <c r="AU1039" s="18" t="s">
        <v>91</v>
      </c>
    </row>
    <row r="1040" s="13" customFormat="1">
      <c r="A1040" s="13"/>
      <c r="B1040" s="251"/>
      <c r="C1040" s="252"/>
      <c r="D1040" s="253" t="s">
        <v>440</v>
      </c>
      <c r="E1040" s="254" t="s">
        <v>1</v>
      </c>
      <c r="F1040" s="255" t="s">
        <v>593</v>
      </c>
      <c r="G1040" s="252"/>
      <c r="H1040" s="256">
        <v>30.760000000000002</v>
      </c>
      <c r="I1040" s="257"/>
      <c r="J1040" s="252"/>
      <c r="K1040" s="252"/>
      <c r="L1040" s="258"/>
      <c r="M1040" s="259"/>
      <c r="N1040" s="260"/>
      <c r="O1040" s="260"/>
      <c r="P1040" s="260"/>
      <c r="Q1040" s="260"/>
      <c r="R1040" s="260"/>
      <c r="S1040" s="260"/>
      <c r="T1040" s="261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62" t="s">
        <v>440</v>
      </c>
      <c r="AU1040" s="262" t="s">
        <v>91</v>
      </c>
      <c r="AV1040" s="13" t="s">
        <v>91</v>
      </c>
      <c r="AW1040" s="13" t="s">
        <v>36</v>
      </c>
      <c r="AX1040" s="13" t="s">
        <v>89</v>
      </c>
      <c r="AY1040" s="262" t="s">
        <v>320</v>
      </c>
    </row>
    <row r="1041" s="2" customFormat="1" ht="16.5" customHeight="1">
      <c r="A1041" s="39"/>
      <c r="B1041" s="40"/>
      <c r="C1041" s="274" t="s">
        <v>1822</v>
      </c>
      <c r="D1041" s="274" t="s">
        <v>503</v>
      </c>
      <c r="E1041" s="275" t="s">
        <v>1823</v>
      </c>
      <c r="F1041" s="276" t="s">
        <v>1824</v>
      </c>
      <c r="G1041" s="277" t="s">
        <v>437</v>
      </c>
      <c r="H1041" s="278">
        <v>35.850999999999999</v>
      </c>
      <c r="I1041" s="279"/>
      <c r="J1041" s="280">
        <f>ROUND(I1041*H1041,2)</f>
        <v>0</v>
      </c>
      <c r="K1041" s="276" t="s">
        <v>1</v>
      </c>
      <c r="L1041" s="281"/>
      <c r="M1041" s="282" t="s">
        <v>1</v>
      </c>
      <c r="N1041" s="283" t="s">
        <v>46</v>
      </c>
      <c r="O1041" s="92"/>
      <c r="P1041" s="237">
        <f>O1041*H1041</f>
        <v>0</v>
      </c>
      <c r="Q1041" s="237">
        <v>0.00050000000000000001</v>
      </c>
      <c r="R1041" s="237">
        <f>Q1041*H1041</f>
        <v>0.0179255</v>
      </c>
      <c r="S1041" s="237">
        <v>0</v>
      </c>
      <c r="T1041" s="238">
        <f>S1041*H1041</f>
        <v>0</v>
      </c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R1041" s="239" t="s">
        <v>823</v>
      </c>
      <c r="AT1041" s="239" t="s">
        <v>503</v>
      </c>
      <c r="AU1041" s="239" t="s">
        <v>91</v>
      </c>
      <c r="AY1041" s="18" t="s">
        <v>320</v>
      </c>
      <c r="BE1041" s="240">
        <f>IF(N1041="základní",J1041,0)</f>
        <v>0</v>
      </c>
      <c r="BF1041" s="240">
        <f>IF(N1041="snížená",J1041,0)</f>
        <v>0</v>
      </c>
      <c r="BG1041" s="240">
        <f>IF(N1041="zákl. přenesená",J1041,0)</f>
        <v>0</v>
      </c>
      <c r="BH1041" s="240">
        <f>IF(N1041="sníž. přenesená",J1041,0)</f>
        <v>0</v>
      </c>
      <c r="BI1041" s="240">
        <f>IF(N1041="nulová",J1041,0)</f>
        <v>0</v>
      </c>
      <c r="BJ1041" s="18" t="s">
        <v>89</v>
      </c>
      <c r="BK1041" s="240">
        <f>ROUND(I1041*H1041,2)</f>
        <v>0</v>
      </c>
      <c r="BL1041" s="18" t="s">
        <v>404</v>
      </c>
      <c r="BM1041" s="239" t="s">
        <v>1825</v>
      </c>
    </row>
    <row r="1042" s="13" customFormat="1">
      <c r="A1042" s="13"/>
      <c r="B1042" s="251"/>
      <c r="C1042" s="252"/>
      <c r="D1042" s="253" t="s">
        <v>440</v>
      </c>
      <c r="E1042" s="254" t="s">
        <v>1</v>
      </c>
      <c r="F1042" s="255" t="s">
        <v>1826</v>
      </c>
      <c r="G1042" s="252"/>
      <c r="H1042" s="256">
        <v>35.850999999999999</v>
      </c>
      <c r="I1042" s="257"/>
      <c r="J1042" s="252"/>
      <c r="K1042" s="252"/>
      <c r="L1042" s="258"/>
      <c r="M1042" s="259"/>
      <c r="N1042" s="260"/>
      <c r="O1042" s="260"/>
      <c r="P1042" s="260"/>
      <c r="Q1042" s="260"/>
      <c r="R1042" s="260"/>
      <c r="S1042" s="260"/>
      <c r="T1042" s="261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62" t="s">
        <v>440</v>
      </c>
      <c r="AU1042" s="262" t="s">
        <v>91</v>
      </c>
      <c r="AV1042" s="13" t="s">
        <v>91</v>
      </c>
      <c r="AW1042" s="13" t="s">
        <v>36</v>
      </c>
      <c r="AX1042" s="13" t="s">
        <v>89</v>
      </c>
      <c r="AY1042" s="262" t="s">
        <v>320</v>
      </c>
    </row>
    <row r="1043" s="2" customFormat="1" ht="33" customHeight="1">
      <c r="A1043" s="39"/>
      <c r="B1043" s="40"/>
      <c r="C1043" s="228" t="s">
        <v>1827</v>
      </c>
      <c r="D1043" s="228" t="s">
        <v>323</v>
      </c>
      <c r="E1043" s="229" t="s">
        <v>1828</v>
      </c>
      <c r="F1043" s="230" t="s">
        <v>1829</v>
      </c>
      <c r="G1043" s="231" t="s">
        <v>480</v>
      </c>
      <c r="H1043" s="232">
        <v>18.376000000000001</v>
      </c>
      <c r="I1043" s="233"/>
      <c r="J1043" s="234">
        <f>ROUND(I1043*H1043,2)</f>
        <v>0</v>
      </c>
      <c r="K1043" s="230" t="s">
        <v>326</v>
      </c>
      <c r="L1043" s="45"/>
      <c r="M1043" s="235" t="s">
        <v>1</v>
      </c>
      <c r="N1043" s="236" t="s">
        <v>46</v>
      </c>
      <c r="O1043" s="92"/>
      <c r="P1043" s="237">
        <f>O1043*H1043</f>
        <v>0</v>
      </c>
      <c r="Q1043" s="237">
        <v>0</v>
      </c>
      <c r="R1043" s="237">
        <f>Q1043*H1043</f>
        <v>0</v>
      </c>
      <c r="S1043" s="237">
        <v>0</v>
      </c>
      <c r="T1043" s="238">
        <f>S1043*H1043</f>
        <v>0</v>
      </c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R1043" s="239" t="s">
        <v>404</v>
      </c>
      <c r="AT1043" s="239" t="s">
        <v>323</v>
      </c>
      <c r="AU1043" s="239" t="s">
        <v>91</v>
      </c>
      <c r="AY1043" s="18" t="s">
        <v>320</v>
      </c>
      <c r="BE1043" s="240">
        <f>IF(N1043="základní",J1043,0)</f>
        <v>0</v>
      </c>
      <c r="BF1043" s="240">
        <f>IF(N1043="snížená",J1043,0)</f>
        <v>0</v>
      </c>
      <c r="BG1043" s="240">
        <f>IF(N1043="zákl. přenesená",J1043,0)</f>
        <v>0</v>
      </c>
      <c r="BH1043" s="240">
        <f>IF(N1043="sníž. přenesená",J1043,0)</f>
        <v>0</v>
      </c>
      <c r="BI1043" s="240">
        <f>IF(N1043="nulová",J1043,0)</f>
        <v>0</v>
      </c>
      <c r="BJ1043" s="18" t="s">
        <v>89</v>
      </c>
      <c r="BK1043" s="240">
        <f>ROUND(I1043*H1043,2)</f>
        <v>0</v>
      </c>
      <c r="BL1043" s="18" t="s">
        <v>404</v>
      </c>
      <c r="BM1043" s="239" t="s">
        <v>1830</v>
      </c>
    </row>
    <row r="1044" s="2" customFormat="1">
      <c r="A1044" s="39"/>
      <c r="B1044" s="40"/>
      <c r="C1044" s="41"/>
      <c r="D1044" s="241" t="s">
        <v>329</v>
      </c>
      <c r="E1044" s="41"/>
      <c r="F1044" s="242" t="s">
        <v>1831</v>
      </c>
      <c r="G1044" s="41"/>
      <c r="H1044" s="41"/>
      <c r="I1044" s="243"/>
      <c r="J1044" s="41"/>
      <c r="K1044" s="41"/>
      <c r="L1044" s="45"/>
      <c r="M1044" s="244"/>
      <c r="N1044" s="245"/>
      <c r="O1044" s="92"/>
      <c r="P1044" s="92"/>
      <c r="Q1044" s="92"/>
      <c r="R1044" s="92"/>
      <c r="S1044" s="92"/>
      <c r="T1044" s="93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T1044" s="18" t="s">
        <v>329</v>
      </c>
      <c r="AU1044" s="18" t="s">
        <v>91</v>
      </c>
    </row>
    <row r="1045" s="12" customFormat="1" ht="22.8" customHeight="1">
      <c r="A1045" s="12"/>
      <c r="B1045" s="212"/>
      <c r="C1045" s="213"/>
      <c r="D1045" s="214" t="s">
        <v>80</v>
      </c>
      <c r="E1045" s="226" t="s">
        <v>1832</v>
      </c>
      <c r="F1045" s="226" t="s">
        <v>1833</v>
      </c>
      <c r="G1045" s="213"/>
      <c r="H1045" s="213"/>
      <c r="I1045" s="216"/>
      <c r="J1045" s="227">
        <f>BK1045</f>
        <v>0</v>
      </c>
      <c r="K1045" s="213"/>
      <c r="L1045" s="218"/>
      <c r="M1045" s="219"/>
      <c r="N1045" s="220"/>
      <c r="O1045" s="220"/>
      <c r="P1045" s="221">
        <f>SUM(P1046:P1128)</f>
        <v>0</v>
      </c>
      <c r="Q1045" s="220"/>
      <c r="R1045" s="221">
        <f>SUM(R1046:R1128)</f>
        <v>17.576490500000002</v>
      </c>
      <c r="S1045" s="220"/>
      <c r="T1045" s="222">
        <f>SUM(T1046:T1128)</f>
        <v>0</v>
      </c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R1045" s="223" t="s">
        <v>91</v>
      </c>
      <c r="AT1045" s="224" t="s">
        <v>80</v>
      </c>
      <c r="AU1045" s="224" t="s">
        <v>89</v>
      </c>
      <c r="AY1045" s="223" t="s">
        <v>320</v>
      </c>
      <c r="BK1045" s="225">
        <f>SUM(BK1046:BK1128)</f>
        <v>0</v>
      </c>
    </row>
    <row r="1046" s="2" customFormat="1" ht="24.15" customHeight="1">
      <c r="A1046" s="39"/>
      <c r="B1046" s="40"/>
      <c r="C1046" s="228" t="s">
        <v>1834</v>
      </c>
      <c r="D1046" s="228" t="s">
        <v>323</v>
      </c>
      <c r="E1046" s="229" t="s">
        <v>1835</v>
      </c>
      <c r="F1046" s="230" t="s">
        <v>1836</v>
      </c>
      <c r="G1046" s="231" t="s">
        <v>437</v>
      </c>
      <c r="H1046" s="232">
        <v>805.25999999999999</v>
      </c>
      <c r="I1046" s="233"/>
      <c r="J1046" s="234">
        <f>ROUND(I1046*H1046,2)</f>
        <v>0</v>
      </c>
      <c r="K1046" s="230" t="s">
        <v>326</v>
      </c>
      <c r="L1046" s="45"/>
      <c r="M1046" s="235" t="s">
        <v>1</v>
      </c>
      <c r="N1046" s="236" t="s">
        <v>46</v>
      </c>
      <c r="O1046" s="92"/>
      <c r="P1046" s="237">
        <f>O1046*H1046</f>
        <v>0</v>
      </c>
      <c r="Q1046" s="237">
        <v>0</v>
      </c>
      <c r="R1046" s="237">
        <f>Q1046*H1046</f>
        <v>0</v>
      </c>
      <c r="S1046" s="237">
        <v>0</v>
      </c>
      <c r="T1046" s="238">
        <f>S1046*H1046</f>
        <v>0</v>
      </c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R1046" s="239" t="s">
        <v>404</v>
      </c>
      <c r="AT1046" s="239" t="s">
        <v>323</v>
      </c>
      <c r="AU1046" s="239" t="s">
        <v>91</v>
      </c>
      <c r="AY1046" s="18" t="s">
        <v>320</v>
      </c>
      <c r="BE1046" s="240">
        <f>IF(N1046="základní",J1046,0)</f>
        <v>0</v>
      </c>
      <c r="BF1046" s="240">
        <f>IF(N1046="snížená",J1046,0)</f>
        <v>0</v>
      </c>
      <c r="BG1046" s="240">
        <f>IF(N1046="zákl. přenesená",J1046,0)</f>
        <v>0</v>
      </c>
      <c r="BH1046" s="240">
        <f>IF(N1046="sníž. přenesená",J1046,0)</f>
        <v>0</v>
      </c>
      <c r="BI1046" s="240">
        <f>IF(N1046="nulová",J1046,0)</f>
        <v>0</v>
      </c>
      <c r="BJ1046" s="18" t="s">
        <v>89</v>
      </c>
      <c r="BK1046" s="240">
        <f>ROUND(I1046*H1046,2)</f>
        <v>0</v>
      </c>
      <c r="BL1046" s="18" t="s">
        <v>404</v>
      </c>
      <c r="BM1046" s="239" t="s">
        <v>1837</v>
      </c>
    </row>
    <row r="1047" s="2" customFormat="1">
      <c r="A1047" s="39"/>
      <c r="B1047" s="40"/>
      <c r="C1047" s="41"/>
      <c r="D1047" s="241" t="s">
        <v>329</v>
      </c>
      <c r="E1047" s="41"/>
      <c r="F1047" s="242" t="s">
        <v>1838</v>
      </c>
      <c r="G1047" s="41"/>
      <c r="H1047" s="41"/>
      <c r="I1047" s="243"/>
      <c r="J1047" s="41"/>
      <c r="K1047" s="41"/>
      <c r="L1047" s="45"/>
      <c r="M1047" s="244"/>
      <c r="N1047" s="245"/>
      <c r="O1047" s="92"/>
      <c r="P1047" s="92"/>
      <c r="Q1047" s="92"/>
      <c r="R1047" s="92"/>
      <c r="S1047" s="92"/>
      <c r="T1047" s="93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T1047" s="18" t="s">
        <v>329</v>
      </c>
      <c r="AU1047" s="18" t="s">
        <v>91</v>
      </c>
    </row>
    <row r="1048" s="13" customFormat="1">
      <c r="A1048" s="13"/>
      <c r="B1048" s="251"/>
      <c r="C1048" s="252"/>
      <c r="D1048" s="253" t="s">
        <v>440</v>
      </c>
      <c r="E1048" s="254" t="s">
        <v>1</v>
      </c>
      <c r="F1048" s="255" t="s">
        <v>1839</v>
      </c>
      <c r="G1048" s="252"/>
      <c r="H1048" s="256">
        <v>49</v>
      </c>
      <c r="I1048" s="257"/>
      <c r="J1048" s="252"/>
      <c r="K1048" s="252"/>
      <c r="L1048" s="258"/>
      <c r="M1048" s="259"/>
      <c r="N1048" s="260"/>
      <c r="O1048" s="260"/>
      <c r="P1048" s="260"/>
      <c r="Q1048" s="260"/>
      <c r="R1048" s="260"/>
      <c r="S1048" s="260"/>
      <c r="T1048" s="261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62" t="s">
        <v>440</v>
      </c>
      <c r="AU1048" s="262" t="s">
        <v>91</v>
      </c>
      <c r="AV1048" s="13" t="s">
        <v>91</v>
      </c>
      <c r="AW1048" s="13" t="s">
        <v>36</v>
      </c>
      <c r="AX1048" s="13" t="s">
        <v>81</v>
      </c>
      <c r="AY1048" s="262" t="s">
        <v>320</v>
      </c>
    </row>
    <row r="1049" s="13" customFormat="1">
      <c r="A1049" s="13"/>
      <c r="B1049" s="251"/>
      <c r="C1049" s="252"/>
      <c r="D1049" s="253" t="s">
        <v>440</v>
      </c>
      <c r="E1049" s="254" t="s">
        <v>1</v>
      </c>
      <c r="F1049" s="255" t="s">
        <v>1840</v>
      </c>
      <c r="G1049" s="252"/>
      <c r="H1049" s="256">
        <v>71.25</v>
      </c>
      <c r="I1049" s="257"/>
      <c r="J1049" s="252"/>
      <c r="K1049" s="252"/>
      <c r="L1049" s="258"/>
      <c r="M1049" s="259"/>
      <c r="N1049" s="260"/>
      <c r="O1049" s="260"/>
      <c r="P1049" s="260"/>
      <c r="Q1049" s="260"/>
      <c r="R1049" s="260"/>
      <c r="S1049" s="260"/>
      <c r="T1049" s="261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62" t="s">
        <v>440</v>
      </c>
      <c r="AU1049" s="262" t="s">
        <v>91</v>
      </c>
      <c r="AV1049" s="13" t="s">
        <v>91</v>
      </c>
      <c r="AW1049" s="13" t="s">
        <v>36</v>
      </c>
      <c r="AX1049" s="13" t="s">
        <v>81</v>
      </c>
      <c r="AY1049" s="262" t="s">
        <v>320</v>
      </c>
    </row>
    <row r="1050" s="13" customFormat="1">
      <c r="A1050" s="13"/>
      <c r="B1050" s="251"/>
      <c r="C1050" s="252"/>
      <c r="D1050" s="253" t="s">
        <v>440</v>
      </c>
      <c r="E1050" s="254" t="s">
        <v>1</v>
      </c>
      <c r="F1050" s="255" t="s">
        <v>1841</v>
      </c>
      <c r="G1050" s="252"/>
      <c r="H1050" s="256">
        <v>180.53999999999999</v>
      </c>
      <c r="I1050" s="257"/>
      <c r="J1050" s="252"/>
      <c r="K1050" s="252"/>
      <c r="L1050" s="258"/>
      <c r="M1050" s="259"/>
      <c r="N1050" s="260"/>
      <c r="O1050" s="260"/>
      <c r="P1050" s="260"/>
      <c r="Q1050" s="260"/>
      <c r="R1050" s="260"/>
      <c r="S1050" s="260"/>
      <c r="T1050" s="261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62" t="s">
        <v>440</v>
      </c>
      <c r="AU1050" s="262" t="s">
        <v>91</v>
      </c>
      <c r="AV1050" s="13" t="s">
        <v>91</v>
      </c>
      <c r="AW1050" s="13" t="s">
        <v>36</v>
      </c>
      <c r="AX1050" s="13" t="s">
        <v>81</v>
      </c>
      <c r="AY1050" s="262" t="s">
        <v>320</v>
      </c>
    </row>
    <row r="1051" s="15" customFormat="1">
      <c r="A1051" s="15"/>
      <c r="B1051" s="288"/>
      <c r="C1051" s="289"/>
      <c r="D1051" s="253" t="s">
        <v>440</v>
      </c>
      <c r="E1051" s="290" t="s">
        <v>1</v>
      </c>
      <c r="F1051" s="291" t="s">
        <v>633</v>
      </c>
      <c r="G1051" s="289"/>
      <c r="H1051" s="292">
        <v>300.79000000000002</v>
      </c>
      <c r="I1051" s="293"/>
      <c r="J1051" s="289"/>
      <c r="K1051" s="289"/>
      <c r="L1051" s="294"/>
      <c r="M1051" s="295"/>
      <c r="N1051" s="296"/>
      <c r="O1051" s="296"/>
      <c r="P1051" s="296"/>
      <c r="Q1051" s="296"/>
      <c r="R1051" s="296"/>
      <c r="S1051" s="296"/>
      <c r="T1051" s="297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T1051" s="298" t="s">
        <v>440</v>
      </c>
      <c r="AU1051" s="298" t="s">
        <v>91</v>
      </c>
      <c r="AV1051" s="15" t="s">
        <v>111</v>
      </c>
      <c r="AW1051" s="15" t="s">
        <v>36</v>
      </c>
      <c r="AX1051" s="15" t="s">
        <v>81</v>
      </c>
      <c r="AY1051" s="298" t="s">
        <v>320</v>
      </c>
    </row>
    <row r="1052" s="13" customFormat="1">
      <c r="A1052" s="13"/>
      <c r="B1052" s="251"/>
      <c r="C1052" s="252"/>
      <c r="D1052" s="253" t="s">
        <v>440</v>
      </c>
      <c r="E1052" s="254" t="s">
        <v>1</v>
      </c>
      <c r="F1052" s="255" t="s">
        <v>1489</v>
      </c>
      <c r="G1052" s="252"/>
      <c r="H1052" s="256">
        <v>396.44999999999999</v>
      </c>
      <c r="I1052" s="257"/>
      <c r="J1052" s="252"/>
      <c r="K1052" s="252"/>
      <c r="L1052" s="258"/>
      <c r="M1052" s="259"/>
      <c r="N1052" s="260"/>
      <c r="O1052" s="260"/>
      <c r="P1052" s="260"/>
      <c r="Q1052" s="260"/>
      <c r="R1052" s="260"/>
      <c r="S1052" s="260"/>
      <c r="T1052" s="261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62" t="s">
        <v>440</v>
      </c>
      <c r="AU1052" s="262" t="s">
        <v>91</v>
      </c>
      <c r="AV1052" s="13" t="s">
        <v>91</v>
      </c>
      <c r="AW1052" s="13" t="s">
        <v>36</v>
      </c>
      <c r="AX1052" s="13" t="s">
        <v>81</v>
      </c>
      <c r="AY1052" s="262" t="s">
        <v>320</v>
      </c>
    </row>
    <row r="1053" s="13" customFormat="1">
      <c r="A1053" s="13"/>
      <c r="B1053" s="251"/>
      <c r="C1053" s="252"/>
      <c r="D1053" s="253" t="s">
        <v>440</v>
      </c>
      <c r="E1053" s="254" t="s">
        <v>1</v>
      </c>
      <c r="F1053" s="255" t="s">
        <v>1842</v>
      </c>
      <c r="G1053" s="252"/>
      <c r="H1053" s="256">
        <v>73.700000000000003</v>
      </c>
      <c r="I1053" s="257"/>
      <c r="J1053" s="252"/>
      <c r="K1053" s="252"/>
      <c r="L1053" s="258"/>
      <c r="M1053" s="259"/>
      <c r="N1053" s="260"/>
      <c r="O1053" s="260"/>
      <c r="P1053" s="260"/>
      <c r="Q1053" s="260"/>
      <c r="R1053" s="260"/>
      <c r="S1053" s="260"/>
      <c r="T1053" s="261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62" t="s">
        <v>440</v>
      </c>
      <c r="AU1053" s="262" t="s">
        <v>91</v>
      </c>
      <c r="AV1053" s="13" t="s">
        <v>91</v>
      </c>
      <c r="AW1053" s="13" t="s">
        <v>36</v>
      </c>
      <c r="AX1053" s="13" t="s">
        <v>81</v>
      </c>
      <c r="AY1053" s="262" t="s">
        <v>320</v>
      </c>
    </row>
    <row r="1054" s="13" customFormat="1">
      <c r="A1054" s="13"/>
      <c r="B1054" s="251"/>
      <c r="C1054" s="252"/>
      <c r="D1054" s="253" t="s">
        <v>440</v>
      </c>
      <c r="E1054" s="254" t="s">
        <v>1</v>
      </c>
      <c r="F1054" s="255" t="s">
        <v>1843</v>
      </c>
      <c r="G1054" s="252"/>
      <c r="H1054" s="256">
        <v>34.32</v>
      </c>
      <c r="I1054" s="257"/>
      <c r="J1054" s="252"/>
      <c r="K1054" s="252"/>
      <c r="L1054" s="258"/>
      <c r="M1054" s="259"/>
      <c r="N1054" s="260"/>
      <c r="O1054" s="260"/>
      <c r="P1054" s="260"/>
      <c r="Q1054" s="260"/>
      <c r="R1054" s="260"/>
      <c r="S1054" s="260"/>
      <c r="T1054" s="261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62" t="s">
        <v>440</v>
      </c>
      <c r="AU1054" s="262" t="s">
        <v>91</v>
      </c>
      <c r="AV1054" s="13" t="s">
        <v>91</v>
      </c>
      <c r="AW1054" s="13" t="s">
        <v>36</v>
      </c>
      <c r="AX1054" s="13" t="s">
        <v>81</v>
      </c>
      <c r="AY1054" s="262" t="s">
        <v>320</v>
      </c>
    </row>
    <row r="1055" s="15" customFormat="1">
      <c r="A1055" s="15"/>
      <c r="B1055" s="288"/>
      <c r="C1055" s="289"/>
      <c r="D1055" s="253" t="s">
        <v>440</v>
      </c>
      <c r="E1055" s="290" t="s">
        <v>1</v>
      </c>
      <c r="F1055" s="291" t="s">
        <v>633</v>
      </c>
      <c r="G1055" s="289"/>
      <c r="H1055" s="292">
        <v>504.47000000000003</v>
      </c>
      <c r="I1055" s="293"/>
      <c r="J1055" s="289"/>
      <c r="K1055" s="289"/>
      <c r="L1055" s="294"/>
      <c r="M1055" s="295"/>
      <c r="N1055" s="296"/>
      <c r="O1055" s="296"/>
      <c r="P1055" s="296"/>
      <c r="Q1055" s="296"/>
      <c r="R1055" s="296"/>
      <c r="S1055" s="296"/>
      <c r="T1055" s="297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T1055" s="298" t="s">
        <v>440</v>
      </c>
      <c r="AU1055" s="298" t="s">
        <v>91</v>
      </c>
      <c r="AV1055" s="15" t="s">
        <v>111</v>
      </c>
      <c r="AW1055" s="15" t="s">
        <v>36</v>
      </c>
      <c r="AX1055" s="15" t="s">
        <v>81</v>
      </c>
      <c r="AY1055" s="298" t="s">
        <v>320</v>
      </c>
    </row>
    <row r="1056" s="14" customFormat="1">
      <c r="A1056" s="14"/>
      <c r="B1056" s="263"/>
      <c r="C1056" s="264"/>
      <c r="D1056" s="253" t="s">
        <v>440</v>
      </c>
      <c r="E1056" s="265" t="s">
        <v>1</v>
      </c>
      <c r="F1056" s="266" t="s">
        <v>485</v>
      </c>
      <c r="G1056" s="264"/>
      <c r="H1056" s="267">
        <v>805.25999999999999</v>
      </c>
      <c r="I1056" s="268"/>
      <c r="J1056" s="264"/>
      <c r="K1056" s="264"/>
      <c r="L1056" s="269"/>
      <c r="M1056" s="270"/>
      <c r="N1056" s="271"/>
      <c r="O1056" s="271"/>
      <c r="P1056" s="271"/>
      <c r="Q1056" s="271"/>
      <c r="R1056" s="271"/>
      <c r="S1056" s="271"/>
      <c r="T1056" s="272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73" t="s">
        <v>440</v>
      </c>
      <c r="AU1056" s="273" t="s">
        <v>91</v>
      </c>
      <c r="AV1056" s="14" t="s">
        <v>341</v>
      </c>
      <c r="AW1056" s="14" t="s">
        <v>36</v>
      </c>
      <c r="AX1056" s="14" t="s">
        <v>89</v>
      </c>
      <c r="AY1056" s="273" t="s">
        <v>320</v>
      </c>
    </row>
    <row r="1057" s="2" customFormat="1" ht="16.5" customHeight="1">
      <c r="A1057" s="39"/>
      <c r="B1057" s="40"/>
      <c r="C1057" s="274" t="s">
        <v>1844</v>
      </c>
      <c r="D1057" s="274" t="s">
        <v>503</v>
      </c>
      <c r="E1057" s="275" t="s">
        <v>1682</v>
      </c>
      <c r="F1057" s="276" t="s">
        <v>1683</v>
      </c>
      <c r="G1057" s="277" t="s">
        <v>480</v>
      </c>
      <c r="H1057" s="278">
        <v>0.25800000000000001</v>
      </c>
      <c r="I1057" s="279"/>
      <c r="J1057" s="280">
        <f>ROUND(I1057*H1057,2)</f>
        <v>0</v>
      </c>
      <c r="K1057" s="276" t="s">
        <v>326</v>
      </c>
      <c r="L1057" s="281"/>
      <c r="M1057" s="282" t="s">
        <v>1</v>
      </c>
      <c r="N1057" s="283" t="s">
        <v>46</v>
      </c>
      <c r="O1057" s="92"/>
      <c r="P1057" s="237">
        <f>O1057*H1057</f>
        <v>0</v>
      </c>
      <c r="Q1057" s="237">
        <v>1</v>
      </c>
      <c r="R1057" s="237">
        <f>Q1057*H1057</f>
        <v>0.25800000000000001</v>
      </c>
      <c r="S1057" s="237">
        <v>0</v>
      </c>
      <c r="T1057" s="238">
        <f>S1057*H1057</f>
        <v>0</v>
      </c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R1057" s="239" t="s">
        <v>823</v>
      </c>
      <c r="AT1057" s="239" t="s">
        <v>503</v>
      </c>
      <c r="AU1057" s="239" t="s">
        <v>91</v>
      </c>
      <c r="AY1057" s="18" t="s">
        <v>320</v>
      </c>
      <c r="BE1057" s="240">
        <f>IF(N1057="základní",J1057,0)</f>
        <v>0</v>
      </c>
      <c r="BF1057" s="240">
        <f>IF(N1057="snížená",J1057,0)</f>
        <v>0</v>
      </c>
      <c r="BG1057" s="240">
        <f>IF(N1057="zákl. přenesená",J1057,0)</f>
        <v>0</v>
      </c>
      <c r="BH1057" s="240">
        <f>IF(N1057="sníž. přenesená",J1057,0)</f>
        <v>0</v>
      </c>
      <c r="BI1057" s="240">
        <f>IF(N1057="nulová",J1057,0)</f>
        <v>0</v>
      </c>
      <c r="BJ1057" s="18" t="s">
        <v>89</v>
      </c>
      <c r="BK1057" s="240">
        <f>ROUND(I1057*H1057,2)</f>
        <v>0</v>
      </c>
      <c r="BL1057" s="18" t="s">
        <v>404</v>
      </c>
      <c r="BM1057" s="239" t="s">
        <v>1845</v>
      </c>
    </row>
    <row r="1058" s="13" customFormat="1">
      <c r="A1058" s="13"/>
      <c r="B1058" s="251"/>
      <c r="C1058" s="252"/>
      <c r="D1058" s="253" t="s">
        <v>440</v>
      </c>
      <c r="E1058" s="254" t="s">
        <v>1</v>
      </c>
      <c r="F1058" s="255" t="s">
        <v>1846</v>
      </c>
      <c r="G1058" s="252"/>
      <c r="H1058" s="256">
        <v>0.25800000000000001</v>
      </c>
      <c r="I1058" s="257"/>
      <c r="J1058" s="252"/>
      <c r="K1058" s="252"/>
      <c r="L1058" s="258"/>
      <c r="M1058" s="259"/>
      <c r="N1058" s="260"/>
      <c r="O1058" s="260"/>
      <c r="P1058" s="260"/>
      <c r="Q1058" s="260"/>
      <c r="R1058" s="260"/>
      <c r="S1058" s="260"/>
      <c r="T1058" s="261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62" t="s">
        <v>440</v>
      </c>
      <c r="AU1058" s="262" t="s">
        <v>91</v>
      </c>
      <c r="AV1058" s="13" t="s">
        <v>91</v>
      </c>
      <c r="AW1058" s="13" t="s">
        <v>36</v>
      </c>
      <c r="AX1058" s="13" t="s">
        <v>89</v>
      </c>
      <c r="AY1058" s="262" t="s">
        <v>320</v>
      </c>
    </row>
    <row r="1059" s="2" customFormat="1" ht="24.15" customHeight="1">
      <c r="A1059" s="39"/>
      <c r="B1059" s="40"/>
      <c r="C1059" s="228" t="s">
        <v>1847</v>
      </c>
      <c r="D1059" s="228" t="s">
        <v>323</v>
      </c>
      <c r="E1059" s="229" t="s">
        <v>1848</v>
      </c>
      <c r="F1059" s="230" t="s">
        <v>1849</v>
      </c>
      <c r="G1059" s="231" t="s">
        <v>437</v>
      </c>
      <c r="H1059" s="232">
        <v>180.53999999999999</v>
      </c>
      <c r="I1059" s="233"/>
      <c r="J1059" s="234">
        <f>ROUND(I1059*H1059,2)</f>
        <v>0</v>
      </c>
      <c r="K1059" s="230" t="s">
        <v>326</v>
      </c>
      <c r="L1059" s="45"/>
      <c r="M1059" s="235" t="s">
        <v>1</v>
      </c>
      <c r="N1059" s="236" t="s">
        <v>46</v>
      </c>
      <c r="O1059" s="92"/>
      <c r="P1059" s="237">
        <f>O1059*H1059</f>
        <v>0</v>
      </c>
      <c r="Q1059" s="237">
        <v>0</v>
      </c>
      <c r="R1059" s="237">
        <f>Q1059*H1059</f>
        <v>0</v>
      </c>
      <c r="S1059" s="237">
        <v>0</v>
      </c>
      <c r="T1059" s="238">
        <f>S1059*H1059</f>
        <v>0</v>
      </c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R1059" s="239" t="s">
        <v>404</v>
      </c>
      <c r="AT1059" s="239" t="s">
        <v>323</v>
      </c>
      <c r="AU1059" s="239" t="s">
        <v>91</v>
      </c>
      <c r="AY1059" s="18" t="s">
        <v>320</v>
      </c>
      <c r="BE1059" s="240">
        <f>IF(N1059="základní",J1059,0)</f>
        <v>0</v>
      </c>
      <c r="BF1059" s="240">
        <f>IF(N1059="snížená",J1059,0)</f>
        <v>0</v>
      </c>
      <c r="BG1059" s="240">
        <f>IF(N1059="zákl. přenesená",J1059,0)</f>
        <v>0</v>
      </c>
      <c r="BH1059" s="240">
        <f>IF(N1059="sníž. přenesená",J1059,0)</f>
        <v>0</v>
      </c>
      <c r="BI1059" s="240">
        <f>IF(N1059="nulová",J1059,0)</f>
        <v>0</v>
      </c>
      <c r="BJ1059" s="18" t="s">
        <v>89</v>
      </c>
      <c r="BK1059" s="240">
        <f>ROUND(I1059*H1059,2)</f>
        <v>0</v>
      </c>
      <c r="BL1059" s="18" t="s">
        <v>404</v>
      </c>
      <c r="BM1059" s="239" t="s">
        <v>1850</v>
      </c>
    </row>
    <row r="1060" s="2" customFormat="1">
      <c r="A1060" s="39"/>
      <c r="B1060" s="40"/>
      <c r="C1060" s="41"/>
      <c r="D1060" s="241" t="s">
        <v>329</v>
      </c>
      <c r="E1060" s="41"/>
      <c r="F1060" s="242" t="s">
        <v>1851</v>
      </c>
      <c r="G1060" s="41"/>
      <c r="H1060" s="41"/>
      <c r="I1060" s="243"/>
      <c r="J1060" s="41"/>
      <c r="K1060" s="41"/>
      <c r="L1060" s="45"/>
      <c r="M1060" s="244"/>
      <c r="N1060" s="245"/>
      <c r="O1060" s="92"/>
      <c r="P1060" s="92"/>
      <c r="Q1060" s="92"/>
      <c r="R1060" s="92"/>
      <c r="S1060" s="92"/>
      <c r="T1060" s="93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T1060" s="18" t="s">
        <v>329</v>
      </c>
      <c r="AU1060" s="18" t="s">
        <v>91</v>
      </c>
    </row>
    <row r="1061" s="13" customFormat="1">
      <c r="A1061" s="13"/>
      <c r="B1061" s="251"/>
      <c r="C1061" s="252"/>
      <c r="D1061" s="253" t="s">
        <v>440</v>
      </c>
      <c r="E1061" s="254" t="s">
        <v>1</v>
      </c>
      <c r="F1061" s="255" t="s">
        <v>1841</v>
      </c>
      <c r="G1061" s="252"/>
      <c r="H1061" s="256">
        <v>180.53999999999999</v>
      </c>
      <c r="I1061" s="257"/>
      <c r="J1061" s="252"/>
      <c r="K1061" s="252"/>
      <c r="L1061" s="258"/>
      <c r="M1061" s="259"/>
      <c r="N1061" s="260"/>
      <c r="O1061" s="260"/>
      <c r="P1061" s="260"/>
      <c r="Q1061" s="260"/>
      <c r="R1061" s="260"/>
      <c r="S1061" s="260"/>
      <c r="T1061" s="261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62" t="s">
        <v>440</v>
      </c>
      <c r="AU1061" s="262" t="s">
        <v>91</v>
      </c>
      <c r="AV1061" s="13" t="s">
        <v>91</v>
      </c>
      <c r="AW1061" s="13" t="s">
        <v>36</v>
      </c>
      <c r="AX1061" s="13" t="s">
        <v>89</v>
      </c>
      <c r="AY1061" s="262" t="s">
        <v>320</v>
      </c>
    </row>
    <row r="1062" s="2" customFormat="1" ht="49.05" customHeight="1">
      <c r="A1062" s="39"/>
      <c r="B1062" s="40"/>
      <c r="C1062" s="274" t="s">
        <v>1852</v>
      </c>
      <c r="D1062" s="274" t="s">
        <v>503</v>
      </c>
      <c r="E1062" s="275" t="s">
        <v>1853</v>
      </c>
      <c r="F1062" s="276" t="s">
        <v>1854</v>
      </c>
      <c r="G1062" s="277" t="s">
        <v>437</v>
      </c>
      <c r="H1062" s="278">
        <v>210.41900000000001</v>
      </c>
      <c r="I1062" s="279"/>
      <c r="J1062" s="280">
        <f>ROUND(I1062*H1062,2)</f>
        <v>0</v>
      </c>
      <c r="K1062" s="276" t="s">
        <v>326</v>
      </c>
      <c r="L1062" s="281"/>
      <c r="M1062" s="282" t="s">
        <v>1</v>
      </c>
      <c r="N1062" s="283" t="s">
        <v>46</v>
      </c>
      <c r="O1062" s="92"/>
      <c r="P1062" s="237">
        <f>O1062*H1062</f>
        <v>0</v>
      </c>
      <c r="Q1062" s="237">
        <v>0.0040000000000000001</v>
      </c>
      <c r="R1062" s="237">
        <f>Q1062*H1062</f>
        <v>0.84167600000000009</v>
      </c>
      <c r="S1062" s="237">
        <v>0</v>
      </c>
      <c r="T1062" s="238">
        <f>S1062*H1062</f>
        <v>0</v>
      </c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R1062" s="239" t="s">
        <v>823</v>
      </c>
      <c r="AT1062" s="239" t="s">
        <v>503</v>
      </c>
      <c r="AU1062" s="239" t="s">
        <v>91</v>
      </c>
      <c r="AY1062" s="18" t="s">
        <v>320</v>
      </c>
      <c r="BE1062" s="240">
        <f>IF(N1062="základní",J1062,0)</f>
        <v>0</v>
      </c>
      <c r="BF1062" s="240">
        <f>IF(N1062="snížená",J1062,0)</f>
        <v>0</v>
      </c>
      <c r="BG1062" s="240">
        <f>IF(N1062="zákl. přenesená",J1062,0)</f>
        <v>0</v>
      </c>
      <c r="BH1062" s="240">
        <f>IF(N1062="sníž. přenesená",J1062,0)</f>
        <v>0</v>
      </c>
      <c r="BI1062" s="240">
        <f>IF(N1062="nulová",J1062,0)</f>
        <v>0</v>
      </c>
      <c r="BJ1062" s="18" t="s">
        <v>89</v>
      </c>
      <c r="BK1062" s="240">
        <f>ROUND(I1062*H1062,2)</f>
        <v>0</v>
      </c>
      <c r="BL1062" s="18" t="s">
        <v>404</v>
      </c>
      <c r="BM1062" s="239" t="s">
        <v>1855</v>
      </c>
    </row>
    <row r="1063" s="13" customFormat="1">
      <c r="A1063" s="13"/>
      <c r="B1063" s="251"/>
      <c r="C1063" s="252"/>
      <c r="D1063" s="253" t="s">
        <v>440</v>
      </c>
      <c r="E1063" s="254" t="s">
        <v>1</v>
      </c>
      <c r="F1063" s="255" t="s">
        <v>1856</v>
      </c>
      <c r="G1063" s="252"/>
      <c r="H1063" s="256">
        <v>210.41900000000001</v>
      </c>
      <c r="I1063" s="257"/>
      <c r="J1063" s="252"/>
      <c r="K1063" s="252"/>
      <c r="L1063" s="258"/>
      <c r="M1063" s="259"/>
      <c r="N1063" s="260"/>
      <c r="O1063" s="260"/>
      <c r="P1063" s="260"/>
      <c r="Q1063" s="260"/>
      <c r="R1063" s="260"/>
      <c r="S1063" s="260"/>
      <c r="T1063" s="261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62" t="s">
        <v>440</v>
      </c>
      <c r="AU1063" s="262" t="s">
        <v>91</v>
      </c>
      <c r="AV1063" s="13" t="s">
        <v>91</v>
      </c>
      <c r="AW1063" s="13" t="s">
        <v>36</v>
      </c>
      <c r="AX1063" s="13" t="s">
        <v>89</v>
      </c>
      <c r="AY1063" s="262" t="s">
        <v>320</v>
      </c>
    </row>
    <row r="1064" s="2" customFormat="1" ht="24.15" customHeight="1">
      <c r="A1064" s="39"/>
      <c r="B1064" s="40"/>
      <c r="C1064" s="228" t="s">
        <v>1857</v>
      </c>
      <c r="D1064" s="228" t="s">
        <v>323</v>
      </c>
      <c r="E1064" s="229" t="s">
        <v>1858</v>
      </c>
      <c r="F1064" s="230" t="s">
        <v>1859</v>
      </c>
      <c r="G1064" s="231" t="s">
        <v>437</v>
      </c>
      <c r="H1064" s="232">
        <v>805.25999999999999</v>
      </c>
      <c r="I1064" s="233"/>
      <c r="J1064" s="234">
        <f>ROUND(I1064*H1064,2)</f>
        <v>0</v>
      </c>
      <c r="K1064" s="230" t="s">
        <v>326</v>
      </c>
      <c r="L1064" s="45"/>
      <c r="M1064" s="235" t="s">
        <v>1</v>
      </c>
      <c r="N1064" s="236" t="s">
        <v>46</v>
      </c>
      <c r="O1064" s="92"/>
      <c r="P1064" s="237">
        <f>O1064*H1064</f>
        <v>0</v>
      </c>
      <c r="Q1064" s="237">
        <v>0.00088000000000000003</v>
      </c>
      <c r="R1064" s="237">
        <f>Q1064*H1064</f>
        <v>0.70862880000000006</v>
      </c>
      <c r="S1064" s="237">
        <v>0</v>
      </c>
      <c r="T1064" s="238">
        <f>S1064*H1064</f>
        <v>0</v>
      </c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R1064" s="239" t="s">
        <v>404</v>
      </c>
      <c r="AT1064" s="239" t="s">
        <v>323</v>
      </c>
      <c r="AU1064" s="239" t="s">
        <v>91</v>
      </c>
      <c r="AY1064" s="18" t="s">
        <v>320</v>
      </c>
      <c r="BE1064" s="240">
        <f>IF(N1064="základní",J1064,0)</f>
        <v>0</v>
      </c>
      <c r="BF1064" s="240">
        <f>IF(N1064="snížená",J1064,0)</f>
        <v>0</v>
      </c>
      <c r="BG1064" s="240">
        <f>IF(N1064="zákl. přenesená",J1064,0)</f>
        <v>0</v>
      </c>
      <c r="BH1064" s="240">
        <f>IF(N1064="sníž. přenesená",J1064,0)</f>
        <v>0</v>
      </c>
      <c r="BI1064" s="240">
        <f>IF(N1064="nulová",J1064,0)</f>
        <v>0</v>
      </c>
      <c r="BJ1064" s="18" t="s">
        <v>89</v>
      </c>
      <c r="BK1064" s="240">
        <f>ROUND(I1064*H1064,2)</f>
        <v>0</v>
      </c>
      <c r="BL1064" s="18" t="s">
        <v>404</v>
      </c>
      <c r="BM1064" s="239" t="s">
        <v>1860</v>
      </c>
    </row>
    <row r="1065" s="2" customFormat="1">
      <c r="A1065" s="39"/>
      <c r="B1065" s="40"/>
      <c r="C1065" s="41"/>
      <c r="D1065" s="241" t="s">
        <v>329</v>
      </c>
      <c r="E1065" s="41"/>
      <c r="F1065" s="242" t="s">
        <v>1861</v>
      </c>
      <c r="G1065" s="41"/>
      <c r="H1065" s="41"/>
      <c r="I1065" s="243"/>
      <c r="J1065" s="41"/>
      <c r="K1065" s="41"/>
      <c r="L1065" s="45"/>
      <c r="M1065" s="244"/>
      <c r="N1065" s="245"/>
      <c r="O1065" s="92"/>
      <c r="P1065" s="92"/>
      <c r="Q1065" s="92"/>
      <c r="R1065" s="92"/>
      <c r="S1065" s="92"/>
      <c r="T1065" s="93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T1065" s="18" t="s">
        <v>329</v>
      </c>
      <c r="AU1065" s="18" t="s">
        <v>91</v>
      </c>
    </row>
    <row r="1066" s="13" customFormat="1">
      <c r="A1066" s="13"/>
      <c r="B1066" s="251"/>
      <c r="C1066" s="252"/>
      <c r="D1066" s="253" t="s">
        <v>440</v>
      </c>
      <c r="E1066" s="254" t="s">
        <v>1</v>
      </c>
      <c r="F1066" s="255" t="s">
        <v>1862</v>
      </c>
      <c r="G1066" s="252"/>
      <c r="H1066" s="256">
        <v>49</v>
      </c>
      <c r="I1066" s="257"/>
      <c r="J1066" s="252"/>
      <c r="K1066" s="252"/>
      <c r="L1066" s="258"/>
      <c r="M1066" s="259"/>
      <c r="N1066" s="260"/>
      <c r="O1066" s="260"/>
      <c r="P1066" s="260"/>
      <c r="Q1066" s="260"/>
      <c r="R1066" s="260"/>
      <c r="S1066" s="260"/>
      <c r="T1066" s="261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62" t="s">
        <v>440</v>
      </c>
      <c r="AU1066" s="262" t="s">
        <v>91</v>
      </c>
      <c r="AV1066" s="13" t="s">
        <v>91</v>
      </c>
      <c r="AW1066" s="13" t="s">
        <v>36</v>
      </c>
      <c r="AX1066" s="13" t="s">
        <v>81</v>
      </c>
      <c r="AY1066" s="262" t="s">
        <v>320</v>
      </c>
    </row>
    <row r="1067" s="13" customFormat="1">
      <c r="A1067" s="13"/>
      <c r="B1067" s="251"/>
      <c r="C1067" s="252"/>
      <c r="D1067" s="253" t="s">
        <v>440</v>
      </c>
      <c r="E1067" s="254" t="s">
        <v>1</v>
      </c>
      <c r="F1067" s="255" t="s">
        <v>1863</v>
      </c>
      <c r="G1067" s="252"/>
      <c r="H1067" s="256">
        <v>71.25</v>
      </c>
      <c r="I1067" s="257"/>
      <c r="J1067" s="252"/>
      <c r="K1067" s="252"/>
      <c r="L1067" s="258"/>
      <c r="M1067" s="259"/>
      <c r="N1067" s="260"/>
      <c r="O1067" s="260"/>
      <c r="P1067" s="260"/>
      <c r="Q1067" s="260"/>
      <c r="R1067" s="260"/>
      <c r="S1067" s="260"/>
      <c r="T1067" s="261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62" t="s">
        <v>440</v>
      </c>
      <c r="AU1067" s="262" t="s">
        <v>91</v>
      </c>
      <c r="AV1067" s="13" t="s">
        <v>91</v>
      </c>
      <c r="AW1067" s="13" t="s">
        <v>36</v>
      </c>
      <c r="AX1067" s="13" t="s">
        <v>81</v>
      </c>
      <c r="AY1067" s="262" t="s">
        <v>320</v>
      </c>
    </row>
    <row r="1068" s="13" customFormat="1">
      <c r="A1068" s="13"/>
      <c r="B1068" s="251"/>
      <c r="C1068" s="252"/>
      <c r="D1068" s="253" t="s">
        <v>440</v>
      </c>
      <c r="E1068" s="254" t="s">
        <v>1</v>
      </c>
      <c r="F1068" s="255" t="s">
        <v>1841</v>
      </c>
      <c r="G1068" s="252"/>
      <c r="H1068" s="256">
        <v>180.53999999999999</v>
      </c>
      <c r="I1068" s="257"/>
      <c r="J1068" s="252"/>
      <c r="K1068" s="252"/>
      <c r="L1068" s="258"/>
      <c r="M1068" s="259"/>
      <c r="N1068" s="260"/>
      <c r="O1068" s="260"/>
      <c r="P1068" s="260"/>
      <c r="Q1068" s="260"/>
      <c r="R1068" s="260"/>
      <c r="S1068" s="260"/>
      <c r="T1068" s="261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62" t="s">
        <v>440</v>
      </c>
      <c r="AU1068" s="262" t="s">
        <v>91</v>
      </c>
      <c r="AV1068" s="13" t="s">
        <v>91</v>
      </c>
      <c r="AW1068" s="13" t="s">
        <v>36</v>
      </c>
      <c r="AX1068" s="13" t="s">
        <v>81</v>
      </c>
      <c r="AY1068" s="262" t="s">
        <v>320</v>
      </c>
    </row>
    <row r="1069" s="15" customFormat="1">
      <c r="A1069" s="15"/>
      <c r="B1069" s="288"/>
      <c r="C1069" s="289"/>
      <c r="D1069" s="253" t="s">
        <v>440</v>
      </c>
      <c r="E1069" s="290" t="s">
        <v>1</v>
      </c>
      <c r="F1069" s="291" t="s">
        <v>633</v>
      </c>
      <c r="G1069" s="289"/>
      <c r="H1069" s="292">
        <v>300.79000000000002</v>
      </c>
      <c r="I1069" s="293"/>
      <c r="J1069" s="289"/>
      <c r="K1069" s="289"/>
      <c r="L1069" s="294"/>
      <c r="M1069" s="295"/>
      <c r="N1069" s="296"/>
      <c r="O1069" s="296"/>
      <c r="P1069" s="296"/>
      <c r="Q1069" s="296"/>
      <c r="R1069" s="296"/>
      <c r="S1069" s="296"/>
      <c r="T1069" s="297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T1069" s="298" t="s">
        <v>440</v>
      </c>
      <c r="AU1069" s="298" t="s">
        <v>91</v>
      </c>
      <c r="AV1069" s="15" t="s">
        <v>111</v>
      </c>
      <c r="AW1069" s="15" t="s">
        <v>36</v>
      </c>
      <c r="AX1069" s="15" t="s">
        <v>81</v>
      </c>
      <c r="AY1069" s="298" t="s">
        <v>320</v>
      </c>
    </row>
    <row r="1070" s="13" customFormat="1">
      <c r="A1070" s="13"/>
      <c r="B1070" s="251"/>
      <c r="C1070" s="252"/>
      <c r="D1070" s="253" t="s">
        <v>440</v>
      </c>
      <c r="E1070" s="254" t="s">
        <v>1</v>
      </c>
      <c r="F1070" s="255" t="s">
        <v>1489</v>
      </c>
      <c r="G1070" s="252"/>
      <c r="H1070" s="256">
        <v>396.44999999999999</v>
      </c>
      <c r="I1070" s="257"/>
      <c r="J1070" s="252"/>
      <c r="K1070" s="252"/>
      <c r="L1070" s="258"/>
      <c r="M1070" s="259"/>
      <c r="N1070" s="260"/>
      <c r="O1070" s="260"/>
      <c r="P1070" s="260"/>
      <c r="Q1070" s="260"/>
      <c r="R1070" s="260"/>
      <c r="S1070" s="260"/>
      <c r="T1070" s="261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62" t="s">
        <v>440</v>
      </c>
      <c r="AU1070" s="262" t="s">
        <v>91</v>
      </c>
      <c r="AV1070" s="13" t="s">
        <v>91</v>
      </c>
      <c r="AW1070" s="13" t="s">
        <v>36</v>
      </c>
      <c r="AX1070" s="13" t="s">
        <v>81</v>
      </c>
      <c r="AY1070" s="262" t="s">
        <v>320</v>
      </c>
    </row>
    <row r="1071" s="13" customFormat="1">
      <c r="A1071" s="13"/>
      <c r="B1071" s="251"/>
      <c r="C1071" s="252"/>
      <c r="D1071" s="253" t="s">
        <v>440</v>
      </c>
      <c r="E1071" s="254" t="s">
        <v>1</v>
      </c>
      <c r="F1071" s="255" t="s">
        <v>1842</v>
      </c>
      <c r="G1071" s="252"/>
      <c r="H1071" s="256">
        <v>73.700000000000003</v>
      </c>
      <c r="I1071" s="257"/>
      <c r="J1071" s="252"/>
      <c r="K1071" s="252"/>
      <c r="L1071" s="258"/>
      <c r="M1071" s="259"/>
      <c r="N1071" s="260"/>
      <c r="O1071" s="260"/>
      <c r="P1071" s="260"/>
      <c r="Q1071" s="260"/>
      <c r="R1071" s="260"/>
      <c r="S1071" s="260"/>
      <c r="T1071" s="261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62" t="s">
        <v>440</v>
      </c>
      <c r="AU1071" s="262" t="s">
        <v>91</v>
      </c>
      <c r="AV1071" s="13" t="s">
        <v>91</v>
      </c>
      <c r="AW1071" s="13" t="s">
        <v>36</v>
      </c>
      <c r="AX1071" s="13" t="s">
        <v>81</v>
      </c>
      <c r="AY1071" s="262" t="s">
        <v>320</v>
      </c>
    </row>
    <row r="1072" s="13" customFormat="1">
      <c r="A1072" s="13"/>
      <c r="B1072" s="251"/>
      <c r="C1072" s="252"/>
      <c r="D1072" s="253" t="s">
        <v>440</v>
      </c>
      <c r="E1072" s="254" t="s">
        <v>1</v>
      </c>
      <c r="F1072" s="255" t="s">
        <v>1843</v>
      </c>
      <c r="G1072" s="252"/>
      <c r="H1072" s="256">
        <v>34.32</v>
      </c>
      <c r="I1072" s="257"/>
      <c r="J1072" s="252"/>
      <c r="K1072" s="252"/>
      <c r="L1072" s="258"/>
      <c r="M1072" s="259"/>
      <c r="N1072" s="260"/>
      <c r="O1072" s="260"/>
      <c r="P1072" s="260"/>
      <c r="Q1072" s="260"/>
      <c r="R1072" s="260"/>
      <c r="S1072" s="260"/>
      <c r="T1072" s="261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62" t="s">
        <v>440</v>
      </c>
      <c r="AU1072" s="262" t="s">
        <v>91</v>
      </c>
      <c r="AV1072" s="13" t="s">
        <v>91</v>
      </c>
      <c r="AW1072" s="13" t="s">
        <v>36</v>
      </c>
      <c r="AX1072" s="13" t="s">
        <v>81</v>
      </c>
      <c r="AY1072" s="262" t="s">
        <v>320</v>
      </c>
    </row>
    <row r="1073" s="15" customFormat="1">
      <c r="A1073" s="15"/>
      <c r="B1073" s="288"/>
      <c r="C1073" s="289"/>
      <c r="D1073" s="253" t="s">
        <v>440</v>
      </c>
      <c r="E1073" s="290" t="s">
        <v>1</v>
      </c>
      <c r="F1073" s="291" t="s">
        <v>633</v>
      </c>
      <c r="G1073" s="289"/>
      <c r="H1073" s="292">
        <v>504.47000000000003</v>
      </c>
      <c r="I1073" s="293"/>
      <c r="J1073" s="289"/>
      <c r="K1073" s="289"/>
      <c r="L1073" s="294"/>
      <c r="M1073" s="295"/>
      <c r="N1073" s="296"/>
      <c r="O1073" s="296"/>
      <c r="P1073" s="296"/>
      <c r="Q1073" s="296"/>
      <c r="R1073" s="296"/>
      <c r="S1073" s="296"/>
      <c r="T1073" s="297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T1073" s="298" t="s">
        <v>440</v>
      </c>
      <c r="AU1073" s="298" t="s">
        <v>91</v>
      </c>
      <c r="AV1073" s="15" t="s">
        <v>111</v>
      </c>
      <c r="AW1073" s="15" t="s">
        <v>36</v>
      </c>
      <c r="AX1073" s="15" t="s">
        <v>81</v>
      </c>
      <c r="AY1073" s="298" t="s">
        <v>320</v>
      </c>
    </row>
    <row r="1074" s="14" customFormat="1">
      <c r="A1074" s="14"/>
      <c r="B1074" s="263"/>
      <c r="C1074" s="264"/>
      <c r="D1074" s="253" t="s">
        <v>440</v>
      </c>
      <c r="E1074" s="265" t="s">
        <v>1</v>
      </c>
      <c r="F1074" s="266" t="s">
        <v>485</v>
      </c>
      <c r="G1074" s="264"/>
      <c r="H1074" s="267">
        <v>805.25999999999999</v>
      </c>
      <c r="I1074" s="268"/>
      <c r="J1074" s="264"/>
      <c r="K1074" s="264"/>
      <c r="L1074" s="269"/>
      <c r="M1074" s="270"/>
      <c r="N1074" s="271"/>
      <c r="O1074" s="271"/>
      <c r="P1074" s="271"/>
      <c r="Q1074" s="271"/>
      <c r="R1074" s="271"/>
      <c r="S1074" s="271"/>
      <c r="T1074" s="272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73" t="s">
        <v>440</v>
      </c>
      <c r="AU1074" s="273" t="s">
        <v>91</v>
      </c>
      <c r="AV1074" s="14" t="s">
        <v>341</v>
      </c>
      <c r="AW1074" s="14" t="s">
        <v>36</v>
      </c>
      <c r="AX1074" s="14" t="s">
        <v>89</v>
      </c>
      <c r="AY1074" s="273" t="s">
        <v>320</v>
      </c>
    </row>
    <row r="1075" s="2" customFormat="1" ht="49.05" customHeight="1">
      <c r="A1075" s="39"/>
      <c r="B1075" s="40"/>
      <c r="C1075" s="274" t="s">
        <v>1864</v>
      </c>
      <c r="D1075" s="274" t="s">
        <v>503</v>
      </c>
      <c r="E1075" s="275" t="s">
        <v>1865</v>
      </c>
      <c r="F1075" s="276" t="s">
        <v>1866</v>
      </c>
      <c r="G1075" s="277" t="s">
        <v>437</v>
      </c>
      <c r="H1075" s="278">
        <v>938.53099999999995</v>
      </c>
      <c r="I1075" s="279"/>
      <c r="J1075" s="280">
        <f>ROUND(I1075*H1075,2)</f>
        <v>0</v>
      </c>
      <c r="K1075" s="276" t="s">
        <v>326</v>
      </c>
      <c r="L1075" s="281"/>
      <c r="M1075" s="282" t="s">
        <v>1</v>
      </c>
      <c r="N1075" s="283" t="s">
        <v>46</v>
      </c>
      <c r="O1075" s="92"/>
      <c r="P1075" s="237">
        <f>O1075*H1075</f>
        <v>0</v>
      </c>
      <c r="Q1075" s="237">
        <v>0.0047000000000000002</v>
      </c>
      <c r="R1075" s="237">
        <f>Q1075*H1075</f>
        <v>4.4110956999999997</v>
      </c>
      <c r="S1075" s="237">
        <v>0</v>
      </c>
      <c r="T1075" s="238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39" t="s">
        <v>823</v>
      </c>
      <c r="AT1075" s="239" t="s">
        <v>503</v>
      </c>
      <c r="AU1075" s="239" t="s">
        <v>91</v>
      </c>
      <c r="AY1075" s="18" t="s">
        <v>320</v>
      </c>
      <c r="BE1075" s="240">
        <f>IF(N1075="základní",J1075,0)</f>
        <v>0</v>
      </c>
      <c r="BF1075" s="240">
        <f>IF(N1075="snížená",J1075,0)</f>
        <v>0</v>
      </c>
      <c r="BG1075" s="240">
        <f>IF(N1075="zákl. přenesená",J1075,0)</f>
        <v>0</v>
      </c>
      <c r="BH1075" s="240">
        <f>IF(N1075="sníž. přenesená",J1075,0)</f>
        <v>0</v>
      </c>
      <c r="BI1075" s="240">
        <f>IF(N1075="nulová",J1075,0)</f>
        <v>0</v>
      </c>
      <c r="BJ1075" s="18" t="s">
        <v>89</v>
      </c>
      <c r="BK1075" s="240">
        <f>ROUND(I1075*H1075,2)</f>
        <v>0</v>
      </c>
      <c r="BL1075" s="18" t="s">
        <v>404</v>
      </c>
      <c r="BM1075" s="239" t="s">
        <v>1867</v>
      </c>
    </row>
    <row r="1076" s="13" customFormat="1">
      <c r="A1076" s="13"/>
      <c r="B1076" s="251"/>
      <c r="C1076" s="252"/>
      <c r="D1076" s="253" t="s">
        <v>440</v>
      </c>
      <c r="E1076" s="254" t="s">
        <v>1</v>
      </c>
      <c r="F1076" s="255" t="s">
        <v>1868</v>
      </c>
      <c r="G1076" s="252"/>
      <c r="H1076" s="256">
        <v>938.53099999999995</v>
      </c>
      <c r="I1076" s="257"/>
      <c r="J1076" s="252"/>
      <c r="K1076" s="252"/>
      <c r="L1076" s="258"/>
      <c r="M1076" s="259"/>
      <c r="N1076" s="260"/>
      <c r="O1076" s="260"/>
      <c r="P1076" s="260"/>
      <c r="Q1076" s="260"/>
      <c r="R1076" s="260"/>
      <c r="S1076" s="260"/>
      <c r="T1076" s="261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62" t="s">
        <v>440</v>
      </c>
      <c r="AU1076" s="262" t="s">
        <v>91</v>
      </c>
      <c r="AV1076" s="13" t="s">
        <v>91</v>
      </c>
      <c r="AW1076" s="13" t="s">
        <v>36</v>
      </c>
      <c r="AX1076" s="13" t="s">
        <v>89</v>
      </c>
      <c r="AY1076" s="262" t="s">
        <v>320</v>
      </c>
    </row>
    <row r="1077" s="2" customFormat="1" ht="55.5" customHeight="1">
      <c r="A1077" s="39"/>
      <c r="B1077" s="40"/>
      <c r="C1077" s="228" t="s">
        <v>1869</v>
      </c>
      <c r="D1077" s="228" t="s">
        <v>323</v>
      </c>
      <c r="E1077" s="229" t="s">
        <v>1870</v>
      </c>
      <c r="F1077" s="230" t="s">
        <v>1871</v>
      </c>
      <c r="G1077" s="231" t="s">
        <v>437</v>
      </c>
      <c r="H1077" s="232">
        <v>1000.99</v>
      </c>
      <c r="I1077" s="233"/>
      <c r="J1077" s="234">
        <f>ROUND(I1077*H1077,2)</f>
        <v>0</v>
      </c>
      <c r="K1077" s="230" t="s">
        <v>1</v>
      </c>
      <c r="L1077" s="45"/>
      <c r="M1077" s="235" t="s">
        <v>1</v>
      </c>
      <c r="N1077" s="236" t="s">
        <v>46</v>
      </c>
      <c r="O1077" s="92"/>
      <c r="P1077" s="237">
        <f>O1077*H1077</f>
        <v>0</v>
      </c>
      <c r="Q1077" s="237">
        <v>3.0000000000000001E-05</v>
      </c>
      <c r="R1077" s="237">
        <f>Q1077*H1077</f>
        <v>0.030029699999999999</v>
      </c>
      <c r="S1077" s="237">
        <v>0</v>
      </c>
      <c r="T1077" s="238">
        <f>S1077*H1077</f>
        <v>0</v>
      </c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R1077" s="239" t="s">
        <v>404</v>
      </c>
      <c r="AT1077" s="239" t="s">
        <v>323</v>
      </c>
      <c r="AU1077" s="239" t="s">
        <v>91</v>
      </c>
      <c r="AY1077" s="18" t="s">
        <v>320</v>
      </c>
      <c r="BE1077" s="240">
        <f>IF(N1077="základní",J1077,0)</f>
        <v>0</v>
      </c>
      <c r="BF1077" s="240">
        <f>IF(N1077="snížená",J1077,0)</f>
        <v>0</v>
      </c>
      <c r="BG1077" s="240">
        <f>IF(N1077="zákl. přenesená",J1077,0)</f>
        <v>0</v>
      </c>
      <c r="BH1077" s="240">
        <f>IF(N1077="sníž. přenesená",J1077,0)</f>
        <v>0</v>
      </c>
      <c r="BI1077" s="240">
        <f>IF(N1077="nulová",J1077,0)</f>
        <v>0</v>
      </c>
      <c r="BJ1077" s="18" t="s">
        <v>89</v>
      </c>
      <c r="BK1077" s="240">
        <f>ROUND(I1077*H1077,2)</f>
        <v>0</v>
      </c>
      <c r="BL1077" s="18" t="s">
        <v>404</v>
      </c>
      <c r="BM1077" s="239" t="s">
        <v>1872</v>
      </c>
    </row>
    <row r="1078" s="16" customFormat="1">
      <c r="A1078" s="16"/>
      <c r="B1078" s="299"/>
      <c r="C1078" s="300"/>
      <c r="D1078" s="253" t="s">
        <v>440</v>
      </c>
      <c r="E1078" s="301" t="s">
        <v>1</v>
      </c>
      <c r="F1078" s="302" t="s">
        <v>1873</v>
      </c>
      <c r="G1078" s="300"/>
      <c r="H1078" s="301" t="s">
        <v>1</v>
      </c>
      <c r="I1078" s="303"/>
      <c r="J1078" s="300"/>
      <c r="K1078" s="300"/>
      <c r="L1078" s="304"/>
      <c r="M1078" s="305"/>
      <c r="N1078" s="306"/>
      <c r="O1078" s="306"/>
      <c r="P1078" s="306"/>
      <c r="Q1078" s="306"/>
      <c r="R1078" s="306"/>
      <c r="S1078" s="306"/>
      <c r="T1078" s="307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T1078" s="308" t="s">
        <v>440</v>
      </c>
      <c r="AU1078" s="308" t="s">
        <v>91</v>
      </c>
      <c r="AV1078" s="16" t="s">
        <v>89</v>
      </c>
      <c r="AW1078" s="16" t="s">
        <v>36</v>
      </c>
      <c r="AX1078" s="16" t="s">
        <v>81</v>
      </c>
      <c r="AY1078" s="308" t="s">
        <v>320</v>
      </c>
    </row>
    <row r="1079" s="13" customFormat="1">
      <c r="A1079" s="13"/>
      <c r="B1079" s="251"/>
      <c r="C1079" s="252"/>
      <c r="D1079" s="253" t="s">
        <v>440</v>
      </c>
      <c r="E1079" s="254" t="s">
        <v>1</v>
      </c>
      <c r="F1079" s="255" t="s">
        <v>1874</v>
      </c>
      <c r="G1079" s="252"/>
      <c r="H1079" s="256">
        <v>49</v>
      </c>
      <c r="I1079" s="257"/>
      <c r="J1079" s="252"/>
      <c r="K1079" s="252"/>
      <c r="L1079" s="258"/>
      <c r="M1079" s="259"/>
      <c r="N1079" s="260"/>
      <c r="O1079" s="260"/>
      <c r="P1079" s="260"/>
      <c r="Q1079" s="260"/>
      <c r="R1079" s="260"/>
      <c r="S1079" s="260"/>
      <c r="T1079" s="261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62" t="s">
        <v>440</v>
      </c>
      <c r="AU1079" s="262" t="s">
        <v>91</v>
      </c>
      <c r="AV1079" s="13" t="s">
        <v>91</v>
      </c>
      <c r="AW1079" s="13" t="s">
        <v>36</v>
      </c>
      <c r="AX1079" s="13" t="s">
        <v>81</v>
      </c>
      <c r="AY1079" s="262" t="s">
        <v>320</v>
      </c>
    </row>
    <row r="1080" s="13" customFormat="1">
      <c r="A1080" s="13"/>
      <c r="B1080" s="251"/>
      <c r="C1080" s="252"/>
      <c r="D1080" s="253" t="s">
        <v>440</v>
      </c>
      <c r="E1080" s="254" t="s">
        <v>1</v>
      </c>
      <c r="F1080" s="255" t="s">
        <v>1875</v>
      </c>
      <c r="G1080" s="252"/>
      <c r="H1080" s="256">
        <v>5.8499999999999996</v>
      </c>
      <c r="I1080" s="257"/>
      <c r="J1080" s="252"/>
      <c r="K1080" s="252"/>
      <c r="L1080" s="258"/>
      <c r="M1080" s="259"/>
      <c r="N1080" s="260"/>
      <c r="O1080" s="260"/>
      <c r="P1080" s="260"/>
      <c r="Q1080" s="260"/>
      <c r="R1080" s="260"/>
      <c r="S1080" s="260"/>
      <c r="T1080" s="261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62" t="s">
        <v>440</v>
      </c>
      <c r="AU1080" s="262" t="s">
        <v>91</v>
      </c>
      <c r="AV1080" s="13" t="s">
        <v>91</v>
      </c>
      <c r="AW1080" s="13" t="s">
        <v>36</v>
      </c>
      <c r="AX1080" s="13" t="s">
        <v>81</v>
      </c>
      <c r="AY1080" s="262" t="s">
        <v>320</v>
      </c>
    </row>
    <row r="1081" s="15" customFormat="1">
      <c r="A1081" s="15"/>
      <c r="B1081" s="288"/>
      <c r="C1081" s="289"/>
      <c r="D1081" s="253" t="s">
        <v>440</v>
      </c>
      <c r="E1081" s="290" t="s">
        <v>1</v>
      </c>
      <c r="F1081" s="291" t="s">
        <v>633</v>
      </c>
      <c r="G1081" s="289"/>
      <c r="H1081" s="292">
        <v>54.850000000000001</v>
      </c>
      <c r="I1081" s="293"/>
      <c r="J1081" s="289"/>
      <c r="K1081" s="289"/>
      <c r="L1081" s="294"/>
      <c r="M1081" s="295"/>
      <c r="N1081" s="296"/>
      <c r="O1081" s="296"/>
      <c r="P1081" s="296"/>
      <c r="Q1081" s="296"/>
      <c r="R1081" s="296"/>
      <c r="S1081" s="296"/>
      <c r="T1081" s="297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T1081" s="298" t="s">
        <v>440</v>
      </c>
      <c r="AU1081" s="298" t="s">
        <v>91</v>
      </c>
      <c r="AV1081" s="15" t="s">
        <v>111</v>
      </c>
      <c r="AW1081" s="15" t="s">
        <v>36</v>
      </c>
      <c r="AX1081" s="15" t="s">
        <v>81</v>
      </c>
      <c r="AY1081" s="298" t="s">
        <v>320</v>
      </c>
    </row>
    <row r="1082" s="13" customFormat="1">
      <c r="A1082" s="13"/>
      <c r="B1082" s="251"/>
      <c r="C1082" s="252"/>
      <c r="D1082" s="253" t="s">
        <v>440</v>
      </c>
      <c r="E1082" s="254" t="s">
        <v>1</v>
      </c>
      <c r="F1082" s="255" t="s">
        <v>1863</v>
      </c>
      <c r="G1082" s="252"/>
      <c r="H1082" s="256">
        <v>71.25</v>
      </c>
      <c r="I1082" s="257"/>
      <c r="J1082" s="252"/>
      <c r="K1082" s="252"/>
      <c r="L1082" s="258"/>
      <c r="M1082" s="259"/>
      <c r="N1082" s="260"/>
      <c r="O1082" s="260"/>
      <c r="P1082" s="260"/>
      <c r="Q1082" s="260"/>
      <c r="R1082" s="260"/>
      <c r="S1082" s="260"/>
      <c r="T1082" s="261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62" t="s">
        <v>440</v>
      </c>
      <c r="AU1082" s="262" t="s">
        <v>91</v>
      </c>
      <c r="AV1082" s="13" t="s">
        <v>91</v>
      </c>
      <c r="AW1082" s="13" t="s">
        <v>36</v>
      </c>
      <c r="AX1082" s="13" t="s">
        <v>81</v>
      </c>
      <c r="AY1082" s="262" t="s">
        <v>320</v>
      </c>
    </row>
    <row r="1083" s="13" customFormat="1">
      <c r="A1083" s="13"/>
      <c r="B1083" s="251"/>
      <c r="C1083" s="252"/>
      <c r="D1083" s="253" t="s">
        <v>440</v>
      </c>
      <c r="E1083" s="254" t="s">
        <v>1</v>
      </c>
      <c r="F1083" s="255" t="s">
        <v>1841</v>
      </c>
      <c r="G1083" s="252"/>
      <c r="H1083" s="256">
        <v>180.53999999999999</v>
      </c>
      <c r="I1083" s="257"/>
      <c r="J1083" s="252"/>
      <c r="K1083" s="252"/>
      <c r="L1083" s="258"/>
      <c r="M1083" s="259"/>
      <c r="N1083" s="260"/>
      <c r="O1083" s="260"/>
      <c r="P1083" s="260"/>
      <c r="Q1083" s="260"/>
      <c r="R1083" s="260"/>
      <c r="S1083" s="260"/>
      <c r="T1083" s="261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62" t="s">
        <v>440</v>
      </c>
      <c r="AU1083" s="262" t="s">
        <v>91</v>
      </c>
      <c r="AV1083" s="13" t="s">
        <v>91</v>
      </c>
      <c r="AW1083" s="13" t="s">
        <v>36</v>
      </c>
      <c r="AX1083" s="13" t="s">
        <v>81</v>
      </c>
      <c r="AY1083" s="262" t="s">
        <v>320</v>
      </c>
    </row>
    <row r="1084" s="13" customFormat="1">
      <c r="A1084" s="13"/>
      <c r="B1084" s="251"/>
      <c r="C1084" s="252"/>
      <c r="D1084" s="253" t="s">
        <v>440</v>
      </c>
      <c r="E1084" s="254" t="s">
        <v>1</v>
      </c>
      <c r="F1084" s="255" t="s">
        <v>1876</v>
      </c>
      <c r="G1084" s="252"/>
      <c r="H1084" s="256">
        <v>42.479999999999997</v>
      </c>
      <c r="I1084" s="257"/>
      <c r="J1084" s="252"/>
      <c r="K1084" s="252"/>
      <c r="L1084" s="258"/>
      <c r="M1084" s="259"/>
      <c r="N1084" s="260"/>
      <c r="O1084" s="260"/>
      <c r="P1084" s="260"/>
      <c r="Q1084" s="260"/>
      <c r="R1084" s="260"/>
      <c r="S1084" s="260"/>
      <c r="T1084" s="261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62" t="s">
        <v>440</v>
      </c>
      <c r="AU1084" s="262" t="s">
        <v>91</v>
      </c>
      <c r="AV1084" s="13" t="s">
        <v>91</v>
      </c>
      <c r="AW1084" s="13" t="s">
        <v>36</v>
      </c>
      <c r="AX1084" s="13" t="s">
        <v>81</v>
      </c>
      <c r="AY1084" s="262" t="s">
        <v>320</v>
      </c>
    </row>
    <row r="1085" s="15" customFormat="1">
      <c r="A1085" s="15"/>
      <c r="B1085" s="288"/>
      <c r="C1085" s="289"/>
      <c r="D1085" s="253" t="s">
        <v>440</v>
      </c>
      <c r="E1085" s="290" t="s">
        <v>1</v>
      </c>
      <c r="F1085" s="291" t="s">
        <v>633</v>
      </c>
      <c r="G1085" s="289"/>
      <c r="H1085" s="292">
        <v>294.26999999999998</v>
      </c>
      <c r="I1085" s="293"/>
      <c r="J1085" s="289"/>
      <c r="K1085" s="289"/>
      <c r="L1085" s="294"/>
      <c r="M1085" s="295"/>
      <c r="N1085" s="296"/>
      <c r="O1085" s="296"/>
      <c r="P1085" s="296"/>
      <c r="Q1085" s="296"/>
      <c r="R1085" s="296"/>
      <c r="S1085" s="296"/>
      <c r="T1085" s="297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T1085" s="298" t="s">
        <v>440</v>
      </c>
      <c r="AU1085" s="298" t="s">
        <v>91</v>
      </c>
      <c r="AV1085" s="15" t="s">
        <v>111</v>
      </c>
      <c r="AW1085" s="15" t="s">
        <v>36</v>
      </c>
      <c r="AX1085" s="15" t="s">
        <v>81</v>
      </c>
      <c r="AY1085" s="298" t="s">
        <v>320</v>
      </c>
    </row>
    <row r="1086" s="13" customFormat="1">
      <c r="A1086" s="13"/>
      <c r="B1086" s="251"/>
      <c r="C1086" s="252"/>
      <c r="D1086" s="253" t="s">
        <v>440</v>
      </c>
      <c r="E1086" s="254" t="s">
        <v>1</v>
      </c>
      <c r="F1086" s="255" t="s">
        <v>1489</v>
      </c>
      <c r="G1086" s="252"/>
      <c r="H1086" s="256">
        <v>396.44999999999999</v>
      </c>
      <c r="I1086" s="257"/>
      <c r="J1086" s="252"/>
      <c r="K1086" s="252"/>
      <c r="L1086" s="258"/>
      <c r="M1086" s="259"/>
      <c r="N1086" s="260"/>
      <c r="O1086" s="260"/>
      <c r="P1086" s="260"/>
      <c r="Q1086" s="260"/>
      <c r="R1086" s="260"/>
      <c r="S1086" s="260"/>
      <c r="T1086" s="261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62" t="s">
        <v>440</v>
      </c>
      <c r="AU1086" s="262" t="s">
        <v>91</v>
      </c>
      <c r="AV1086" s="13" t="s">
        <v>91</v>
      </c>
      <c r="AW1086" s="13" t="s">
        <v>36</v>
      </c>
      <c r="AX1086" s="13" t="s">
        <v>81</v>
      </c>
      <c r="AY1086" s="262" t="s">
        <v>320</v>
      </c>
    </row>
    <row r="1087" s="13" customFormat="1">
      <c r="A1087" s="13"/>
      <c r="B1087" s="251"/>
      <c r="C1087" s="252"/>
      <c r="D1087" s="253" t="s">
        <v>440</v>
      </c>
      <c r="E1087" s="254" t="s">
        <v>1</v>
      </c>
      <c r="F1087" s="255" t="s">
        <v>1877</v>
      </c>
      <c r="G1087" s="252"/>
      <c r="H1087" s="256">
        <v>221.09999999999999</v>
      </c>
      <c r="I1087" s="257"/>
      <c r="J1087" s="252"/>
      <c r="K1087" s="252"/>
      <c r="L1087" s="258"/>
      <c r="M1087" s="259"/>
      <c r="N1087" s="260"/>
      <c r="O1087" s="260"/>
      <c r="P1087" s="260"/>
      <c r="Q1087" s="260"/>
      <c r="R1087" s="260"/>
      <c r="S1087" s="260"/>
      <c r="T1087" s="261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262" t="s">
        <v>440</v>
      </c>
      <c r="AU1087" s="262" t="s">
        <v>91</v>
      </c>
      <c r="AV1087" s="13" t="s">
        <v>91</v>
      </c>
      <c r="AW1087" s="13" t="s">
        <v>36</v>
      </c>
      <c r="AX1087" s="13" t="s">
        <v>81</v>
      </c>
      <c r="AY1087" s="262" t="s">
        <v>320</v>
      </c>
    </row>
    <row r="1088" s="13" customFormat="1">
      <c r="A1088" s="13"/>
      <c r="B1088" s="251"/>
      <c r="C1088" s="252"/>
      <c r="D1088" s="253" t="s">
        <v>440</v>
      </c>
      <c r="E1088" s="254" t="s">
        <v>1</v>
      </c>
      <c r="F1088" s="255" t="s">
        <v>1843</v>
      </c>
      <c r="G1088" s="252"/>
      <c r="H1088" s="256">
        <v>34.32</v>
      </c>
      <c r="I1088" s="257"/>
      <c r="J1088" s="252"/>
      <c r="K1088" s="252"/>
      <c r="L1088" s="258"/>
      <c r="M1088" s="259"/>
      <c r="N1088" s="260"/>
      <c r="O1088" s="260"/>
      <c r="P1088" s="260"/>
      <c r="Q1088" s="260"/>
      <c r="R1088" s="260"/>
      <c r="S1088" s="260"/>
      <c r="T1088" s="261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62" t="s">
        <v>440</v>
      </c>
      <c r="AU1088" s="262" t="s">
        <v>91</v>
      </c>
      <c r="AV1088" s="13" t="s">
        <v>91</v>
      </c>
      <c r="AW1088" s="13" t="s">
        <v>36</v>
      </c>
      <c r="AX1088" s="13" t="s">
        <v>81</v>
      </c>
      <c r="AY1088" s="262" t="s">
        <v>320</v>
      </c>
    </row>
    <row r="1089" s="15" customFormat="1">
      <c r="A1089" s="15"/>
      <c r="B1089" s="288"/>
      <c r="C1089" s="289"/>
      <c r="D1089" s="253" t="s">
        <v>440</v>
      </c>
      <c r="E1089" s="290" t="s">
        <v>1</v>
      </c>
      <c r="F1089" s="291" t="s">
        <v>633</v>
      </c>
      <c r="G1089" s="289"/>
      <c r="H1089" s="292">
        <v>651.87</v>
      </c>
      <c r="I1089" s="293"/>
      <c r="J1089" s="289"/>
      <c r="K1089" s="289"/>
      <c r="L1089" s="294"/>
      <c r="M1089" s="295"/>
      <c r="N1089" s="296"/>
      <c r="O1089" s="296"/>
      <c r="P1089" s="296"/>
      <c r="Q1089" s="296"/>
      <c r="R1089" s="296"/>
      <c r="S1089" s="296"/>
      <c r="T1089" s="297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T1089" s="298" t="s">
        <v>440</v>
      </c>
      <c r="AU1089" s="298" t="s">
        <v>91</v>
      </c>
      <c r="AV1089" s="15" t="s">
        <v>111</v>
      </c>
      <c r="AW1089" s="15" t="s">
        <v>36</v>
      </c>
      <c r="AX1089" s="15" t="s">
        <v>81</v>
      </c>
      <c r="AY1089" s="298" t="s">
        <v>320</v>
      </c>
    </row>
    <row r="1090" s="14" customFormat="1">
      <c r="A1090" s="14"/>
      <c r="B1090" s="263"/>
      <c r="C1090" s="264"/>
      <c r="D1090" s="253" t="s">
        <v>440</v>
      </c>
      <c r="E1090" s="265" t="s">
        <v>1</v>
      </c>
      <c r="F1090" s="266" t="s">
        <v>485</v>
      </c>
      <c r="G1090" s="264"/>
      <c r="H1090" s="267">
        <v>1000.99</v>
      </c>
      <c r="I1090" s="268"/>
      <c r="J1090" s="264"/>
      <c r="K1090" s="264"/>
      <c r="L1090" s="269"/>
      <c r="M1090" s="270"/>
      <c r="N1090" s="271"/>
      <c r="O1090" s="271"/>
      <c r="P1090" s="271"/>
      <c r="Q1090" s="271"/>
      <c r="R1090" s="271"/>
      <c r="S1090" s="271"/>
      <c r="T1090" s="272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73" t="s">
        <v>440</v>
      </c>
      <c r="AU1090" s="273" t="s">
        <v>91</v>
      </c>
      <c r="AV1090" s="14" t="s">
        <v>341</v>
      </c>
      <c r="AW1090" s="14" t="s">
        <v>36</v>
      </c>
      <c r="AX1090" s="14" t="s">
        <v>89</v>
      </c>
      <c r="AY1090" s="273" t="s">
        <v>320</v>
      </c>
    </row>
    <row r="1091" s="2" customFormat="1" ht="24.15" customHeight="1">
      <c r="A1091" s="39"/>
      <c r="B1091" s="40"/>
      <c r="C1091" s="274" t="s">
        <v>1878</v>
      </c>
      <c r="D1091" s="274" t="s">
        <v>503</v>
      </c>
      <c r="E1091" s="275" t="s">
        <v>1879</v>
      </c>
      <c r="F1091" s="276" t="s">
        <v>1880</v>
      </c>
      <c r="G1091" s="277" t="s">
        <v>437</v>
      </c>
      <c r="H1091" s="278">
        <v>1201.1880000000001</v>
      </c>
      <c r="I1091" s="279"/>
      <c r="J1091" s="280">
        <f>ROUND(I1091*H1091,2)</f>
        <v>0</v>
      </c>
      <c r="K1091" s="276" t="s">
        <v>326</v>
      </c>
      <c r="L1091" s="281"/>
      <c r="M1091" s="282" t="s">
        <v>1</v>
      </c>
      <c r="N1091" s="283" t="s">
        <v>46</v>
      </c>
      <c r="O1091" s="92"/>
      <c r="P1091" s="237">
        <f>O1091*H1091</f>
        <v>0</v>
      </c>
      <c r="Q1091" s="237">
        <v>0.0022000000000000001</v>
      </c>
      <c r="R1091" s="237">
        <f>Q1091*H1091</f>
        <v>2.6426136000000002</v>
      </c>
      <c r="S1091" s="237">
        <v>0</v>
      </c>
      <c r="T1091" s="238">
        <f>S1091*H1091</f>
        <v>0</v>
      </c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R1091" s="239" t="s">
        <v>823</v>
      </c>
      <c r="AT1091" s="239" t="s">
        <v>503</v>
      </c>
      <c r="AU1091" s="239" t="s">
        <v>91</v>
      </c>
      <c r="AY1091" s="18" t="s">
        <v>320</v>
      </c>
      <c r="BE1091" s="240">
        <f>IF(N1091="základní",J1091,0)</f>
        <v>0</v>
      </c>
      <c r="BF1091" s="240">
        <f>IF(N1091="snížená",J1091,0)</f>
        <v>0</v>
      </c>
      <c r="BG1091" s="240">
        <f>IF(N1091="zákl. přenesená",J1091,0)</f>
        <v>0</v>
      </c>
      <c r="BH1091" s="240">
        <f>IF(N1091="sníž. přenesená",J1091,0)</f>
        <v>0</v>
      </c>
      <c r="BI1091" s="240">
        <f>IF(N1091="nulová",J1091,0)</f>
        <v>0</v>
      </c>
      <c r="BJ1091" s="18" t="s">
        <v>89</v>
      </c>
      <c r="BK1091" s="240">
        <f>ROUND(I1091*H1091,2)</f>
        <v>0</v>
      </c>
      <c r="BL1091" s="18" t="s">
        <v>404</v>
      </c>
      <c r="BM1091" s="239" t="s">
        <v>1881</v>
      </c>
    </row>
    <row r="1092" s="13" customFormat="1">
      <c r="A1092" s="13"/>
      <c r="B1092" s="251"/>
      <c r="C1092" s="252"/>
      <c r="D1092" s="253" t="s">
        <v>440</v>
      </c>
      <c r="E1092" s="254" t="s">
        <v>1</v>
      </c>
      <c r="F1092" s="255" t="s">
        <v>1882</v>
      </c>
      <c r="G1092" s="252"/>
      <c r="H1092" s="256">
        <v>1201.1880000000001</v>
      </c>
      <c r="I1092" s="257"/>
      <c r="J1092" s="252"/>
      <c r="K1092" s="252"/>
      <c r="L1092" s="258"/>
      <c r="M1092" s="259"/>
      <c r="N1092" s="260"/>
      <c r="O1092" s="260"/>
      <c r="P1092" s="260"/>
      <c r="Q1092" s="260"/>
      <c r="R1092" s="260"/>
      <c r="S1092" s="260"/>
      <c r="T1092" s="261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62" t="s">
        <v>440</v>
      </c>
      <c r="AU1092" s="262" t="s">
        <v>91</v>
      </c>
      <c r="AV1092" s="13" t="s">
        <v>91</v>
      </c>
      <c r="AW1092" s="13" t="s">
        <v>36</v>
      </c>
      <c r="AX1092" s="13" t="s">
        <v>89</v>
      </c>
      <c r="AY1092" s="262" t="s">
        <v>320</v>
      </c>
    </row>
    <row r="1093" s="2" customFormat="1" ht="16.5" customHeight="1">
      <c r="A1093" s="39"/>
      <c r="B1093" s="40"/>
      <c r="C1093" s="274" t="s">
        <v>1883</v>
      </c>
      <c r="D1093" s="274" t="s">
        <v>503</v>
      </c>
      <c r="E1093" s="275" t="s">
        <v>1884</v>
      </c>
      <c r="F1093" s="276" t="s">
        <v>1885</v>
      </c>
      <c r="G1093" s="277" t="s">
        <v>437</v>
      </c>
      <c r="H1093" s="278">
        <v>1000.99</v>
      </c>
      <c r="I1093" s="279"/>
      <c r="J1093" s="280">
        <f>ROUND(I1093*H1093,2)</f>
        <v>0</v>
      </c>
      <c r="K1093" s="276" t="s">
        <v>1</v>
      </c>
      <c r="L1093" s="281"/>
      <c r="M1093" s="282" t="s">
        <v>1</v>
      </c>
      <c r="N1093" s="283" t="s">
        <v>46</v>
      </c>
      <c r="O1093" s="92"/>
      <c r="P1093" s="237">
        <f>O1093*H1093</f>
        <v>0</v>
      </c>
      <c r="Q1093" s="237">
        <v>0.0054000000000000003</v>
      </c>
      <c r="R1093" s="237">
        <f>Q1093*H1093</f>
        <v>5.4053460000000007</v>
      </c>
      <c r="S1093" s="237">
        <v>0</v>
      </c>
      <c r="T1093" s="238">
        <f>S1093*H1093</f>
        <v>0</v>
      </c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R1093" s="239" t="s">
        <v>823</v>
      </c>
      <c r="AT1093" s="239" t="s">
        <v>503</v>
      </c>
      <c r="AU1093" s="239" t="s">
        <v>91</v>
      </c>
      <c r="AY1093" s="18" t="s">
        <v>320</v>
      </c>
      <c r="BE1093" s="240">
        <f>IF(N1093="základní",J1093,0)</f>
        <v>0</v>
      </c>
      <c r="BF1093" s="240">
        <f>IF(N1093="snížená",J1093,0)</f>
        <v>0</v>
      </c>
      <c r="BG1093" s="240">
        <f>IF(N1093="zákl. přenesená",J1093,0)</f>
        <v>0</v>
      </c>
      <c r="BH1093" s="240">
        <f>IF(N1093="sníž. přenesená",J1093,0)</f>
        <v>0</v>
      </c>
      <c r="BI1093" s="240">
        <f>IF(N1093="nulová",J1093,0)</f>
        <v>0</v>
      </c>
      <c r="BJ1093" s="18" t="s">
        <v>89</v>
      </c>
      <c r="BK1093" s="240">
        <f>ROUND(I1093*H1093,2)</f>
        <v>0</v>
      </c>
      <c r="BL1093" s="18" t="s">
        <v>404</v>
      </c>
      <c r="BM1093" s="239" t="s">
        <v>1886</v>
      </c>
    </row>
    <row r="1094" s="2" customFormat="1" ht="24.15" customHeight="1">
      <c r="A1094" s="39"/>
      <c r="B1094" s="40"/>
      <c r="C1094" s="228" t="s">
        <v>1887</v>
      </c>
      <c r="D1094" s="228" t="s">
        <v>323</v>
      </c>
      <c r="E1094" s="229" t="s">
        <v>1888</v>
      </c>
      <c r="F1094" s="230" t="s">
        <v>1889</v>
      </c>
      <c r="G1094" s="231" t="s">
        <v>437</v>
      </c>
      <c r="H1094" s="232">
        <v>391.60000000000002</v>
      </c>
      <c r="I1094" s="233"/>
      <c r="J1094" s="234">
        <f>ROUND(I1094*H1094,2)</f>
        <v>0</v>
      </c>
      <c r="K1094" s="230" t="s">
        <v>326</v>
      </c>
      <c r="L1094" s="45"/>
      <c r="M1094" s="235" t="s">
        <v>1</v>
      </c>
      <c r="N1094" s="236" t="s">
        <v>46</v>
      </c>
      <c r="O1094" s="92"/>
      <c r="P1094" s="237">
        <f>O1094*H1094</f>
        <v>0</v>
      </c>
      <c r="Q1094" s="237">
        <v>0</v>
      </c>
      <c r="R1094" s="237">
        <f>Q1094*H1094</f>
        <v>0</v>
      </c>
      <c r="S1094" s="237">
        <v>0</v>
      </c>
      <c r="T1094" s="238">
        <f>S1094*H1094</f>
        <v>0</v>
      </c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R1094" s="239" t="s">
        <v>404</v>
      </c>
      <c r="AT1094" s="239" t="s">
        <v>323</v>
      </c>
      <c r="AU1094" s="239" t="s">
        <v>91</v>
      </c>
      <c r="AY1094" s="18" t="s">
        <v>320</v>
      </c>
      <c r="BE1094" s="240">
        <f>IF(N1094="základní",J1094,0)</f>
        <v>0</v>
      </c>
      <c r="BF1094" s="240">
        <f>IF(N1094="snížená",J1094,0)</f>
        <v>0</v>
      </c>
      <c r="BG1094" s="240">
        <f>IF(N1094="zákl. přenesená",J1094,0)</f>
        <v>0</v>
      </c>
      <c r="BH1094" s="240">
        <f>IF(N1094="sníž. přenesená",J1094,0)</f>
        <v>0</v>
      </c>
      <c r="BI1094" s="240">
        <f>IF(N1094="nulová",J1094,0)</f>
        <v>0</v>
      </c>
      <c r="BJ1094" s="18" t="s">
        <v>89</v>
      </c>
      <c r="BK1094" s="240">
        <f>ROUND(I1094*H1094,2)</f>
        <v>0</v>
      </c>
      <c r="BL1094" s="18" t="s">
        <v>404</v>
      </c>
      <c r="BM1094" s="239" t="s">
        <v>1890</v>
      </c>
    </row>
    <row r="1095" s="2" customFormat="1">
      <c r="A1095" s="39"/>
      <c r="B1095" s="40"/>
      <c r="C1095" s="41"/>
      <c r="D1095" s="241" t="s">
        <v>329</v>
      </c>
      <c r="E1095" s="41"/>
      <c r="F1095" s="242" t="s">
        <v>1891</v>
      </c>
      <c r="G1095" s="41"/>
      <c r="H1095" s="41"/>
      <c r="I1095" s="243"/>
      <c r="J1095" s="41"/>
      <c r="K1095" s="41"/>
      <c r="L1095" s="45"/>
      <c r="M1095" s="244"/>
      <c r="N1095" s="245"/>
      <c r="O1095" s="92"/>
      <c r="P1095" s="92"/>
      <c r="Q1095" s="92"/>
      <c r="R1095" s="92"/>
      <c r="S1095" s="92"/>
      <c r="T1095" s="93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T1095" s="18" t="s">
        <v>329</v>
      </c>
      <c r="AU1095" s="18" t="s">
        <v>91</v>
      </c>
    </row>
    <row r="1096" s="16" customFormat="1">
      <c r="A1096" s="16"/>
      <c r="B1096" s="299"/>
      <c r="C1096" s="300"/>
      <c r="D1096" s="253" t="s">
        <v>440</v>
      </c>
      <c r="E1096" s="301" t="s">
        <v>1</v>
      </c>
      <c r="F1096" s="302" t="s">
        <v>1873</v>
      </c>
      <c r="G1096" s="300"/>
      <c r="H1096" s="301" t="s">
        <v>1</v>
      </c>
      <c r="I1096" s="303"/>
      <c r="J1096" s="300"/>
      <c r="K1096" s="300"/>
      <c r="L1096" s="304"/>
      <c r="M1096" s="305"/>
      <c r="N1096" s="306"/>
      <c r="O1096" s="306"/>
      <c r="P1096" s="306"/>
      <c r="Q1096" s="306"/>
      <c r="R1096" s="306"/>
      <c r="S1096" s="306"/>
      <c r="T1096" s="307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T1096" s="308" t="s">
        <v>440</v>
      </c>
      <c r="AU1096" s="308" t="s">
        <v>91</v>
      </c>
      <c r="AV1096" s="16" t="s">
        <v>89</v>
      </c>
      <c r="AW1096" s="16" t="s">
        <v>36</v>
      </c>
      <c r="AX1096" s="16" t="s">
        <v>81</v>
      </c>
      <c r="AY1096" s="308" t="s">
        <v>320</v>
      </c>
    </row>
    <row r="1097" s="13" customFormat="1">
      <c r="A1097" s="13"/>
      <c r="B1097" s="251"/>
      <c r="C1097" s="252"/>
      <c r="D1097" s="253" t="s">
        <v>440</v>
      </c>
      <c r="E1097" s="254" t="s">
        <v>1</v>
      </c>
      <c r="F1097" s="255" t="s">
        <v>1874</v>
      </c>
      <c r="G1097" s="252"/>
      <c r="H1097" s="256">
        <v>49</v>
      </c>
      <c r="I1097" s="257"/>
      <c r="J1097" s="252"/>
      <c r="K1097" s="252"/>
      <c r="L1097" s="258"/>
      <c r="M1097" s="259"/>
      <c r="N1097" s="260"/>
      <c r="O1097" s="260"/>
      <c r="P1097" s="260"/>
      <c r="Q1097" s="260"/>
      <c r="R1097" s="260"/>
      <c r="S1097" s="260"/>
      <c r="T1097" s="261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62" t="s">
        <v>440</v>
      </c>
      <c r="AU1097" s="262" t="s">
        <v>91</v>
      </c>
      <c r="AV1097" s="13" t="s">
        <v>91</v>
      </c>
      <c r="AW1097" s="13" t="s">
        <v>36</v>
      </c>
      <c r="AX1097" s="13" t="s">
        <v>81</v>
      </c>
      <c r="AY1097" s="262" t="s">
        <v>320</v>
      </c>
    </row>
    <row r="1098" s="13" customFormat="1">
      <c r="A1098" s="13"/>
      <c r="B1098" s="251"/>
      <c r="C1098" s="252"/>
      <c r="D1098" s="253" t="s">
        <v>440</v>
      </c>
      <c r="E1098" s="254" t="s">
        <v>1</v>
      </c>
      <c r="F1098" s="255" t="s">
        <v>1875</v>
      </c>
      <c r="G1098" s="252"/>
      <c r="H1098" s="256">
        <v>5.8499999999999996</v>
      </c>
      <c r="I1098" s="257"/>
      <c r="J1098" s="252"/>
      <c r="K1098" s="252"/>
      <c r="L1098" s="258"/>
      <c r="M1098" s="259"/>
      <c r="N1098" s="260"/>
      <c r="O1098" s="260"/>
      <c r="P1098" s="260"/>
      <c r="Q1098" s="260"/>
      <c r="R1098" s="260"/>
      <c r="S1098" s="260"/>
      <c r="T1098" s="261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62" t="s">
        <v>440</v>
      </c>
      <c r="AU1098" s="262" t="s">
        <v>91</v>
      </c>
      <c r="AV1098" s="13" t="s">
        <v>91</v>
      </c>
      <c r="AW1098" s="13" t="s">
        <v>36</v>
      </c>
      <c r="AX1098" s="13" t="s">
        <v>81</v>
      </c>
      <c r="AY1098" s="262" t="s">
        <v>320</v>
      </c>
    </row>
    <row r="1099" s="13" customFormat="1">
      <c r="A1099" s="13"/>
      <c r="B1099" s="251"/>
      <c r="C1099" s="252"/>
      <c r="D1099" s="253" t="s">
        <v>440</v>
      </c>
      <c r="E1099" s="254" t="s">
        <v>1</v>
      </c>
      <c r="F1099" s="255" t="s">
        <v>1863</v>
      </c>
      <c r="G1099" s="252"/>
      <c r="H1099" s="256">
        <v>71.25</v>
      </c>
      <c r="I1099" s="257"/>
      <c r="J1099" s="252"/>
      <c r="K1099" s="252"/>
      <c r="L1099" s="258"/>
      <c r="M1099" s="259"/>
      <c r="N1099" s="260"/>
      <c r="O1099" s="260"/>
      <c r="P1099" s="260"/>
      <c r="Q1099" s="260"/>
      <c r="R1099" s="260"/>
      <c r="S1099" s="260"/>
      <c r="T1099" s="261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62" t="s">
        <v>440</v>
      </c>
      <c r="AU1099" s="262" t="s">
        <v>91</v>
      </c>
      <c r="AV1099" s="13" t="s">
        <v>91</v>
      </c>
      <c r="AW1099" s="13" t="s">
        <v>36</v>
      </c>
      <c r="AX1099" s="13" t="s">
        <v>81</v>
      </c>
      <c r="AY1099" s="262" t="s">
        <v>320</v>
      </c>
    </row>
    <row r="1100" s="13" customFormat="1">
      <c r="A1100" s="13"/>
      <c r="B1100" s="251"/>
      <c r="C1100" s="252"/>
      <c r="D1100" s="253" t="s">
        <v>440</v>
      </c>
      <c r="E1100" s="254" t="s">
        <v>1</v>
      </c>
      <c r="F1100" s="255" t="s">
        <v>1841</v>
      </c>
      <c r="G1100" s="252"/>
      <c r="H1100" s="256">
        <v>180.53999999999999</v>
      </c>
      <c r="I1100" s="257"/>
      <c r="J1100" s="252"/>
      <c r="K1100" s="252"/>
      <c r="L1100" s="258"/>
      <c r="M1100" s="259"/>
      <c r="N1100" s="260"/>
      <c r="O1100" s="260"/>
      <c r="P1100" s="260"/>
      <c r="Q1100" s="260"/>
      <c r="R1100" s="260"/>
      <c r="S1100" s="260"/>
      <c r="T1100" s="261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62" t="s">
        <v>440</v>
      </c>
      <c r="AU1100" s="262" t="s">
        <v>91</v>
      </c>
      <c r="AV1100" s="13" t="s">
        <v>91</v>
      </c>
      <c r="AW1100" s="13" t="s">
        <v>36</v>
      </c>
      <c r="AX1100" s="13" t="s">
        <v>81</v>
      </c>
      <c r="AY1100" s="262" t="s">
        <v>320</v>
      </c>
    </row>
    <row r="1101" s="13" customFormat="1">
      <c r="A1101" s="13"/>
      <c r="B1101" s="251"/>
      <c r="C1101" s="252"/>
      <c r="D1101" s="253" t="s">
        <v>440</v>
      </c>
      <c r="E1101" s="254" t="s">
        <v>1</v>
      </c>
      <c r="F1101" s="255" t="s">
        <v>1892</v>
      </c>
      <c r="G1101" s="252"/>
      <c r="H1101" s="256">
        <v>84.959999999999994</v>
      </c>
      <c r="I1101" s="257"/>
      <c r="J1101" s="252"/>
      <c r="K1101" s="252"/>
      <c r="L1101" s="258"/>
      <c r="M1101" s="259"/>
      <c r="N1101" s="260"/>
      <c r="O1101" s="260"/>
      <c r="P1101" s="260"/>
      <c r="Q1101" s="260"/>
      <c r="R1101" s="260"/>
      <c r="S1101" s="260"/>
      <c r="T1101" s="261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62" t="s">
        <v>440</v>
      </c>
      <c r="AU1101" s="262" t="s">
        <v>91</v>
      </c>
      <c r="AV1101" s="13" t="s">
        <v>91</v>
      </c>
      <c r="AW1101" s="13" t="s">
        <v>36</v>
      </c>
      <c r="AX1101" s="13" t="s">
        <v>81</v>
      </c>
      <c r="AY1101" s="262" t="s">
        <v>320</v>
      </c>
    </row>
    <row r="1102" s="14" customFormat="1">
      <c r="A1102" s="14"/>
      <c r="B1102" s="263"/>
      <c r="C1102" s="264"/>
      <c r="D1102" s="253" t="s">
        <v>440</v>
      </c>
      <c r="E1102" s="265" t="s">
        <v>1</v>
      </c>
      <c r="F1102" s="266" t="s">
        <v>485</v>
      </c>
      <c r="G1102" s="264"/>
      <c r="H1102" s="267">
        <v>391.60000000000002</v>
      </c>
      <c r="I1102" s="268"/>
      <c r="J1102" s="264"/>
      <c r="K1102" s="264"/>
      <c r="L1102" s="269"/>
      <c r="M1102" s="270"/>
      <c r="N1102" s="271"/>
      <c r="O1102" s="271"/>
      <c r="P1102" s="271"/>
      <c r="Q1102" s="271"/>
      <c r="R1102" s="271"/>
      <c r="S1102" s="271"/>
      <c r="T1102" s="272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73" t="s">
        <v>440</v>
      </c>
      <c r="AU1102" s="273" t="s">
        <v>91</v>
      </c>
      <c r="AV1102" s="14" t="s">
        <v>341</v>
      </c>
      <c r="AW1102" s="14" t="s">
        <v>36</v>
      </c>
      <c r="AX1102" s="14" t="s">
        <v>89</v>
      </c>
      <c r="AY1102" s="273" t="s">
        <v>320</v>
      </c>
    </row>
    <row r="1103" s="2" customFormat="1" ht="16.5" customHeight="1">
      <c r="A1103" s="39"/>
      <c r="B1103" s="40"/>
      <c r="C1103" s="274" t="s">
        <v>1893</v>
      </c>
      <c r="D1103" s="274" t="s">
        <v>503</v>
      </c>
      <c r="E1103" s="275" t="s">
        <v>1814</v>
      </c>
      <c r="F1103" s="276" t="s">
        <v>1815</v>
      </c>
      <c r="G1103" s="277" t="s">
        <v>437</v>
      </c>
      <c r="H1103" s="278">
        <v>469.92000000000002</v>
      </c>
      <c r="I1103" s="279"/>
      <c r="J1103" s="280">
        <f>ROUND(I1103*H1103,2)</f>
        <v>0</v>
      </c>
      <c r="K1103" s="276" t="s">
        <v>326</v>
      </c>
      <c r="L1103" s="281"/>
      <c r="M1103" s="282" t="s">
        <v>1</v>
      </c>
      <c r="N1103" s="283" t="s">
        <v>46</v>
      </c>
      <c r="O1103" s="92"/>
      <c r="P1103" s="237">
        <f>O1103*H1103</f>
        <v>0</v>
      </c>
      <c r="Q1103" s="237">
        <v>0.00029999999999999997</v>
      </c>
      <c r="R1103" s="237">
        <f>Q1103*H1103</f>
        <v>0.14097599999999999</v>
      </c>
      <c r="S1103" s="237">
        <v>0</v>
      </c>
      <c r="T1103" s="238">
        <f>S1103*H1103</f>
        <v>0</v>
      </c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R1103" s="239" t="s">
        <v>823</v>
      </c>
      <c r="AT1103" s="239" t="s">
        <v>503</v>
      </c>
      <c r="AU1103" s="239" t="s">
        <v>91</v>
      </c>
      <c r="AY1103" s="18" t="s">
        <v>320</v>
      </c>
      <c r="BE1103" s="240">
        <f>IF(N1103="základní",J1103,0)</f>
        <v>0</v>
      </c>
      <c r="BF1103" s="240">
        <f>IF(N1103="snížená",J1103,0)</f>
        <v>0</v>
      </c>
      <c r="BG1103" s="240">
        <f>IF(N1103="zákl. přenesená",J1103,0)</f>
        <v>0</v>
      </c>
      <c r="BH1103" s="240">
        <f>IF(N1103="sníž. přenesená",J1103,0)</f>
        <v>0</v>
      </c>
      <c r="BI1103" s="240">
        <f>IF(N1103="nulová",J1103,0)</f>
        <v>0</v>
      </c>
      <c r="BJ1103" s="18" t="s">
        <v>89</v>
      </c>
      <c r="BK1103" s="240">
        <f>ROUND(I1103*H1103,2)</f>
        <v>0</v>
      </c>
      <c r="BL1103" s="18" t="s">
        <v>404</v>
      </c>
      <c r="BM1103" s="239" t="s">
        <v>1894</v>
      </c>
    </row>
    <row r="1104" s="13" customFormat="1">
      <c r="A1104" s="13"/>
      <c r="B1104" s="251"/>
      <c r="C1104" s="252"/>
      <c r="D1104" s="253" t="s">
        <v>440</v>
      </c>
      <c r="E1104" s="254" t="s">
        <v>1</v>
      </c>
      <c r="F1104" s="255" t="s">
        <v>1895</v>
      </c>
      <c r="G1104" s="252"/>
      <c r="H1104" s="256">
        <v>469.92000000000002</v>
      </c>
      <c r="I1104" s="257"/>
      <c r="J1104" s="252"/>
      <c r="K1104" s="252"/>
      <c r="L1104" s="258"/>
      <c r="M1104" s="259"/>
      <c r="N1104" s="260"/>
      <c r="O1104" s="260"/>
      <c r="P1104" s="260"/>
      <c r="Q1104" s="260"/>
      <c r="R1104" s="260"/>
      <c r="S1104" s="260"/>
      <c r="T1104" s="261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62" t="s">
        <v>440</v>
      </c>
      <c r="AU1104" s="262" t="s">
        <v>91</v>
      </c>
      <c r="AV1104" s="13" t="s">
        <v>91</v>
      </c>
      <c r="AW1104" s="13" t="s">
        <v>36</v>
      </c>
      <c r="AX1104" s="13" t="s">
        <v>89</v>
      </c>
      <c r="AY1104" s="262" t="s">
        <v>320</v>
      </c>
    </row>
    <row r="1105" s="2" customFormat="1" ht="24.15" customHeight="1">
      <c r="A1105" s="39"/>
      <c r="B1105" s="40"/>
      <c r="C1105" s="228" t="s">
        <v>1896</v>
      </c>
      <c r="D1105" s="228" t="s">
        <v>323</v>
      </c>
      <c r="E1105" s="229" t="s">
        <v>1897</v>
      </c>
      <c r="F1105" s="230" t="s">
        <v>1898</v>
      </c>
      <c r="G1105" s="231" t="s">
        <v>437</v>
      </c>
      <c r="H1105" s="232">
        <v>180.53999999999999</v>
      </c>
      <c r="I1105" s="233"/>
      <c r="J1105" s="234">
        <f>ROUND(I1105*H1105,2)</f>
        <v>0</v>
      </c>
      <c r="K1105" s="230" t="s">
        <v>326</v>
      </c>
      <c r="L1105" s="45"/>
      <c r="M1105" s="235" t="s">
        <v>1</v>
      </c>
      <c r="N1105" s="236" t="s">
        <v>46</v>
      </c>
      <c r="O1105" s="92"/>
      <c r="P1105" s="237">
        <f>O1105*H1105</f>
        <v>0</v>
      </c>
      <c r="Q1105" s="237">
        <v>0</v>
      </c>
      <c r="R1105" s="237">
        <f>Q1105*H1105</f>
        <v>0</v>
      </c>
      <c r="S1105" s="237">
        <v>0</v>
      </c>
      <c r="T1105" s="238">
        <f>S1105*H1105</f>
        <v>0</v>
      </c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R1105" s="239" t="s">
        <v>404</v>
      </c>
      <c r="AT1105" s="239" t="s">
        <v>323</v>
      </c>
      <c r="AU1105" s="239" t="s">
        <v>91</v>
      </c>
      <c r="AY1105" s="18" t="s">
        <v>320</v>
      </c>
      <c r="BE1105" s="240">
        <f>IF(N1105="základní",J1105,0)</f>
        <v>0</v>
      </c>
      <c r="BF1105" s="240">
        <f>IF(N1105="snížená",J1105,0)</f>
        <v>0</v>
      </c>
      <c r="BG1105" s="240">
        <f>IF(N1105="zákl. přenesená",J1105,0)</f>
        <v>0</v>
      </c>
      <c r="BH1105" s="240">
        <f>IF(N1105="sníž. přenesená",J1105,0)</f>
        <v>0</v>
      </c>
      <c r="BI1105" s="240">
        <f>IF(N1105="nulová",J1105,0)</f>
        <v>0</v>
      </c>
      <c r="BJ1105" s="18" t="s">
        <v>89</v>
      </c>
      <c r="BK1105" s="240">
        <f>ROUND(I1105*H1105,2)</f>
        <v>0</v>
      </c>
      <c r="BL1105" s="18" t="s">
        <v>404</v>
      </c>
      <c r="BM1105" s="239" t="s">
        <v>1899</v>
      </c>
    </row>
    <row r="1106" s="2" customFormat="1">
      <c r="A1106" s="39"/>
      <c r="B1106" s="40"/>
      <c r="C1106" s="41"/>
      <c r="D1106" s="241" t="s">
        <v>329</v>
      </c>
      <c r="E1106" s="41"/>
      <c r="F1106" s="242" t="s">
        <v>1900</v>
      </c>
      <c r="G1106" s="41"/>
      <c r="H1106" s="41"/>
      <c r="I1106" s="243"/>
      <c r="J1106" s="41"/>
      <c r="K1106" s="41"/>
      <c r="L1106" s="45"/>
      <c r="M1106" s="244"/>
      <c r="N1106" s="245"/>
      <c r="O1106" s="92"/>
      <c r="P1106" s="92"/>
      <c r="Q1106" s="92"/>
      <c r="R1106" s="92"/>
      <c r="S1106" s="92"/>
      <c r="T1106" s="93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T1106" s="18" t="s">
        <v>329</v>
      </c>
      <c r="AU1106" s="18" t="s">
        <v>91</v>
      </c>
    </row>
    <row r="1107" s="13" customFormat="1">
      <c r="A1107" s="13"/>
      <c r="B1107" s="251"/>
      <c r="C1107" s="252"/>
      <c r="D1107" s="253" t="s">
        <v>440</v>
      </c>
      <c r="E1107" s="254" t="s">
        <v>1</v>
      </c>
      <c r="F1107" s="255" t="s">
        <v>1841</v>
      </c>
      <c r="G1107" s="252"/>
      <c r="H1107" s="256">
        <v>180.53999999999999</v>
      </c>
      <c r="I1107" s="257"/>
      <c r="J1107" s="252"/>
      <c r="K1107" s="252"/>
      <c r="L1107" s="258"/>
      <c r="M1107" s="259"/>
      <c r="N1107" s="260"/>
      <c r="O1107" s="260"/>
      <c r="P1107" s="260"/>
      <c r="Q1107" s="260"/>
      <c r="R1107" s="260"/>
      <c r="S1107" s="260"/>
      <c r="T1107" s="261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62" t="s">
        <v>440</v>
      </c>
      <c r="AU1107" s="262" t="s">
        <v>91</v>
      </c>
      <c r="AV1107" s="13" t="s">
        <v>91</v>
      </c>
      <c r="AW1107" s="13" t="s">
        <v>36</v>
      </c>
      <c r="AX1107" s="13" t="s">
        <v>89</v>
      </c>
      <c r="AY1107" s="262" t="s">
        <v>320</v>
      </c>
    </row>
    <row r="1108" s="2" customFormat="1" ht="16.5" customHeight="1">
      <c r="A1108" s="39"/>
      <c r="B1108" s="40"/>
      <c r="C1108" s="274" t="s">
        <v>1901</v>
      </c>
      <c r="D1108" s="274" t="s">
        <v>503</v>
      </c>
      <c r="E1108" s="275" t="s">
        <v>1814</v>
      </c>
      <c r="F1108" s="276" t="s">
        <v>1815</v>
      </c>
      <c r="G1108" s="277" t="s">
        <v>437</v>
      </c>
      <c r="H1108" s="278">
        <v>210.41900000000001</v>
      </c>
      <c r="I1108" s="279"/>
      <c r="J1108" s="280">
        <f>ROUND(I1108*H1108,2)</f>
        <v>0</v>
      </c>
      <c r="K1108" s="276" t="s">
        <v>326</v>
      </c>
      <c r="L1108" s="281"/>
      <c r="M1108" s="282" t="s">
        <v>1</v>
      </c>
      <c r="N1108" s="283" t="s">
        <v>46</v>
      </c>
      <c r="O1108" s="92"/>
      <c r="P1108" s="237">
        <f>O1108*H1108</f>
        <v>0</v>
      </c>
      <c r="Q1108" s="237">
        <v>0.00029999999999999997</v>
      </c>
      <c r="R1108" s="237">
        <f>Q1108*H1108</f>
        <v>0.063125699999999993</v>
      </c>
      <c r="S1108" s="237">
        <v>0</v>
      </c>
      <c r="T1108" s="238">
        <f>S1108*H1108</f>
        <v>0</v>
      </c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R1108" s="239" t="s">
        <v>823</v>
      </c>
      <c r="AT1108" s="239" t="s">
        <v>503</v>
      </c>
      <c r="AU1108" s="239" t="s">
        <v>91</v>
      </c>
      <c r="AY1108" s="18" t="s">
        <v>320</v>
      </c>
      <c r="BE1108" s="240">
        <f>IF(N1108="základní",J1108,0)</f>
        <v>0</v>
      </c>
      <c r="BF1108" s="240">
        <f>IF(N1108="snížená",J1108,0)</f>
        <v>0</v>
      </c>
      <c r="BG1108" s="240">
        <f>IF(N1108="zákl. přenesená",J1108,0)</f>
        <v>0</v>
      </c>
      <c r="BH1108" s="240">
        <f>IF(N1108="sníž. přenesená",J1108,0)</f>
        <v>0</v>
      </c>
      <c r="BI1108" s="240">
        <f>IF(N1108="nulová",J1108,0)</f>
        <v>0</v>
      </c>
      <c r="BJ1108" s="18" t="s">
        <v>89</v>
      </c>
      <c r="BK1108" s="240">
        <f>ROUND(I1108*H1108,2)</f>
        <v>0</v>
      </c>
      <c r="BL1108" s="18" t="s">
        <v>404</v>
      </c>
      <c r="BM1108" s="239" t="s">
        <v>1902</v>
      </c>
    </row>
    <row r="1109" s="13" customFormat="1">
      <c r="A1109" s="13"/>
      <c r="B1109" s="251"/>
      <c r="C1109" s="252"/>
      <c r="D1109" s="253" t="s">
        <v>440</v>
      </c>
      <c r="E1109" s="254" t="s">
        <v>1</v>
      </c>
      <c r="F1109" s="255" t="s">
        <v>1856</v>
      </c>
      <c r="G1109" s="252"/>
      <c r="H1109" s="256">
        <v>210.41900000000001</v>
      </c>
      <c r="I1109" s="257"/>
      <c r="J1109" s="252"/>
      <c r="K1109" s="252"/>
      <c r="L1109" s="258"/>
      <c r="M1109" s="259"/>
      <c r="N1109" s="260"/>
      <c r="O1109" s="260"/>
      <c r="P1109" s="260"/>
      <c r="Q1109" s="260"/>
      <c r="R1109" s="260"/>
      <c r="S1109" s="260"/>
      <c r="T1109" s="261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62" t="s">
        <v>440</v>
      </c>
      <c r="AU1109" s="262" t="s">
        <v>91</v>
      </c>
      <c r="AV1109" s="13" t="s">
        <v>91</v>
      </c>
      <c r="AW1109" s="13" t="s">
        <v>36</v>
      </c>
      <c r="AX1109" s="13" t="s">
        <v>89</v>
      </c>
      <c r="AY1109" s="262" t="s">
        <v>320</v>
      </c>
    </row>
    <row r="1110" s="2" customFormat="1" ht="16.5" customHeight="1">
      <c r="A1110" s="39"/>
      <c r="B1110" s="40"/>
      <c r="C1110" s="228" t="s">
        <v>1903</v>
      </c>
      <c r="D1110" s="228" t="s">
        <v>323</v>
      </c>
      <c r="E1110" s="229" t="s">
        <v>1904</v>
      </c>
      <c r="F1110" s="230" t="s">
        <v>1905</v>
      </c>
      <c r="G1110" s="231" t="s">
        <v>437</v>
      </c>
      <c r="H1110" s="232">
        <v>4.2000000000000002</v>
      </c>
      <c r="I1110" s="233"/>
      <c r="J1110" s="234">
        <f>ROUND(I1110*H1110,2)</f>
        <v>0</v>
      </c>
      <c r="K1110" s="230" t="s">
        <v>1</v>
      </c>
      <c r="L1110" s="45"/>
      <c r="M1110" s="235" t="s">
        <v>1</v>
      </c>
      <c r="N1110" s="236" t="s">
        <v>46</v>
      </c>
      <c r="O1110" s="92"/>
      <c r="P1110" s="237">
        <f>O1110*H1110</f>
        <v>0</v>
      </c>
      <c r="Q1110" s="237">
        <v>0</v>
      </c>
      <c r="R1110" s="237">
        <f>Q1110*H1110</f>
        <v>0</v>
      </c>
      <c r="S1110" s="237">
        <v>0</v>
      </c>
      <c r="T1110" s="238">
        <f>S1110*H1110</f>
        <v>0</v>
      </c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R1110" s="239" t="s">
        <v>404</v>
      </c>
      <c r="AT1110" s="239" t="s">
        <v>323</v>
      </c>
      <c r="AU1110" s="239" t="s">
        <v>91</v>
      </c>
      <c r="AY1110" s="18" t="s">
        <v>320</v>
      </c>
      <c r="BE1110" s="240">
        <f>IF(N1110="základní",J1110,0)</f>
        <v>0</v>
      </c>
      <c r="BF1110" s="240">
        <f>IF(N1110="snížená",J1110,0)</f>
        <v>0</v>
      </c>
      <c r="BG1110" s="240">
        <f>IF(N1110="zákl. přenesená",J1110,0)</f>
        <v>0</v>
      </c>
      <c r="BH1110" s="240">
        <f>IF(N1110="sníž. přenesená",J1110,0)</f>
        <v>0</v>
      </c>
      <c r="BI1110" s="240">
        <f>IF(N1110="nulová",J1110,0)</f>
        <v>0</v>
      </c>
      <c r="BJ1110" s="18" t="s">
        <v>89</v>
      </c>
      <c r="BK1110" s="240">
        <f>ROUND(I1110*H1110,2)</f>
        <v>0</v>
      </c>
      <c r="BL1110" s="18" t="s">
        <v>404</v>
      </c>
      <c r="BM1110" s="239" t="s">
        <v>1906</v>
      </c>
    </row>
    <row r="1111" s="13" customFormat="1">
      <c r="A1111" s="13"/>
      <c r="B1111" s="251"/>
      <c r="C1111" s="252"/>
      <c r="D1111" s="253" t="s">
        <v>440</v>
      </c>
      <c r="E1111" s="254" t="s">
        <v>1</v>
      </c>
      <c r="F1111" s="255" t="s">
        <v>1907</v>
      </c>
      <c r="G1111" s="252"/>
      <c r="H1111" s="256">
        <v>4.2000000000000002</v>
      </c>
      <c r="I1111" s="257"/>
      <c r="J1111" s="252"/>
      <c r="K1111" s="252"/>
      <c r="L1111" s="258"/>
      <c r="M1111" s="259"/>
      <c r="N1111" s="260"/>
      <c r="O1111" s="260"/>
      <c r="P1111" s="260"/>
      <c r="Q1111" s="260"/>
      <c r="R1111" s="260"/>
      <c r="S1111" s="260"/>
      <c r="T1111" s="261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62" t="s">
        <v>440</v>
      </c>
      <c r="AU1111" s="262" t="s">
        <v>91</v>
      </c>
      <c r="AV1111" s="13" t="s">
        <v>91</v>
      </c>
      <c r="AW1111" s="13" t="s">
        <v>36</v>
      </c>
      <c r="AX1111" s="13" t="s">
        <v>89</v>
      </c>
      <c r="AY1111" s="262" t="s">
        <v>320</v>
      </c>
    </row>
    <row r="1112" s="2" customFormat="1" ht="24.15" customHeight="1">
      <c r="A1112" s="39"/>
      <c r="B1112" s="40"/>
      <c r="C1112" s="228" t="s">
        <v>1908</v>
      </c>
      <c r="D1112" s="228" t="s">
        <v>323</v>
      </c>
      <c r="E1112" s="229" t="s">
        <v>1909</v>
      </c>
      <c r="F1112" s="230" t="s">
        <v>1910</v>
      </c>
      <c r="G1112" s="231" t="s">
        <v>437</v>
      </c>
      <c r="H1112" s="232">
        <v>246.375</v>
      </c>
      <c r="I1112" s="233"/>
      <c r="J1112" s="234">
        <f>ROUND(I1112*H1112,2)</f>
        <v>0</v>
      </c>
      <c r="K1112" s="230" t="s">
        <v>1</v>
      </c>
      <c r="L1112" s="45"/>
      <c r="M1112" s="235" t="s">
        <v>1</v>
      </c>
      <c r="N1112" s="236" t="s">
        <v>46</v>
      </c>
      <c r="O1112" s="92"/>
      <c r="P1112" s="237">
        <f>O1112*H1112</f>
        <v>0</v>
      </c>
      <c r="Q1112" s="237">
        <v>0</v>
      </c>
      <c r="R1112" s="237">
        <f>Q1112*H1112</f>
        <v>0</v>
      </c>
      <c r="S1112" s="237">
        <v>0</v>
      </c>
      <c r="T1112" s="238">
        <f>S1112*H1112</f>
        <v>0</v>
      </c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R1112" s="239" t="s">
        <v>404</v>
      </c>
      <c r="AT1112" s="239" t="s">
        <v>323</v>
      </c>
      <c r="AU1112" s="239" t="s">
        <v>91</v>
      </c>
      <c r="AY1112" s="18" t="s">
        <v>320</v>
      </c>
      <c r="BE1112" s="240">
        <f>IF(N1112="základní",J1112,0)</f>
        <v>0</v>
      </c>
      <c r="BF1112" s="240">
        <f>IF(N1112="snížená",J1112,0)</f>
        <v>0</v>
      </c>
      <c r="BG1112" s="240">
        <f>IF(N1112="zákl. přenesená",J1112,0)</f>
        <v>0</v>
      </c>
      <c r="BH1112" s="240">
        <f>IF(N1112="sníž. přenesená",J1112,0)</f>
        <v>0</v>
      </c>
      <c r="BI1112" s="240">
        <f>IF(N1112="nulová",J1112,0)</f>
        <v>0</v>
      </c>
      <c r="BJ1112" s="18" t="s">
        <v>89</v>
      </c>
      <c r="BK1112" s="240">
        <f>ROUND(I1112*H1112,2)</f>
        <v>0</v>
      </c>
      <c r="BL1112" s="18" t="s">
        <v>404</v>
      </c>
      <c r="BM1112" s="239" t="s">
        <v>1911</v>
      </c>
    </row>
    <row r="1113" s="13" customFormat="1">
      <c r="A1113" s="13"/>
      <c r="B1113" s="251"/>
      <c r="C1113" s="252"/>
      <c r="D1113" s="253" t="s">
        <v>440</v>
      </c>
      <c r="E1113" s="254" t="s">
        <v>1</v>
      </c>
      <c r="F1113" s="255" t="s">
        <v>1912</v>
      </c>
      <c r="G1113" s="252"/>
      <c r="H1113" s="256">
        <v>181</v>
      </c>
      <c r="I1113" s="257"/>
      <c r="J1113" s="252"/>
      <c r="K1113" s="252"/>
      <c r="L1113" s="258"/>
      <c r="M1113" s="259"/>
      <c r="N1113" s="260"/>
      <c r="O1113" s="260"/>
      <c r="P1113" s="260"/>
      <c r="Q1113" s="260"/>
      <c r="R1113" s="260"/>
      <c r="S1113" s="260"/>
      <c r="T1113" s="261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62" t="s">
        <v>440</v>
      </c>
      <c r="AU1113" s="262" t="s">
        <v>91</v>
      </c>
      <c r="AV1113" s="13" t="s">
        <v>91</v>
      </c>
      <c r="AW1113" s="13" t="s">
        <v>36</v>
      </c>
      <c r="AX1113" s="13" t="s">
        <v>81</v>
      </c>
      <c r="AY1113" s="262" t="s">
        <v>320</v>
      </c>
    </row>
    <row r="1114" s="13" customFormat="1">
      <c r="A1114" s="13"/>
      <c r="B1114" s="251"/>
      <c r="C1114" s="252"/>
      <c r="D1114" s="253" t="s">
        <v>440</v>
      </c>
      <c r="E1114" s="254" t="s">
        <v>1</v>
      </c>
      <c r="F1114" s="255" t="s">
        <v>1913</v>
      </c>
      <c r="G1114" s="252"/>
      <c r="H1114" s="256">
        <v>65.375</v>
      </c>
      <c r="I1114" s="257"/>
      <c r="J1114" s="252"/>
      <c r="K1114" s="252"/>
      <c r="L1114" s="258"/>
      <c r="M1114" s="259"/>
      <c r="N1114" s="260"/>
      <c r="O1114" s="260"/>
      <c r="P1114" s="260"/>
      <c r="Q1114" s="260"/>
      <c r="R1114" s="260"/>
      <c r="S1114" s="260"/>
      <c r="T1114" s="261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62" t="s">
        <v>440</v>
      </c>
      <c r="AU1114" s="262" t="s">
        <v>91</v>
      </c>
      <c r="AV1114" s="13" t="s">
        <v>91</v>
      </c>
      <c r="AW1114" s="13" t="s">
        <v>36</v>
      </c>
      <c r="AX1114" s="13" t="s">
        <v>81</v>
      </c>
      <c r="AY1114" s="262" t="s">
        <v>320</v>
      </c>
    </row>
    <row r="1115" s="14" customFormat="1">
      <c r="A1115" s="14"/>
      <c r="B1115" s="263"/>
      <c r="C1115" s="264"/>
      <c r="D1115" s="253" t="s">
        <v>440</v>
      </c>
      <c r="E1115" s="265" t="s">
        <v>1</v>
      </c>
      <c r="F1115" s="266" t="s">
        <v>485</v>
      </c>
      <c r="G1115" s="264"/>
      <c r="H1115" s="267">
        <v>246.375</v>
      </c>
      <c r="I1115" s="268"/>
      <c r="J1115" s="264"/>
      <c r="K1115" s="264"/>
      <c r="L1115" s="269"/>
      <c r="M1115" s="270"/>
      <c r="N1115" s="271"/>
      <c r="O1115" s="271"/>
      <c r="P1115" s="271"/>
      <c r="Q1115" s="271"/>
      <c r="R1115" s="271"/>
      <c r="S1115" s="271"/>
      <c r="T1115" s="272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73" t="s">
        <v>440</v>
      </c>
      <c r="AU1115" s="273" t="s">
        <v>91</v>
      </c>
      <c r="AV1115" s="14" t="s">
        <v>341</v>
      </c>
      <c r="AW1115" s="14" t="s">
        <v>36</v>
      </c>
      <c r="AX1115" s="14" t="s">
        <v>89</v>
      </c>
      <c r="AY1115" s="273" t="s">
        <v>320</v>
      </c>
    </row>
    <row r="1116" s="2" customFormat="1" ht="24.15" customHeight="1">
      <c r="A1116" s="39"/>
      <c r="B1116" s="40"/>
      <c r="C1116" s="228" t="s">
        <v>1914</v>
      </c>
      <c r="D1116" s="228" t="s">
        <v>323</v>
      </c>
      <c r="E1116" s="229" t="s">
        <v>1915</v>
      </c>
      <c r="F1116" s="230" t="s">
        <v>1916</v>
      </c>
      <c r="G1116" s="231" t="s">
        <v>437</v>
      </c>
      <c r="H1116" s="232">
        <v>90.5</v>
      </c>
      <c r="I1116" s="233"/>
      <c r="J1116" s="234">
        <f>ROUND(I1116*H1116,2)</f>
        <v>0</v>
      </c>
      <c r="K1116" s="230" t="s">
        <v>1</v>
      </c>
      <c r="L1116" s="45"/>
      <c r="M1116" s="235" t="s">
        <v>1</v>
      </c>
      <c r="N1116" s="236" t="s">
        <v>46</v>
      </c>
      <c r="O1116" s="92"/>
      <c r="P1116" s="237">
        <f>O1116*H1116</f>
        <v>0</v>
      </c>
      <c r="Q1116" s="237">
        <v>0</v>
      </c>
      <c r="R1116" s="237">
        <f>Q1116*H1116</f>
        <v>0</v>
      </c>
      <c r="S1116" s="237">
        <v>0</v>
      </c>
      <c r="T1116" s="238">
        <f>S1116*H1116</f>
        <v>0</v>
      </c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R1116" s="239" t="s">
        <v>404</v>
      </c>
      <c r="AT1116" s="239" t="s">
        <v>323</v>
      </c>
      <c r="AU1116" s="239" t="s">
        <v>91</v>
      </c>
      <c r="AY1116" s="18" t="s">
        <v>320</v>
      </c>
      <c r="BE1116" s="240">
        <f>IF(N1116="základní",J1116,0)</f>
        <v>0</v>
      </c>
      <c r="BF1116" s="240">
        <f>IF(N1116="snížená",J1116,0)</f>
        <v>0</v>
      </c>
      <c r="BG1116" s="240">
        <f>IF(N1116="zákl. přenesená",J1116,0)</f>
        <v>0</v>
      </c>
      <c r="BH1116" s="240">
        <f>IF(N1116="sníž. přenesená",J1116,0)</f>
        <v>0</v>
      </c>
      <c r="BI1116" s="240">
        <f>IF(N1116="nulová",J1116,0)</f>
        <v>0</v>
      </c>
      <c r="BJ1116" s="18" t="s">
        <v>89</v>
      </c>
      <c r="BK1116" s="240">
        <f>ROUND(I1116*H1116,2)</f>
        <v>0</v>
      </c>
      <c r="BL1116" s="18" t="s">
        <v>404</v>
      </c>
      <c r="BM1116" s="239" t="s">
        <v>1917</v>
      </c>
    </row>
    <row r="1117" s="13" customFormat="1">
      <c r="A1117" s="13"/>
      <c r="B1117" s="251"/>
      <c r="C1117" s="252"/>
      <c r="D1117" s="253" t="s">
        <v>440</v>
      </c>
      <c r="E1117" s="254" t="s">
        <v>1</v>
      </c>
      <c r="F1117" s="255" t="s">
        <v>1918</v>
      </c>
      <c r="G1117" s="252"/>
      <c r="H1117" s="256">
        <v>90.5</v>
      </c>
      <c r="I1117" s="257"/>
      <c r="J1117" s="252"/>
      <c r="K1117" s="252"/>
      <c r="L1117" s="258"/>
      <c r="M1117" s="259"/>
      <c r="N1117" s="260"/>
      <c r="O1117" s="260"/>
      <c r="P1117" s="260"/>
      <c r="Q1117" s="260"/>
      <c r="R1117" s="260"/>
      <c r="S1117" s="260"/>
      <c r="T1117" s="261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62" t="s">
        <v>440</v>
      </c>
      <c r="AU1117" s="262" t="s">
        <v>91</v>
      </c>
      <c r="AV1117" s="13" t="s">
        <v>91</v>
      </c>
      <c r="AW1117" s="13" t="s">
        <v>36</v>
      </c>
      <c r="AX1117" s="13" t="s">
        <v>89</v>
      </c>
      <c r="AY1117" s="262" t="s">
        <v>320</v>
      </c>
    </row>
    <row r="1118" s="2" customFormat="1" ht="24.15" customHeight="1">
      <c r="A1118" s="39"/>
      <c r="B1118" s="40"/>
      <c r="C1118" s="228" t="s">
        <v>1919</v>
      </c>
      <c r="D1118" s="228" t="s">
        <v>323</v>
      </c>
      <c r="E1118" s="229" t="s">
        <v>1920</v>
      </c>
      <c r="F1118" s="230" t="s">
        <v>1921</v>
      </c>
      <c r="G1118" s="231" t="s">
        <v>437</v>
      </c>
      <c r="H1118" s="232">
        <v>38.18</v>
      </c>
      <c r="I1118" s="233"/>
      <c r="J1118" s="234">
        <f>ROUND(I1118*H1118,2)</f>
        <v>0</v>
      </c>
      <c r="K1118" s="230" t="s">
        <v>326</v>
      </c>
      <c r="L1118" s="45"/>
      <c r="M1118" s="235" t="s">
        <v>1</v>
      </c>
      <c r="N1118" s="236" t="s">
        <v>46</v>
      </c>
      <c r="O1118" s="92"/>
      <c r="P1118" s="237">
        <f>O1118*H1118</f>
        <v>0</v>
      </c>
      <c r="Q1118" s="237">
        <v>0</v>
      </c>
      <c r="R1118" s="237">
        <f>Q1118*H1118</f>
        <v>0</v>
      </c>
      <c r="S1118" s="237">
        <v>0</v>
      </c>
      <c r="T1118" s="238">
        <f>S1118*H1118</f>
        <v>0</v>
      </c>
      <c r="U1118" s="39"/>
      <c r="V1118" s="39"/>
      <c r="W1118" s="39"/>
      <c r="X1118" s="39"/>
      <c r="Y1118" s="39"/>
      <c r="Z1118" s="39"/>
      <c r="AA1118" s="39"/>
      <c r="AB1118" s="39"/>
      <c r="AC1118" s="39"/>
      <c r="AD1118" s="39"/>
      <c r="AE1118" s="39"/>
      <c r="AR1118" s="239" t="s">
        <v>404</v>
      </c>
      <c r="AT1118" s="239" t="s">
        <v>323</v>
      </c>
      <c r="AU1118" s="239" t="s">
        <v>91</v>
      </c>
      <c r="AY1118" s="18" t="s">
        <v>320</v>
      </c>
      <c r="BE1118" s="240">
        <f>IF(N1118="základní",J1118,0)</f>
        <v>0</v>
      </c>
      <c r="BF1118" s="240">
        <f>IF(N1118="snížená",J1118,0)</f>
        <v>0</v>
      </c>
      <c r="BG1118" s="240">
        <f>IF(N1118="zákl. přenesená",J1118,0)</f>
        <v>0</v>
      </c>
      <c r="BH1118" s="240">
        <f>IF(N1118="sníž. přenesená",J1118,0)</f>
        <v>0</v>
      </c>
      <c r="BI1118" s="240">
        <f>IF(N1118="nulová",J1118,0)</f>
        <v>0</v>
      </c>
      <c r="BJ1118" s="18" t="s">
        <v>89</v>
      </c>
      <c r="BK1118" s="240">
        <f>ROUND(I1118*H1118,2)</f>
        <v>0</v>
      </c>
      <c r="BL1118" s="18" t="s">
        <v>404</v>
      </c>
      <c r="BM1118" s="239" t="s">
        <v>1922</v>
      </c>
    </row>
    <row r="1119" s="2" customFormat="1">
      <c r="A1119" s="39"/>
      <c r="B1119" s="40"/>
      <c r="C1119" s="41"/>
      <c r="D1119" s="241" t="s">
        <v>329</v>
      </c>
      <c r="E1119" s="41"/>
      <c r="F1119" s="242" t="s">
        <v>1923</v>
      </c>
      <c r="G1119" s="41"/>
      <c r="H1119" s="41"/>
      <c r="I1119" s="243"/>
      <c r="J1119" s="41"/>
      <c r="K1119" s="41"/>
      <c r="L1119" s="45"/>
      <c r="M1119" s="244"/>
      <c r="N1119" s="245"/>
      <c r="O1119" s="92"/>
      <c r="P1119" s="92"/>
      <c r="Q1119" s="92"/>
      <c r="R1119" s="92"/>
      <c r="S1119" s="92"/>
      <c r="T1119" s="93"/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T1119" s="18" t="s">
        <v>329</v>
      </c>
      <c r="AU1119" s="18" t="s">
        <v>91</v>
      </c>
    </row>
    <row r="1120" s="2" customFormat="1" ht="16.5" customHeight="1">
      <c r="A1120" s="39"/>
      <c r="B1120" s="40"/>
      <c r="C1120" s="274" t="s">
        <v>1924</v>
      </c>
      <c r="D1120" s="274" t="s">
        <v>503</v>
      </c>
      <c r="E1120" s="275" t="s">
        <v>1925</v>
      </c>
      <c r="F1120" s="276" t="s">
        <v>1926</v>
      </c>
      <c r="G1120" s="277" t="s">
        <v>480</v>
      </c>
      <c r="H1120" s="278">
        <v>3.0539999999999998</v>
      </c>
      <c r="I1120" s="279"/>
      <c r="J1120" s="280">
        <f>ROUND(I1120*H1120,2)</f>
        <v>0</v>
      </c>
      <c r="K1120" s="276" t="s">
        <v>326</v>
      </c>
      <c r="L1120" s="281"/>
      <c r="M1120" s="282" t="s">
        <v>1</v>
      </c>
      <c r="N1120" s="283" t="s">
        <v>46</v>
      </c>
      <c r="O1120" s="92"/>
      <c r="P1120" s="237">
        <f>O1120*H1120</f>
        <v>0</v>
      </c>
      <c r="Q1120" s="237">
        <v>1</v>
      </c>
      <c r="R1120" s="237">
        <f>Q1120*H1120</f>
        <v>3.0539999999999998</v>
      </c>
      <c r="S1120" s="237">
        <v>0</v>
      </c>
      <c r="T1120" s="238">
        <f>S1120*H1120</f>
        <v>0</v>
      </c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R1120" s="239" t="s">
        <v>823</v>
      </c>
      <c r="AT1120" s="239" t="s">
        <v>503</v>
      </c>
      <c r="AU1120" s="239" t="s">
        <v>91</v>
      </c>
      <c r="AY1120" s="18" t="s">
        <v>320</v>
      </c>
      <c r="BE1120" s="240">
        <f>IF(N1120="základní",J1120,0)</f>
        <v>0</v>
      </c>
      <c r="BF1120" s="240">
        <f>IF(N1120="snížená",J1120,0)</f>
        <v>0</v>
      </c>
      <c r="BG1120" s="240">
        <f>IF(N1120="zákl. přenesená",J1120,0)</f>
        <v>0</v>
      </c>
      <c r="BH1120" s="240">
        <f>IF(N1120="sníž. přenesená",J1120,0)</f>
        <v>0</v>
      </c>
      <c r="BI1120" s="240">
        <f>IF(N1120="nulová",J1120,0)</f>
        <v>0</v>
      </c>
      <c r="BJ1120" s="18" t="s">
        <v>89</v>
      </c>
      <c r="BK1120" s="240">
        <f>ROUND(I1120*H1120,2)</f>
        <v>0</v>
      </c>
      <c r="BL1120" s="18" t="s">
        <v>404</v>
      </c>
      <c r="BM1120" s="239" t="s">
        <v>1927</v>
      </c>
    </row>
    <row r="1121" s="13" customFormat="1">
      <c r="A1121" s="13"/>
      <c r="B1121" s="251"/>
      <c r="C1121" s="252"/>
      <c r="D1121" s="253" t="s">
        <v>440</v>
      </c>
      <c r="E1121" s="252"/>
      <c r="F1121" s="255" t="s">
        <v>1928</v>
      </c>
      <c r="G1121" s="252"/>
      <c r="H1121" s="256">
        <v>3.0539999999999998</v>
      </c>
      <c r="I1121" s="257"/>
      <c r="J1121" s="252"/>
      <c r="K1121" s="252"/>
      <c r="L1121" s="258"/>
      <c r="M1121" s="259"/>
      <c r="N1121" s="260"/>
      <c r="O1121" s="260"/>
      <c r="P1121" s="260"/>
      <c r="Q1121" s="260"/>
      <c r="R1121" s="260"/>
      <c r="S1121" s="260"/>
      <c r="T1121" s="261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62" t="s">
        <v>440</v>
      </c>
      <c r="AU1121" s="262" t="s">
        <v>91</v>
      </c>
      <c r="AV1121" s="13" t="s">
        <v>91</v>
      </c>
      <c r="AW1121" s="13" t="s">
        <v>4</v>
      </c>
      <c r="AX1121" s="13" t="s">
        <v>89</v>
      </c>
      <c r="AY1121" s="262" t="s">
        <v>320</v>
      </c>
    </row>
    <row r="1122" s="2" customFormat="1" ht="24.15" customHeight="1">
      <c r="A1122" s="39"/>
      <c r="B1122" s="40"/>
      <c r="C1122" s="228" t="s">
        <v>1929</v>
      </c>
      <c r="D1122" s="228" t="s">
        <v>323</v>
      </c>
      <c r="E1122" s="229" t="s">
        <v>1930</v>
      </c>
      <c r="F1122" s="230" t="s">
        <v>1931</v>
      </c>
      <c r="G1122" s="231" t="s">
        <v>437</v>
      </c>
      <c r="H1122" s="232">
        <v>38.18</v>
      </c>
      <c r="I1122" s="233"/>
      <c r="J1122" s="234">
        <f>ROUND(I1122*H1122,2)</f>
        <v>0</v>
      </c>
      <c r="K1122" s="230" t="s">
        <v>326</v>
      </c>
      <c r="L1122" s="45"/>
      <c r="M1122" s="235" t="s">
        <v>1</v>
      </c>
      <c r="N1122" s="236" t="s">
        <v>46</v>
      </c>
      <c r="O1122" s="92"/>
      <c r="P1122" s="237">
        <f>O1122*H1122</f>
        <v>0</v>
      </c>
      <c r="Q1122" s="237">
        <v>0</v>
      </c>
      <c r="R1122" s="237">
        <f>Q1122*H1122</f>
        <v>0</v>
      </c>
      <c r="S1122" s="237">
        <v>0</v>
      </c>
      <c r="T1122" s="238">
        <f>S1122*H1122</f>
        <v>0</v>
      </c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R1122" s="239" t="s">
        <v>341</v>
      </c>
      <c r="AT1122" s="239" t="s">
        <v>323</v>
      </c>
      <c r="AU1122" s="239" t="s">
        <v>91</v>
      </c>
      <c r="AY1122" s="18" t="s">
        <v>320</v>
      </c>
      <c r="BE1122" s="240">
        <f>IF(N1122="základní",J1122,0)</f>
        <v>0</v>
      </c>
      <c r="BF1122" s="240">
        <f>IF(N1122="snížená",J1122,0)</f>
        <v>0</v>
      </c>
      <c r="BG1122" s="240">
        <f>IF(N1122="zákl. přenesená",J1122,0)</f>
        <v>0</v>
      </c>
      <c r="BH1122" s="240">
        <f>IF(N1122="sníž. přenesená",J1122,0)</f>
        <v>0</v>
      </c>
      <c r="BI1122" s="240">
        <f>IF(N1122="nulová",J1122,0)</f>
        <v>0</v>
      </c>
      <c r="BJ1122" s="18" t="s">
        <v>89</v>
      </c>
      <c r="BK1122" s="240">
        <f>ROUND(I1122*H1122,2)</f>
        <v>0</v>
      </c>
      <c r="BL1122" s="18" t="s">
        <v>341</v>
      </c>
      <c r="BM1122" s="239" t="s">
        <v>1932</v>
      </c>
    </row>
    <row r="1123" s="2" customFormat="1">
      <c r="A1123" s="39"/>
      <c r="B1123" s="40"/>
      <c r="C1123" s="41"/>
      <c r="D1123" s="241" t="s">
        <v>329</v>
      </c>
      <c r="E1123" s="41"/>
      <c r="F1123" s="242" t="s">
        <v>1933</v>
      </c>
      <c r="G1123" s="41"/>
      <c r="H1123" s="41"/>
      <c r="I1123" s="243"/>
      <c r="J1123" s="41"/>
      <c r="K1123" s="41"/>
      <c r="L1123" s="45"/>
      <c r="M1123" s="244"/>
      <c r="N1123" s="245"/>
      <c r="O1123" s="92"/>
      <c r="P1123" s="92"/>
      <c r="Q1123" s="92"/>
      <c r="R1123" s="92"/>
      <c r="S1123" s="92"/>
      <c r="T1123" s="93"/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T1123" s="18" t="s">
        <v>329</v>
      </c>
      <c r="AU1123" s="18" t="s">
        <v>91</v>
      </c>
    </row>
    <row r="1124" s="13" customFormat="1">
      <c r="A1124" s="13"/>
      <c r="B1124" s="251"/>
      <c r="C1124" s="252"/>
      <c r="D1124" s="253" t="s">
        <v>440</v>
      </c>
      <c r="E1124" s="254" t="s">
        <v>1</v>
      </c>
      <c r="F1124" s="255" t="s">
        <v>1934</v>
      </c>
      <c r="G1124" s="252"/>
      <c r="H1124" s="256">
        <v>38.18</v>
      </c>
      <c r="I1124" s="257"/>
      <c r="J1124" s="252"/>
      <c r="K1124" s="252"/>
      <c r="L1124" s="258"/>
      <c r="M1124" s="259"/>
      <c r="N1124" s="260"/>
      <c r="O1124" s="260"/>
      <c r="P1124" s="260"/>
      <c r="Q1124" s="260"/>
      <c r="R1124" s="260"/>
      <c r="S1124" s="260"/>
      <c r="T1124" s="261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62" t="s">
        <v>440</v>
      </c>
      <c r="AU1124" s="262" t="s">
        <v>91</v>
      </c>
      <c r="AV1124" s="13" t="s">
        <v>91</v>
      </c>
      <c r="AW1124" s="13" t="s">
        <v>36</v>
      </c>
      <c r="AX1124" s="13" t="s">
        <v>89</v>
      </c>
      <c r="AY1124" s="262" t="s">
        <v>320</v>
      </c>
    </row>
    <row r="1125" s="2" customFormat="1" ht="24.15" customHeight="1">
      <c r="A1125" s="39"/>
      <c r="B1125" s="40"/>
      <c r="C1125" s="274" t="s">
        <v>1935</v>
      </c>
      <c r="D1125" s="274" t="s">
        <v>503</v>
      </c>
      <c r="E1125" s="275" t="s">
        <v>1936</v>
      </c>
      <c r="F1125" s="276" t="s">
        <v>1937</v>
      </c>
      <c r="G1125" s="277" t="s">
        <v>437</v>
      </c>
      <c r="H1125" s="278">
        <v>41.997999999999998</v>
      </c>
      <c r="I1125" s="279"/>
      <c r="J1125" s="280">
        <f>ROUND(I1125*H1125,2)</f>
        <v>0</v>
      </c>
      <c r="K1125" s="276" t="s">
        <v>326</v>
      </c>
      <c r="L1125" s="281"/>
      <c r="M1125" s="282" t="s">
        <v>1</v>
      </c>
      <c r="N1125" s="283" t="s">
        <v>46</v>
      </c>
      <c r="O1125" s="92"/>
      <c r="P1125" s="237">
        <f>O1125*H1125</f>
        <v>0</v>
      </c>
      <c r="Q1125" s="237">
        <v>0.00050000000000000001</v>
      </c>
      <c r="R1125" s="237">
        <f>Q1125*H1125</f>
        <v>0.020999</v>
      </c>
      <c r="S1125" s="237">
        <v>0</v>
      </c>
      <c r="T1125" s="238">
        <f>S1125*H1125</f>
        <v>0</v>
      </c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R1125" s="239" t="s">
        <v>363</v>
      </c>
      <c r="AT1125" s="239" t="s">
        <v>503</v>
      </c>
      <c r="AU1125" s="239" t="s">
        <v>91</v>
      </c>
      <c r="AY1125" s="18" t="s">
        <v>320</v>
      </c>
      <c r="BE1125" s="240">
        <f>IF(N1125="základní",J1125,0)</f>
        <v>0</v>
      </c>
      <c r="BF1125" s="240">
        <f>IF(N1125="snížená",J1125,0)</f>
        <v>0</v>
      </c>
      <c r="BG1125" s="240">
        <f>IF(N1125="zákl. přenesená",J1125,0)</f>
        <v>0</v>
      </c>
      <c r="BH1125" s="240">
        <f>IF(N1125="sníž. přenesená",J1125,0)</f>
        <v>0</v>
      </c>
      <c r="BI1125" s="240">
        <f>IF(N1125="nulová",J1125,0)</f>
        <v>0</v>
      </c>
      <c r="BJ1125" s="18" t="s">
        <v>89</v>
      </c>
      <c r="BK1125" s="240">
        <f>ROUND(I1125*H1125,2)</f>
        <v>0</v>
      </c>
      <c r="BL1125" s="18" t="s">
        <v>341</v>
      </c>
      <c r="BM1125" s="239" t="s">
        <v>1938</v>
      </c>
    </row>
    <row r="1126" s="13" customFormat="1">
      <c r="A1126" s="13"/>
      <c r="B1126" s="251"/>
      <c r="C1126" s="252"/>
      <c r="D1126" s="253" t="s">
        <v>440</v>
      </c>
      <c r="E1126" s="252"/>
      <c r="F1126" s="255" t="s">
        <v>1939</v>
      </c>
      <c r="G1126" s="252"/>
      <c r="H1126" s="256">
        <v>41.997999999999998</v>
      </c>
      <c r="I1126" s="257"/>
      <c r="J1126" s="252"/>
      <c r="K1126" s="252"/>
      <c r="L1126" s="258"/>
      <c r="M1126" s="259"/>
      <c r="N1126" s="260"/>
      <c r="O1126" s="260"/>
      <c r="P1126" s="260"/>
      <c r="Q1126" s="260"/>
      <c r="R1126" s="260"/>
      <c r="S1126" s="260"/>
      <c r="T1126" s="261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62" t="s">
        <v>440</v>
      </c>
      <c r="AU1126" s="262" t="s">
        <v>91</v>
      </c>
      <c r="AV1126" s="13" t="s">
        <v>91</v>
      </c>
      <c r="AW1126" s="13" t="s">
        <v>4</v>
      </c>
      <c r="AX1126" s="13" t="s">
        <v>89</v>
      </c>
      <c r="AY1126" s="262" t="s">
        <v>320</v>
      </c>
    </row>
    <row r="1127" s="2" customFormat="1" ht="24.15" customHeight="1">
      <c r="A1127" s="39"/>
      <c r="B1127" s="40"/>
      <c r="C1127" s="228" t="s">
        <v>1940</v>
      </c>
      <c r="D1127" s="228" t="s">
        <v>323</v>
      </c>
      <c r="E1127" s="229" t="s">
        <v>1941</v>
      </c>
      <c r="F1127" s="230" t="s">
        <v>1942</v>
      </c>
      <c r="G1127" s="231" t="s">
        <v>480</v>
      </c>
      <c r="H1127" s="232">
        <v>17.555</v>
      </c>
      <c r="I1127" s="233"/>
      <c r="J1127" s="234">
        <f>ROUND(I1127*H1127,2)</f>
        <v>0</v>
      </c>
      <c r="K1127" s="230" t="s">
        <v>326</v>
      </c>
      <c r="L1127" s="45"/>
      <c r="M1127" s="235" t="s">
        <v>1</v>
      </c>
      <c r="N1127" s="236" t="s">
        <v>46</v>
      </c>
      <c r="O1127" s="92"/>
      <c r="P1127" s="237">
        <f>O1127*H1127</f>
        <v>0</v>
      </c>
      <c r="Q1127" s="237">
        <v>0</v>
      </c>
      <c r="R1127" s="237">
        <f>Q1127*H1127</f>
        <v>0</v>
      </c>
      <c r="S1127" s="237">
        <v>0</v>
      </c>
      <c r="T1127" s="238">
        <f>S1127*H1127</f>
        <v>0</v>
      </c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R1127" s="239" t="s">
        <v>404</v>
      </c>
      <c r="AT1127" s="239" t="s">
        <v>323</v>
      </c>
      <c r="AU1127" s="239" t="s">
        <v>91</v>
      </c>
      <c r="AY1127" s="18" t="s">
        <v>320</v>
      </c>
      <c r="BE1127" s="240">
        <f>IF(N1127="základní",J1127,0)</f>
        <v>0</v>
      </c>
      <c r="BF1127" s="240">
        <f>IF(N1127="snížená",J1127,0)</f>
        <v>0</v>
      </c>
      <c r="BG1127" s="240">
        <f>IF(N1127="zákl. přenesená",J1127,0)</f>
        <v>0</v>
      </c>
      <c r="BH1127" s="240">
        <f>IF(N1127="sníž. přenesená",J1127,0)</f>
        <v>0</v>
      </c>
      <c r="BI1127" s="240">
        <f>IF(N1127="nulová",J1127,0)</f>
        <v>0</v>
      </c>
      <c r="BJ1127" s="18" t="s">
        <v>89</v>
      </c>
      <c r="BK1127" s="240">
        <f>ROUND(I1127*H1127,2)</f>
        <v>0</v>
      </c>
      <c r="BL1127" s="18" t="s">
        <v>404</v>
      </c>
      <c r="BM1127" s="239" t="s">
        <v>1943</v>
      </c>
    </row>
    <row r="1128" s="2" customFormat="1">
      <c r="A1128" s="39"/>
      <c r="B1128" s="40"/>
      <c r="C1128" s="41"/>
      <c r="D1128" s="241" t="s">
        <v>329</v>
      </c>
      <c r="E1128" s="41"/>
      <c r="F1128" s="242" t="s">
        <v>1944</v>
      </c>
      <c r="G1128" s="41"/>
      <c r="H1128" s="41"/>
      <c r="I1128" s="243"/>
      <c r="J1128" s="41"/>
      <c r="K1128" s="41"/>
      <c r="L1128" s="45"/>
      <c r="M1128" s="244"/>
      <c r="N1128" s="245"/>
      <c r="O1128" s="92"/>
      <c r="P1128" s="92"/>
      <c r="Q1128" s="92"/>
      <c r="R1128" s="92"/>
      <c r="S1128" s="92"/>
      <c r="T1128" s="93"/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T1128" s="18" t="s">
        <v>329</v>
      </c>
      <c r="AU1128" s="18" t="s">
        <v>91</v>
      </c>
    </row>
    <row r="1129" s="12" customFormat="1" ht="22.8" customHeight="1">
      <c r="A1129" s="12"/>
      <c r="B1129" s="212"/>
      <c r="C1129" s="213"/>
      <c r="D1129" s="214" t="s">
        <v>80</v>
      </c>
      <c r="E1129" s="226" t="s">
        <v>1945</v>
      </c>
      <c r="F1129" s="226" t="s">
        <v>1946</v>
      </c>
      <c r="G1129" s="213"/>
      <c r="H1129" s="213"/>
      <c r="I1129" s="216"/>
      <c r="J1129" s="227">
        <f>BK1129</f>
        <v>0</v>
      </c>
      <c r="K1129" s="213"/>
      <c r="L1129" s="218"/>
      <c r="M1129" s="219"/>
      <c r="N1129" s="220"/>
      <c r="O1129" s="220"/>
      <c r="P1129" s="221">
        <f>SUM(P1130:P1321)</f>
        <v>0</v>
      </c>
      <c r="Q1129" s="220"/>
      <c r="R1129" s="221">
        <f>SUM(R1130:R1321)</f>
        <v>18.498424909999997</v>
      </c>
      <c r="S1129" s="220"/>
      <c r="T1129" s="222">
        <f>SUM(T1130:T1321)</f>
        <v>0</v>
      </c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R1129" s="223" t="s">
        <v>91</v>
      </c>
      <c r="AT1129" s="224" t="s">
        <v>80</v>
      </c>
      <c r="AU1129" s="224" t="s">
        <v>89</v>
      </c>
      <c r="AY1129" s="223" t="s">
        <v>320</v>
      </c>
      <c r="BK1129" s="225">
        <f>SUM(BK1130:BK1321)</f>
        <v>0</v>
      </c>
    </row>
    <row r="1130" s="2" customFormat="1" ht="24.15" customHeight="1">
      <c r="A1130" s="39"/>
      <c r="B1130" s="40"/>
      <c r="C1130" s="228" t="s">
        <v>1947</v>
      </c>
      <c r="D1130" s="228" t="s">
        <v>323</v>
      </c>
      <c r="E1130" s="229" t="s">
        <v>1948</v>
      </c>
      <c r="F1130" s="230" t="s">
        <v>1949</v>
      </c>
      <c r="G1130" s="231" t="s">
        <v>437</v>
      </c>
      <c r="H1130" s="232">
        <v>123.8</v>
      </c>
      <c r="I1130" s="233"/>
      <c r="J1130" s="234">
        <f>ROUND(I1130*H1130,2)</f>
        <v>0</v>
      </c>
      <c r="K1130" s="230" t="s">
        <v>326</v>
      </c>
      <c r="L1130" s="45"/>
      <c r="M1130" s="235" t="s">
        <v>1</v>
      </c>
      <c r="N1130" s="236" t="s">
        <v>46</v>
      </c>
      <c r="O1130" s="92"/>
      <c r="P1130" s="237">
        <f>O1130*H1130</f>
        <v>0</v>
      </c>
      <c r="Q1130" s="237">
        <v>0</v>
      </c>
      <c r="R1130" s="237">
        <f>Q1130*H1130</f>
        <v>0</v>
      </c>
      <c r="S1130" s="237">
        <v>0</v>
      </c>
      <c r="T1130" s="238">
        <f>S1130*H1130</f>
        <v>0</v>
      </c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R1130" s="239" t="s">
        <v>404</v>
      </c>
      <c r="AT1130" s="239" t="s">
        <v>323</v>
      </c>
      <c r="AU1130" s="239" t="s">
        <v>91</v>
      </c>
      <c r="AY1130" s="18" t="s">
        <v>320</v>
      </c>
      <c r="BE1130" s="240">
        <f>IF(N1130="základní",J1130,0)</f>
        <v>0</v>
      </c>
      <c r="BF1130" s="240">
        <f>IF(N1130="snížená",J1130,0)</f>
        <v>0</v>
      </c>
      <c r="BG1130" s="240">
        <f>IF(N1130="zákl. přenesená",J1130,0)</f>
        <v>0</v>
      </c>
      <c r="BH1130" s="240">
        <f>IF(N1130="sníž. přenesená",J1130,0)</f>
        <v>0</v>
      </c>
      <c r="BI1130" s="240">
        <f>IF(N1130="nulová",J1130,0)</f>
        <v>0</v>
      </c>
      <c r="BJ1130" s="18" t="s">
        <v>89</v>
      </c>
      <c r="BK1130" s="240">
        <f>ROUND(I1130*H1130,2)</f>
        <v>0</v>
      </c>
      <c r="BL1130" s="18" t="s">
        <v>404</v>
      </c>
      <c r="BM1130" s="239" t="s">
        <v>1950</v>
      </c>
    </row>
    <row r="1131" s="2" customFormat="1">
      <c r="A1131" s="39"/>
      <c r="B1131" s="40"/>
      <c r="C1131" s="41"/>
      <c r="D1131" s="241" t="s">
        <v>329</v>
      </c>
      <c r="E1131" s="41"/>
      <c r="F1131" s="242" t="s">
        <v>1951</v>
      </c>
      <c r="G1131" s="41"/>
      <c r="H1131" s="41"/>
      <c r="I1131" s="243"/>
      <c r="J1131" s="41"/>
      <c r="K1131" s="41"/>
      <c r="L1131" s="45"/>
      <c r="M1131" s="244"/>
      <c r="N1131" s="245"/>
      <c r="O1131" s="92"/>
      <c r="P1131" s="92"/>
      <c r="Q1131" s="92"/>
      <c r="R1131" s="92"/>
      <c r="S1131" s="92"/>
      <c r="T1131" s="93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T1131" s="18" t="s">
        <v>329</v>
      </c>
      <c r="AU1131" s="18" t="s">
        <v>91</v>
      </c>
    </row>
    <row r="1132" s="13" customFormat="1">
      <c r="A1132" s="13"/>
      <c r="B1132" s="251"/>
      <c r="C1132" s="252"/>
      <c r="D1132" s="253" t="s">
        <v>440</v>
      </c>
      <c r="E1132" s="254" t="s">
        <v>1</v>
      </c>
      <c r="F1132" s="255" t="s">
        <v>593</v>
      </c>
      <c r="G1132" s="252"/>
      <c r="H1132" s="256">
        <v>30.760000000000002</v>
      </c>
      <c r="I1132" s="257"/>
      <c r="J1132" s="252"/>
      <c r="K1132" s="252"/>
      <c r="L1132" s="258"/>
      <c r="M1132" s="259"/>
      <c r="N1132" s="260"/>
      <c r="O1132" s="260"/>
      <c r="P1132" s="260"/>
      <c r="Q1132" s="260"/>
      <c r="R1132" s="260"/>
      <c r="S1132" s="260"/>
      <c r="T1132" s="261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62" t="s">
        <v>440</v>
      </c>
      <c r="AU1132" s="262" t="s">
        <v>91</v>
      </c>
      <c r="AV1132" s="13" t="s">
        <v>91</v>
      </c>
      <c r="AW1132" s="13" t="s">
        <v>36</v>
      </c>
      <c r="AX1132" s="13" t="s">
        <v>81</v>
      </c>
      <c r="AY1132" s="262" t="s">
        <v>320</v>
      </c>
    </row>
    <row r="1133" s="13" customFormat="1">
      <c r="A1133" s="13"/>
      <c r="B1133" s="251"/>
      <c r="C1133" s="252"/>
      <c r="D1133" s="253" t="s">
        <v>440</v>
      </c>
      <c r="E1133" s="254" t="s">
        <v>1</v>
      </c>
      <c r="F1133" s="255" t="s">
        <v>599</v>
      </c>
      <c r="G1133" s="252"/>
      <c r="H1133" s="256">
        <v>93.040000000000006</v>
      </c>
      <c r="I1133" s="257"/>
      <c r="J1133" s="252"/>
      <c r="K1133" s="252"/>
      <c r="L1133" s="258"/>
      <c r="M1133" s="259"/>
      <c r="N1133" s="260"/>
      <c r="O1133" s="260"/>
      <c r="P1133" s="260"/>
      <c r="Q1133" s="260"/>
      <c r="R1133" s="260"/>
      <c r="S1133" s="260"/>
      <c r="T1133" s="261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62" t="s">
        <v>440</v>
      </c>
      <c r="AU1133" s="262" t="s">
        <v>91</v>
      </c>
      <c r="AV1133" s="13" t="s">
        <v>91</v>
      </c>
      <c r="AW1133" s="13" t="s">
        <v>36</v>
      </c>
      <c r="AX1133" s="13" t="s">
        <v>81</v>
      </c>
      <c r="AY1133" s="262" t="s">
        <v>320</v>
      </c>
    </row>
    <row r="1134" s="14" customFormat="1">
      <c r="A1134" s="14"/>
      <c r="B1134" s="263"/>
      <c r="C1134" s="264"/>
      <c r="D1134" s="253" t="s">
        <v>440</v>
      </c>
      <c r="E1134" s="265" t="s">
        <v>1</v>
      </c>
      <c r="F1134" s="266" t="s">
        <v>485</v>
      </c>
      <c r="G1134" s="264"/>
      <c r="H1134" s="267">
        <v>123.8</v>
      </c>
      <c r="I1134" s="268"/>
      <c r="J1134" s="264"/>
      <c r="K1134" s="264"/>
      <c r="L1134" s="269"/>
      <c r="M1134" s="270"/>
      <c r="N1134" s="271"/>
      <c r="O1134" s="271"/>
      <c r="P1134" s="271"/>
      <c r="Q1134" s="271"/>
      <c r="R1134" s="271"/>
      <c r="S1134" s="271"/>
      <c r="T1134" s="272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73" t="s">
        <v>440</v>
      </c>
      <c r="AU1134" s="273" t="s">
        <v>91</v>
      </c>
      <c r="AV1134" s="14" t="s">
        <v>341</v>
      </c>
      <c r="AW1134" s="14" t="s">
        <v>36</v>
      </c>
      <c r="AX1134" s="14" t="s">
        <v>89</v>
      </c>
      <c r="AY1134" s="273" t="s">
        <v>320</v>
      </c>
    </row>
    <row r="1135" s="2" customFormat="1" ht="21.75" customHeight="1">
      <c r="A1135" s="39"/>
      <c r="B1135" s="40"/>
      <c r="C1135" s="274" t="s">
        <v>1952</v>
      </c>
      <c r="D1135" s="274" t="s">
        <v>503</v>
      </c>
      <c r="E1135" s="275" t="s">
        <v>1953</v>
      </c>
      <c r="F1135" s="276" t="s">
        <v>1954</v>
      </c>
      <c r="G1135" s="277" t="s">
        <v>437</v>
      </c>
      <c r="H1135" s="278">
        <v>32.298000000000002</v>
      </c>
      <c r="I1135" s="279"/>
      <c r="J1135" s="280">
        <f>ROUND(I1135*H1135,2)</f>
        <v>0</v>
      </c>
      <c r="K1135" s="276" t="s">
        <v>1</v>
      </c>
      <c r="L1135" s="281"/>
      <c r="M1135" s="282" t="s">
        <v>1</v>
      </c>
      <c r="N1135" s="283" t="s">
        <v>46</v>
      </c>
      <c r="O1135" s="92"/>
      <c r="P1135" s="237">
        <f>O1135*H1135</f>
        <v>0</v>
      </c>
      <c r="Q1135" s="237">
        <v>0.0074999999999999997</v>
      </c>
      <c r="R1135" s="237">
        <f>Q1135*H1135</f>
        <v>0.24223500000000001</v>
      </c>
      <c r="S1135" s="237">
        <v>0</v>
      </c>
      <c r="T1135" s="238">
        <f>S1135*H1135</f>
        <v>0</v>
      </c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R1135" s="239" t="s">
        <v>823</v>
      </c>
      <c r="AT1135" s="239" t="s">
        <v>503</v>
      </c>
      <c r="AU1135" s="239" t="s">
        <v>91</v>
      </c>
      <c r="AY1135" s="18" t="s">
        <v>320</v>
      </c>
      <c r="BE1135" s="240">
        <f>IF(N1135="základní",J1135,0)</f>
        <v>0</v>
      </c>
      <c r="BF1135" s="240">
        <f>IF(N1135="snížená",J1135,0)</f>
        <v>0</v>
      </c>
      <c r="BG1135" s="240">
        <f>IF(N1135="zákl. přenesená",J1135,0)</f>
        <v>0</v>
      </c>
      <c r="BH1135" s="240">
        <f>IF(N1135="sníž. přenesená",J1135,0)</f>
        <v>0</v>
      </c>
      <c r="BI1135" s="240">
        <f>IF(N1135="nulová",J1135,0)</f>
        <v>0</v>
      </c>
      <c r="BJ1135" s="18" t="s">
        <v>89</v>
      </c>
      <c r="BK1135" s="240">
        <f>ROUND(I1135*H1135,2)</f>
        <v>0</v>
      </c>
      <c r="BL1135" s="18" t="s">
        <v>404</v>
      </c>
      <c r="BM1135" s="239" t="s">
        <v>1955</v>
      </c>
    </row>
    <row r="1136" s="13" customFormat="1">
      <c r="A1136" s="13"/>
      <c r="B1136" s="251"/>
      <c r="C1136" s="252"/>
      <c r="D1136" s="253" t="s">
        <v>440</v>
      </c>
      <c r="E1136" s="254" t="s">
        <v>1</v>
      </c>
      <c r="F1136" s="255" t="s">
        <v>1956</v>
      </c>
      <c r="G1136" s="252"/>
      <c r="H1136" s="256">
        <v>32.298000000000002</v>
      </c>
      <c r="I1136" s="257"/>
      <c r="J1136" s="252"/>
      <c r="K1136" s="252"/>
      <c r="L1136" s="258"/>
      <c r="M1136" s="259"/>
      <c r="N1136" s="260"/>
      <c r="O1136" s="260"/>
      <c r="P1136" s="260"/>
      <c r="Q1136" s="260"/>
      <c r="R1136" s="260"/>
      <c r="S1136" s="260"/>
      <c r="T1136" s="261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62" t="s">
        <v>440</v>
      </c>
      <c r="AU1136" s="262" t="s">
        <v>91</v>
      </c>
      <c r="AV1136" s="13" t="s">
        <v>91</v>
      </c>
      <c r="AW1136" s="13" t="s">
        <v>36</v>
      </c>
      <c r="AX1136" s="13" t="s">
        <v>89</v>
      </c>
      <c r="AY1136" s="262" t="s">
        <v>320</v>
      </c>
    </row>
    <row r="1137" s="2" customFormat="1" ht="16.5" customHeight="1">
      <c r="A1137" s="39"/>
      <c r="B1137" s="40"/>
      <c r="C1137" s="274" t="s">
        <v>1957</v>
      </c>
      <c r="D1137" s="274" t="s">
        <v>503</v>
      </c>
      <c r="E1137" s="275" t="s">
        <v>1958</v>
      </c>
      <c r="F1137" s="276" t="s">
        <v>1959</v>
      </c>
      <c r="G1137" s="277" t="s">
        <v>437</v>
      </c>
      <c r="H1137" s="278">
        <v>97.691999999999993</v>
      </c>
      <c r="I1137" s="279"/>
      <c r="J1137" s="280">
        <f>ROUND(I1137*H1137,2)</f>
        <v>0</v>
      </c>
      <c r="K1137" s="276" t="s">
        <v>1</v>
      </c>
      <c r="L1137" s="281"/>
      <c r="M1137" s="282" t="s">
        <v>1</v>
      </c>
      <c r="N1137" s="283" t="s">
        <v>46</v>
      </c>
      <c r="O1137" s="92"/>
      <c r="P1137" s="237">
        <f>O1137*H1137</f>
        <v>0</v>
      </c>
      <c r="Q1137" s="237">
        <v>0.0074999999999999997</v>
      </c>
      <c r="R1137" s="237">
        <f>Q1137*H1137</f>
        <v>0.73268999999999995</v>
      </c>
      <c r="S1137" s="237">
        <v>0</v>
      </c>
      <c r="T1137" s="238">
        <f>S1137*H1137</f>
        <v>0</v>
      </c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R1137" s="239" t="s">
        <v>823</v>
      </c>
      <c r="AT1137" s="239" t="s">
        <v>503</v>
      </c>
      <c r="AU1137" s="239" t="s">
        <v>91</v>
      </c>
      <c r="AY1137" s="18" t="s">
        <v>320</v>
      </c>
      <c r="BE1137" s="240">
        <f>IF(N1137="základní",J1137,0)</f>
        <v>0</v>
      </c>
      <c r="BF1137" s="240">
        <f>IF(N1137="snížená",J1137,0)</f>
        <v>0</v>
      </c>
      <c r="BG1137" s="240">
        <f>IF(N1137="zákl. přenesená",J1137,0)</f>
        <v>0</v>
      </c>
      <c r="BH1137" s="240">
        <f>IF(N1137="sníž. přenesená",J1137,0)</f>
        <v>0</v>
      </c>
      <c r="BI1137" s="240">
        <f>IF(N1137="nulová",J1137,0)</f>
        <v>0</v>
      </c>
      <c r="BJ1137" s="18" t="s">
        <v>89</v>
      </c>
      <c r="BK1137" s="240">
        <f>ROUND(I1137*H1137,2)</f>
        <v>0</v>
      </c>
      <c r="BL1137" s="18" t="s">
        <v>404</v>
      </c>
      <c r="BM1137" s="239" t="s">
        <v>1960</v>
      </c>
    </row>
    <row r="1138" s="13" customFormat="1">
      <c r="A1138" s="13"/>
      <c r="B1138" s="251"/>
      <c r="C1138" s="252"/>
      <c r="D1138" s="253" t="s">
        <v>440</v>
      </c>
      <c r="E1138" s="254" t="s">
        <v>1</v>
      </c>
      <c r="F1138" s="255" t="s">
        <v>1961</v>
      </c>
      <c r="G1138" s="252"/>
      <c r="H1138" s="256">
        <v>97.691999999999993</v>
      </c>
      <c r="I1138" s="257"/>
      <c r="J1138" s="252"/>
      <c r="K1138" s="252"/>
      <c r="L1138" s="258"/>
      <c r="M1138" s="259"/>
      <c r="N1138" s="260"/>
      <c r="O1138" s="260"/>
      <c r="P1138" s="260"/>
      <c r="Q1138" s="260"/>
      <c r="R1138" s="260"/>
      <c r="S1138" s="260"/>
      <c r="T1138" s="261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62" t="s">
        <v>440</v>
      </c>
      <c r="AU1138" s="262" t="s">
        <v>91</v>
      </c>
      <c r="AV1138" s="13" t="s">
        <v>91</v>
      </c>
      <c r="AW1138" s="13" t="s">
        <v>36</v>
      </c>
      <c r="AX1138" s="13" t="s">
        <v>89</v>
      </c>
      <c r="AY1138" s="262" t="s">
        <v>320</v>
      </c>
    </row>
    <row r="1139" s="2" customFormat="1" ht="24.15" customHeight="1">
      <c r="A1139" s="39"/>
      <c r="B1139" s="40"/>
      <c r="C1139" s="228" t="s">
        <v>1962</v>
      </c>
      <c r="D1139" s="228" t="s">
        <v>323</v>
      </c>
      <c r="E1139" s="229" t="s">
        <v>1963</v>
      </c>
      <c r="F1139" s="230" t="s">
        <v>1964</v>
      </c>
      <c r="G1139" s="231" t="s">
        <v>437</v>
      </c>
      <c r="H1139" s="232">
        <v>929.91999999999996</v>
      </c>
      <c r="I1139" s="233"/>
      <c r="J1139" s="234">
        <f>ROUND(I1139*H1139,2)</f>
        <v>0</v>
      </c>
      <c r="K1139" s="230" t="s">
        <v>326</v>
      </c>
      <c r="L1139" s="45"/>
      <c r="M1139" s="235" t="s">
        <v>1</v>
      </c>
      <c r="N1139" s="236" t="s">
        <v>46</v>
      </c>
      <c r="O1139" s="92"/>
      <c r="P1139" s="237">
        <f>O1139*H1139</f>
        <v>0</v>
      </c>
      <c r="Q1139" s="237">
        <v>0</v>
      </c>
      <c r="R1139" s="237">
        <f>Q1139*H1139</f>
        <v>0</v>
      </c>
      <c r="S1139" s="237">
        <v>0</v>
      </c>
      <c r="T1139" s="238">
        <f>S1139*H1139</f>
        <v>0</v>
      </c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R1139" s="239" t="s">
        <v>404</v>
      </c>
      <c r="AT1139" s="239" t="s">
        <v>323</v>
      </c>
      <c r="AU1139" s="239" t="s">
        <v>91</v>
      </c>
      <c r="AY1139" s="18" t="s">
        <v>320</v>
      </c>
      <c r="BE1139" s="240">
        <f>IF(N1139="základní",J1139,0)</f>
        <v>0</v>
      </c>
      <c r="BF1139" s="240">
        <f>IF(N1139="snížená",J1139,0)</f>
        <v>0</v>
      </c>
      <c r="BG1139" s="240">
        <f>IF(N1139="zákl. přenesená",J1139,0)</f>
        <v>0</v>
      </c>
      <c r="BH1139" s="240">
        <f>IF(N1139="sníž. přenesená",J1139,0)</f>
        <v>0</v>
      </c>
      <c r="BI1139" s="240">
        <f>IF(N1139="nulová",J1139,0)</f>
        <v>0</v>
      </c>
      <c r="BJ1139" s="18" t="s">
        <v>89</v>
      </c>
      <c r="BK1139" s="240">
        <f>ROUND(I1139*H1139,2)</f>
        <v>0</v>
      </c>
      <c r="BL1139" s="18" t="s">
        <v>404</v>
      </c>
      <c r="BM1139" s="239" t="s">
        <v>1965</v>
      </c>
    </row>
    <row r="1140" s="2" customFormat="1">
      <c r="A1140" s="39"/>
      <c r="B1140" s="40"/>
      <c r="C1140" s="41"/>
      <c r="D1140" s="241" t="s">
        <v>329</v>
      </c>
      <c r="E1140" s="41"/>
      <c r="F1140" s="242" t="s">
        <v>1966</v>
      </c>
      <c r="G1140" s="41"/>
      <c r="H1140" s="41"/>
      <c r="I1140" s="243"/>
      <c r="J1140" s="41"/>
      <c r="K1140" s="41"/>
      <c r="L1140" s="45"/>
      <c r="M1140" s="244"/>
      <c r="N1140" s="245"/>
      <c r="O1140" s="92"/>
      <c r="P1140" s="92"/>
      <c r="Q1140" s="92"/>
      <c r="R1140" s="92"/>
      <c r="S1140" s="92"/>
      <c r="T1140" s="93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T1140" s="18" t="s">
        <v>329</v>
      </c>
      <c r="AU1140" s="18" t="s">
        <v>91</v>
      </c>
    </row>
    <row r="1141" s="13" customFormat="1">
      <c r="A1141" s="13"/>
      <c r="B1141" s="251"/>
      <c r="C1141" s="252"/>
      <c r="D1141" s="253" t="s">
        <v>440</v>
      </c>
      <c r="E1141" s="254" t="s">
        <v>1</v>
      </c>
      <c r="F1141" s="255" t="s">
        <v>1967</v>
      </c>
      <c r="G1141" s="252"/>
      <c r="H1141" s="256">
        <v>56.140000000000001</v>
      </c>
      <c r="I1141" s="257"/>
      <c r="J1141" s="252"/>
      <c r="K1141" s="252"/>
      <c r="L1141" s="258"/>
      <c r="M1141" s="259"/>
      <c r="N1141" s="260"/>
      <c r="O1141" s="260"/>
      <c r="P1141" s="260"/>
      <c r="Q1141" s="260"/>
      <c r="R1141" s="260"/>
      <c r="S1141" s="260"/>
      <c r="T1141" s="261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262" t="s">
        <v>440</v>
      </c>
      <c r="AU1141" s="262" t="s">
        <v>91</v>
      </c>
      <c r="AV1141" s="13" t="s">
        <v>91</v>
      </c>
      <c r="AW1141" s="13" t="s">
        <v>36</v>
      </c>
      <c r="AX1141" s="13" t="s">
        <v>81</v>
      </c>
      <c r="AY1141" s="262" t="s">
        <v>320</v>
      </c>
    </row>
    <row r="1142" s="13" customFormat="1">
      <c r="A1142" s="13"/>
      <c r="B1142" s="251"/>
      <c r="C1142" s="252"/>
      <c r="D1142" s="253" t="s">
        <v>440</v>
      </c>
      <c r="E1142" s="254" t="s">
        <v>1</v>
      </c>
      <c r="F1142" s="255" t="s">
        <v>1968</v>
      </c>
      <c r="G1142" s="252"/>
      <c r="H1142" s="256">
        <v>626.13</v>
      </c>
      <c r="I1142" s="257"/>
      <c r="J1142" s="252"/>
      <c r="K1142" s="252"/>
      <c r="L1142" s="258"/>
      <c r="M1142" s="259"/>
      <c r="N1142" s="260"/>
      <c r="O1142" s="260"/>
      <c r="P1142" s="260"/>
      <c r="Q1142" s="260"/>
      <c r="R1142" s="260"/>
      <c r="S1142" s="260"/>
      <c r="T1142" s="261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62" t="s">
        <v>440</v>
      </c>
      <c r="AU1142" s="262" t="s">
        <v>91</v>
      </c>
      <c r="AV1142" s="13" t="s">
        <v>91</v>
      </c>
      <c r="AW1142" s="13" t="s">
        <v>36</v>
      </c>
      <c r="AX1142" s="13" t="s">
        <v>81</v>
      </c>
      <c r="AY1142" s="262" t="s">
        <v>320</v>
      </c>
    </row>
    <row r="1143" s="13" customFormat="1">
      <c r="A1143" s="13"/>
      <c r="B1143" s="251"/>
      <c r="C1143" s="252"/>
      <c r="D1143" s="253" t="s">
        <v>440</v>
      </c>
      <c r="E1143" s="254" t="s">
        <v>1</v>
      </c>
      <c r="F1143" s="255" t="s">
        <v>1969</v>
      </c>
      <c r="G1143" s="252"/>
      <c r="H1143" s="256">
        <v>247.65000000000001</v>
      </c>
      <c r="I1143" s="257"/>
      <c r="J1143" s="252"/>
      <c r="K1143" s="252"/>
      <c r="L1143" s="258"/>
      <c r="M1143" s="259"/>
      <c r="N1143" s="260"/>
      <c r="O1143" s="260"/>
      <c r="P1143" s="260"/>
      <c r="Q1143" s="260"/>
      <c r="R1143" s="260"/>
      <c r="S1143" s="260"/>
      <c r="T1143" s="261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62" t="s">
        <v>440</v>
      </c>
      <c r="AU1143" s="262" t="s">
        <v>91</v>
      </c>
      <c r="AV1143" s="13" t="s">
        <v>91</v>
      </c>
      <c r="AW1143" s="13" t="s">
        <v>36</v>
      </c>
      <c r="AX1143" s="13" t="s">
        <v>81</v>
      </c>
      <c r="AY1143" s="262" t="s">
        <v>320</v>
      </c>
    </row>
    <row r="1144" s="14" customFormat="1">
      <c r="A1144" s="14"/>
      <c r="B1144" s="263"/>
      <c r="C1144" s="264"/>
      <c r="D1144" s="253" t="s">
        <v>440</v>
      </c>
      <c r="E1144" s="265" t="s">
        <v>1</v>
      </c>
      <c r="F1144" s="266" t="s">
        <v>485</v>
      </c>
      <c r="G1144" s="264"/>
      <c r="H1144" s="267">
        <v>929.91999999999996</v>
      </c>
      <c r="I1144" s="268"/>
      <c r="J1144" s="264"/>
      <c r="K1144" s="264"/>
      <c r="L1144" s="269"/>
      <c r="M1144" s="270"/>
      <c r="N1144" s="271"/>
      <c r="O1144" s="271"/>
      <c r="P1144" s="271"/>
      <c r="Q1144" s="271"/>
      <c r="R1144" s="271"/>
      <c r="S1144" s="271"/>
      <c r="T1144" s="272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73" t="s">
        <v>440</v>
      </c>
      <c r="AU1144" s="273" t="s">
        <v>91</v>
      </c>
      <c r="AV1144" s="14" t="s">
        <v>341</v>
      </c>
      <c r="AW1144" s="14" t="s">
        <v>36</v>
      </c>
      <c r="AX1144" s="14" t="s">
        <v>89</v>
      </c>
      <c r="AY1144" s="273" t="s">
        <v>320</v>
      </c>
    </row>
    <row r="1145" s="2" customFormat="1" ht="16.5" customHeight="1">
      <c r="A1145" s="39"/>
      <c r="B1145" s="40"/>
      <c r="C1145" s="274" t="s">
        <v>1970</v>
      </c>
      <c r="D1145" s="274" t="s">
        <v>503</v>
      </c>
      <c r="E1145" s="275" t="s">
        <v>1971</v>
      </c>
      <c r="F1145" s="276" t="s">
        <v>1972</v>
      </c>
      <c r="G1145" s="277" t="s">
        <v>437</v>
      </c>
      <c r="H1145" s="278">
        <v>520.06500000000005</v>
      </c>
      <c r="I1145" s="279"/>
      <c r="J1145" s="280">
        <f>ROUND(I1145*H1145,2)</f>
        <v>0</v>
      </c>
      <c r="K1145" s="276" t="s">
        <v>1</v>
      </c>
      <c r="L1145" s="281"/>
      <c r="M1145" s="282" t="s">
        <v>1</v>
      </c>
      <c r="N1145" s="283" t="s">
        <v>46</v>
      </c>
      <c r="O1145" s="92"/>
      <c r="P1145" s="237">
        <f>O1145*H1145</f>
        <v>0</v>
      </c>
      <c r="Q1145" s="237">
        <v>0.00051999999999999995</v>
      </c>
      <c r="R1145" s="237">
        <f>Q1145*H1145</f>
        <v>0.2704338</v>
      </c>
      <c r="S1145" s="237">
        <v>0</v>
      </c>
      <c r="T1145" s="238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39" t="s">
        <v>823</v>
      </c>
      <c r="AT1145" s="239" t="s">
        <v>503</v>
      </c>
      <c r="AU1145" s="239" t="s">
        <v>91</v>
      </c>
      <c r="AY1145" s="18" t="s">
        <v>320</v>
      </c>
      <c r="BE1145" s="240">
        <f>IF(N1145="základní",J1145,0)</f>
        <v>0</v>
      </c>
      <c r="BF1145" s="240">
        <f>IF(N1145="snížená",J1145,0)</f>
        <v>0</v>
      </c>
      <c r="BG1145" s="240">
        <f>IF(N1145="zákl. přenesená",J1145,0)</f>
        <v>0</v>
      </c>
      <c r="BH1145" s="240">
        <f>IF(N1145="sníž. přenesená",J1145,0)</f>
        <v>0</v>
      </c>
      <c r="BI1145" s="240">
        <f>IF(N1145="nulová",J1145,0)</f>
        <v>0</v>
      </c>
      <c r="BJ1145" s="18" t="s">
        <v>89</v>
      </c>
      <c r="BK1145" s="240">
        <f>ROUND(I1145*H1145,2)</f>
        <v>0</v>
      </c>
      <c r="BL1145" s="18" t="s">
        <v>404</v>
      </c>
      <c r="BM1145" s="239" t="s">
        <v>1973</v>
      </c>
    </row>
    <row r="1146" s="13" customFormat="1">
      <c r="A1146" s="13"/>
      <c r="B1146" s="251"/>
      <c r="C1146" s="252"/>
      <c r="D1146" s="253" t="s">
        <v>440</v>
      </c>
      <c r="E1146" s="254" t="s">
        <v>1</v>
      </c>
      <c r="F1146" s="255" t="s">
        <v>1974</v>
      </c>
      <c r="G1146" s="252"/>
      <c r="H1146" s="256">
        <v>520.06500000000005</v>
      </c>
      <c r="I1146" s="257"/>
      <c r="J1146" s="252"/>
      <c r="K1146" s="252"/>
      <c r="L1146" s="258"/>
      <c r="M1146" s="259"/>
      <c r="N1146" s="260"/>
      <c r="O1146" s="260"/>
      <c r="P1146" s="260"/>
      <c r="Q1146" s="260"/>
      <c r="R1146" s="260"/>
      <c r="S1146" s="260"/>
      <c r="T1146" s="261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62" t="s">
        <v>440</v>
      </c>
      <c r="AU1146" s="262" t="s">
        <v>91</v>
      </c>
      <c r="AV1146" s="13" t="s">
        <v>91</v>
      </c>
      <c r="AW1146" s="13" t="s">
        <v>36</v>
      </c>
      <c r="AX1146" s="13" t="s">
        <v>89</v>
      </c>
      <c r="AY1146" s="262" t="s">
        <v>320</v>
      </c>
    </row>
    <row r="1147" s="2" customFormat="1" ht="16.5" customHeight="1">
      <c r="A1147" s="39"/>
      <c r="B1147" s="40"/>
      <c r="C1147" s="274" t="s">
        <v>1975</v>
      </c>
      <c r="D1147" s="274" t="s">
        <v>503</v>
      </c>
      <c r="E1147" s="275" t="s">
        <v>1976</v>
      </c>
      <c r="F1147" s="276" t="s">
        <v>1977</v>
      </c>
      <c r="G1147" s="277" t="s">
        <v>437</v>
      </c>
      <c r="H1147" s="278">
        <v>657.43700000000001</v>
      </c>
      <c r="I1147" s="279"/>
      <c r="J1147" s="280">
        <f>ROUND(I1147*H1147,2)</f>
        <v>0</v>
      </c>
      <c r="K1147" s="276" t="s">
        <v>1</v>
      </c>
      <c r="L1147" s="281"/>
      <c r="M1147" s="282" t="s">
        <v>1</v>
      </c>
      <c r="N1147" s="283" t="s">
        <v>46</v>
      </c>
      <c r="O1147" s="92"/>
      <c r="P1147" s="237">
        <f>O1147*H1147</f>
        <v>0</v>
      </c>
      <c r="Q1147" s="237">
        <v>0.00051999999999999995</v>
      </c>
      <c r="R1147" s="237">
        <f>Q1147*H1147</f>
        <v>0.34186723999999996</v>
      </c>
      <c r="S1147" s="237">
        <v>0</v>
      </c>
      <c r="T1147" s="238">
        <f>S1147*H1147</f>
        <v>0</v>
      </c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R1147" s="239" t="s">
        <v>823</v>
      </c>
      <c r="AT1147" s="239" t="s">
        <v>503</v>
      </c>
      <c r="AU1147" s="239" t="s">
        <v>91</v>
      </c>
      <c r="AY1147" s="18" t="s">
        <v>320</v>
      </c>
      <c r="BE1147" s="240">
        <f>IF(N1147="základní",J1147,0)</f>
        <v>0</v>
      </c>
      <c r="BF1147" s="240">
        <f>IF(N1147="snížená",J1147,0)</f>
        <v>0</v>
      </c>
      <c r="BG1147" s="240">
        <f>IF(N1147="zákl. přenesená",J1147,0)</f>
        <v>0</v>
      </c>
      <c r="BH1147" s="240">
        <f>IF(N1147="sníž. přenesená",J1147,0)</f>
        <v>0</v>
      </c>
      <c r="BI1147" s="240">
        <f>IF(N1147="nulová",J1147,0)</f>
        <v>0</v>
      </c>
      <c r="BJ1147" s="18" t="s">
        <v>89</v>
      </c>
      <c r="BK1147" s="240">
        <f>ROUND(I1147*H1147,2)</f>
        <v>0</v>
      </c>
      <c r="BL1147" s="18" t="s">
        <v>404</v>
      </c>
      <c r="BM1147" s="239" t="s">
        <v>1978</v>
      </c>
    </row>
    <row r="1148" s="13" customFormat="1">
      <c r="A1148" s="13"/>
      <c r="B1148" s="251"/>
      <c r="C1148" s="252"/>
      <c r="D1148" s="253" t="s">
        <v>440</v>
      </c>
      <c r="E1148" s="254" t="s">
        <v>1</v>
      </c>
      <c r="F1148" s="255" t="s">
        <v>1979</v>
      </c>
      <c r="G1148" s="252"/>
      <c r="H1148" s="256">
        <v>657.43700000000001</v>
      </c>
      <c r="I1148" s="257"/>
      <c r="J1148" s="252"/>
      <c r="K1148" s="252"/>
      <c r="L1148" s="258"/>
      <c r="M1148" s="259"/>
      <c r="N1148" s="260"/>
      <c r="O1148" s="260"/>
      <c r="P1148" s="260"/>
      <c r="Q1148" s="260"/>
      <c r="R1148" s="260"/>
      <c r="S1148" s="260"/>
      <c r="T1148" s="261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62" t="s">
        <v>440</v>
      </c>
      <c r="AU1148" s="262" t="s">
        <v>91</v>
      </c>
      <c r="AV1148" s="13" t="s">
        <v>91</v>
      </c>
      <c r="AW1148" s="13" t="s">
        <v>36</v>
      </c>
      <c r="AX1148" s="13" t="s">
        <v>89</v>
      </c>
      <c r="AY1148" s="262" t="s">
        <v>320</v>
      </c>
    </row>
    <row r="1149" s="2" customFormat="1" ht="16.5" customHeight="1">
      <c r="A1149" s="39"/>
      <c r="B1149" s="40"/>
      <c r="C1149" s="274" t="s">
        <v>1980</v>
      </c>
      <c r="D1149" s="274" t="s">
        <v>503</v>
      </c>
      <c r="E1149" s="275" t="s">
        <v>1981</v>
      </c>
      <c r="F1149" s="276" t="s">
        <v>1982</v>
      </c>
      <c r="G1149" s="277" t="s">
        <v>437</v>
      </c>
      <c r="H1149" s="278">
        <v>775.33100000000002</v>
      </c>
      <c r="I1149" s="279"/>
      <c r="J1149" s="280">
        <f>ROUND(I1149*H1149,2)</f>
        <v>0</v>
      </c>
      <c r="K1149" s="276" t="s">
        <v>1</v>
      </c>
      <c r="L1149" s="281"/>
      <c r="M1149" s="282" t="s">
        <v>1</v>
      </c>
      <c r="N1149" s="283" t="s">
        <v>46</v>
      </c>
      <c r="O1149" s="92"/>
      <c r="P1149" s="237">
        <f>O1149*H1149</f>
        <v>0</v>
      </c>
      <c r="Q1149" s="237">
        <v>0.00051999999999999995</v>
      </c>
      <c r="R1149" s="237">
        <f>Q1149*H1149</f>
        <v>0.40317211999999997</v>
      </c>
      <c r="S1149" s="237">
        <v>0</v>
      </c>
      <c r="T1149" s="238">
        <f>S1149*H1149</f>
        <v>0</v>
      </c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R1149" s="239" t="s">
        <v>823</v>
      </c>
      <c r="AT1149" s="239" t="s">
        <v>503</v>
      </c>
      <c r="AU1149" s="239" t="s">
        <v>91</v>
      </c>
      <c r="AY1149" s="18" t="s">
        <v>320</v>
      </c>
      <c r="BE1149" s="240">
        <f>IF(N1149="základní",J1149,0)</f>
        <v>0</v>
      </c>
      <c r="BF1149" s="240">
        <f>IF(N1149="snížená",J1149,0)</f>
        <v>0</v>
      </c>
      <c r="BG1149" s="240">
        <f>IF(N1149="zákl. přenesená",J1149,0)</f>
        <v>0</v>
      </c>
      <c r="BH1149" s="240">
        <f>IF(N1149="sníž. přenesená",J1149,0)</f>
        <v>0</v>
      </c>
      <c r="BI1149" s="240">
        <f>IF(N1149="nulová",J1149,0)</f>
        <v>0</v>
      </c>
      <c r="BJ1149" s="18" t="s">
        <v>89</v>
      </c>
      <c r="BK1149" s="240">
        <f>ROUND(I1149*H1149,2)</f>
        <v>0</v>
      </c>
      <c r="BL1149" s="18" t="s">
        <v>404</v>
      </c>
      <c r="BM1149" s="239" t="s">
        <v>1983</v>
      </c>
    </row>
    <row r="1150" s="13" customFormat="1">
      <c r="A1150" s="13"/>
      <c r="B1150" s="251"/>
      <c r="C1150" s="252"/>
      <c r="D1150" s="253" t="s">
        <v>440</v>
      </c>
      <c r="E1150" s="254" t="s">
        <v>1</v>
      </c>
      <c r="F1150" s="255" t="s">
        <v>1984</v>
      </c>
      <c r="G1150" s="252"/>
      <c r="H1150" s="256">
        <v>775.33100000000002</v>
      </c>
      <c r="I1150" s="257"/>
      <c r="J1150" s="252"/>
      <c r="K1150" s="252"/>
      <c r="L1150" s="258"/>
      <c r="M1150" s="259"/>
      <c r="N1150" s="260"/>
      <c r="O1150" s="260"/>
      <c r="P1150" s="260"/>
      <c r="Q1150" s="260"/>
      <c r="R1150" s="260"/>
      <c r="S1150" s="260"/>
      <c r="T1150" s="261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62" t="s">
        <v>440</v>
      </c>
      <c r="AU1150" s="262" t="s">
        <v>91</v>
      </c>
      <c r="AV1150" s="13" t="s">
        <v>91</v>
      </c>
      <c r="AW1150" s="13" t="s">
        <v>36</v>
      </c>
      <c r="AX1150" s="13" t="s">
        <v>89</v>
      </c>
      <c r="AY1150" s="262" t="s">
        <v>320</v>
      </c>
    </row>
    <row r="1151" s="2" customFormat="1" ht="24.15" customHeight="1">
      <c r="A1151" s="39"/>
      <c r="B1151" s="40"/>
      <c r="C1151" s="228" t="s">
        <v>1985</v>
      </c>
      <c r="D1151" s="228" t="s">
        <v>323</v>
      </c>
      <c r="E1151" s="229" t="s">
        <v>1986</v>
      </c>
      <c r="F1151" s="230" t="s">
        <v>1987</v>
      </c>
      <c r="G1151" s="231" t="s">
        <v>515</v>
      </c>
      <c r="H1151" s="232">
        <v>780.29999999999995</v>
      </c>
      <c r="I1151" s="233"/>
      <c r="J1151" s="234">
        <f>ROUND(I1151*H1151,2)</f>
        <v>0</v>
      </c>
      <c r="K1151" s="230" t="s">
        <v>326</v>
      </c>
      <c r="L1151" s="45"/>
      <c r="M1151" s="235" t="s">
        <v>1</v>
      </c>
      <c r="N1151" s="236" t="s">
        <v>46</v>
      </c>
      <c r="O1151" s="92"/>
      <c r="P1151" s="237">
        <f>O1151*H1151</f>
        <v>0</v>
      </c>
      <c r="Q1151" s="237">
        <v>0</v>
      </c>
      <c r="R1151" s="237">
        <f>Q1151*H1151</f>
        <v>0</v>
      </c>
      <c r="S1151" s="237">
        <v>0</v>
      </c>
      <c r="T1151" s="238">
        <f>S1151*H1151</f>
        <v>0</v>
      </c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R1151" s="239" t="s">
        <v>404</v>
      </c>
      <c r="AT1151" s="239" t="s">
        <v>323</v>
      </c>
      <c r="AU1151" s="239" t="s">
        <v>91</v>
      </c>
      <c r="AY1151" s="18" t="s">
        <v>320</v>
      </c>
      <c r="BE1151" s="240">
        <f>IF(N1151="základní",J1151,0)</f>
        <v>0</v>
      </c>
      <c r="BF1151" s="240">
        <f>IF(N1151="snížená",J1151,0)</f>
        <v>0</v>
      </c>
      <c r="BG1151" s="240">
        <f>IF(N1151="zákl. přenesená",J1151,0)</f>
        <v>0</v>
      </c>
      <c r="BH1151" s="240">
        <f>IF(N1151="sníž. přenesená",J1151,0)</f>
        <v>0</v>
      </c>
      <c r="BI1151" s="240">
        <f>IF(N1151="nulová",J1151,0)</f>
        <v>0</v>
      </c>
      <c r="BJ1151" s="18" t="s">
        <v>89</v>
      </c>
      <c r="BK1151" s="240">
        <f>ROUND(I1151*H1151,2)</f>
        <v>0</v>
      </c>
      <c r="BL1151" s="18" t="s">
        <v>404</v>
      </c>
      <c r="BM1151" s="239" t="s">
        <v>1988</v>
      </c>
    </row>
    <row r="1152" s="2" customFormat="1">
      <c r="A1152" s="39"/>
      <c r="B1152" s="40"/>
      <c r="C1152" s="41"/>
      <c r="D1152" s="241" t="s">
        <v>329</v>
      </c>
      <c r="E1152" s="41"/>
      <c r="F1152" s="242" t="s">
        <v>1989</v>
      </c>
      <c r="G1152" s="41"/>
      <c r="H1152" s="41"/>
      <c r="I1152" s="243"/>
      <c r="J1152" s="41"/>
      <c r="K1152" s="41"/>
      <c r="L1152" s="45"/>
      <c r="M1152" s="244"/>
      <c r="N1152" s="245"/>
      <c r="O1152" s="92"/>
      <c r="P1152" s="92"/>
      <c r="Q1152" s="92"/>
      <c r="R1152" s="92"/>
      <c r="S1152" s="92"/>
      <c r="T1152" s="93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T1152" s="18" t="s">
        <v>329</v>
      </c>
      <c r="AU1152" s="18" t="s">
        <v>91</v>
      </c>
    </row>
    <row r="1153" s="16" customFormat="1">
      <c r="A1153" s="16"/>
      <c r="B1153" s="299"/>
      <c r="C1153" s="300"/>
      <c r="D1153" s="253" t="s">
        <v>440</v>
      </c>
      <c r="E1153" s="301" t="s">
        <v>1</v>
      </c>
      <c r="F1153" s="302" t="s">
        <v>900</v>
      </c>
      <c r="G1153" s="300"/>
      <c r="H1153" s="301" t="s">
        <v>1</v>
      </c>
      <c r="I1153" s="303"/>
      <c r="J1153" s="300"/>
      <c r="K1153" s="300"/>
      <c r="L1153" s="304"/>
      <c r="M1153" s="305"/>
      <c r="N1153" s="306"/>
      <c r="O1153" s="306"/>
      <c r="P1153" s="306"/>
      <c r="Q1153" s="306"/>
      <c r="R1153" s="306"/>
      <c r="S1153" s="306"/>
      <c r="T1153" s="307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T1153" s="308" t="s">
        <v>440</v>
      </c>
      <c r="AU1153" s="308" t="s">
        <v>91</v>
      </c>
      <c r="AV1153" s="16" t="s">
        <v>89</v>
      </c>
      <c r="AW1153" s="16" t="s">
        <v>36</v>
      </c>
      <c r="AX1153" s="16" t="s">
        <v>81</v>
      </c>
      <c r="AY1153" s="308" t="s">
        <v>320</v>
      </c>
    </row>
    <row r="1154" s="13" customFormat="1">
      <c r="A1154" s="13"/>
      <c r="B1154" s="251"/>
      <c r="C1154" s="252"/>
      <c r="D1154" s="253" t="s">
        <v>440</v>
      </c>
      <c r="E1154" s="254" t="s">
        <v>1</v>
      </c>
      <c r="F1154" s="255" t="s">
        <v>1990</v>
      </c>
      <c r="G1154" s="252"/>
      <c r="H1154" s="256">
        <v>20</v>
      </c>
      <c r="I1154" s="257"/>
      <c r="J1154" s="252"/>
      <c r="K1154" s="252"/>
      <c r="L1154" s="258"/>
      <c r="M1154" s="259"/>
      <c r="N1154" s="260"/>
      <c r="O1154" s="260"/>
      <c r="P1154" s="260"/>
      <c r="Q1154" s="260"/>
      <c r="R1154" s="260"/>
      <c r="S1154" s="260"/>
      <c r="T1154" s="261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62" t="s">
        <v>440</v>
      </c>
      <c r="AU1154" s="262" t="s">
        <v>91</v>
      </c>
      <c r="AV1154" s="13" t="s">
        <v>91</v>
      </c>
      <c r="AW1154" s="13" t="s">
        <v>36</v>
      </c>
      <c r="AX1154" s="13" t="s">
        <v>81</v>
      </c>
      <c r="AY1154" s="262" t="s">
        <v>320</v>
      </c>
    </row>
    <row r="1155" s="13" customFormat="1">
      <c r="A1155" s="13"/>
      <c r="B1155" s="251"/>
      <c r="C1155" s="252"/>
      <c r="D1155" s="253" t="s">
        <v>440</v>
      </c>
      <c r="E1155" s="254" t="s">
        <v>1</v>
      </c>
      <c r="F1155" s="255" t="s">
        <v>1991</v>
      </c>
      <c r="G1155" s="252"/>
      <c r="H1155" s="256">
        <v>54.799999999999997</v>
      </c>
      <c r="I1155" s="257"/>
      <c r="J1155" s="252"/>
      <c r="K1155" s="252"/>
      <c r="L1155" s="258"/>
      <c r="M1155" s="259"/>
      <c r="N1155" s="260"/>
      <c r="O1155" s="260"/>
      <c r="P1155" s="260"/>
      <c r="Q1155" s="260"/>
      <c r="R1155" s="260"/>
      <c r="S1155" s="260"/>
      <c r="T1155" s="261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62" t="s">
        <v>440</v>
      </c>
      <c r="AU1155" s="262" t="s">
        <v>91</v>
      </c>
      <c r="AV1155" s="13" t="s">
        <v>91</v>
      </c>
      <c r="AW1155" s="13" t="s">
        <v>36</v>
      </c>
      <c r="AX1155" s="13" t="s">
        <v>81</v>
      </c>
      <c r="AY1155" s="262" t="s">
        <v>320</v>
      </c>
    </row>
    <row r="1156" s="13" customFormat="1">
      <c r="A1156" s="13"/>
      <c r="B1156" s="251"/>
      <c r="C1156" s="252"/>
      <c r="D1156" s="253" t="s">
        <v>440</v>
      </c>
      <c r="E1156" s="254" t="s">
        <v>1</v>
      </c>
      <c r="F1156" s="255" t="s">
        <v>1992</v>
      </c>
      <c r="G1156" s="252"/>
      <c r="H1156" s="256">
        <v>8</v>
      </c>
      <c r="I1156" s="257"/>
      <c r="J1156" s="252"/>
      <c r="K1156" s="252"/>
      <c r="L1156" s="258"/>
      <c r="M1156" s="259"/>
      <c r="N1156" s="260"/>
      <c r="O1156" s="260"/>
      <c r="P1156" s="260"/>
      <c r="Q1156" s="260"/>
      <c r="R1156" s="260"/>
      <c r="S1156" s="260"/>
      <c r="T1156" s="261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62" t="s">
        <v>440</v>
      </c>
      <c r="AU1156" s="262" t="s">
        <v>91</v>
      </c>
      <c r="AV1156" s="13" t="s">
        <v>91</v>
      </c>
      <c r="AW1156" s="13" t="s">
        <v>36</v>
      </c>
      <c r="AX1156" s="13" t="s">
        <v>81</v>
      </c>
      <c r="AY1156" s="262" t="s">
        <v>320</v>
      </c>
    </row>
    <row r="1157" s="13" customFormat="1">
      <c r="A1157" s="13"/>
      <c r="B1157" s="251"/>
      <c r="C1157" s="252"/>
      <c r="D1157" s="253" t="s">
        <v>440</v>
      </c>
      <c r="E1157" s="254" t="s">
        <v>1</v>
      </c>
      <c r="F1157" s="255" t="s">
        <v>1993</v>
      </c>
      <c r="G1157" s="252"/>
      <c r="H1157" s="256">
        <v>8.1999999999999993</v>
      </c>
      <c r="I1157" s="257"/>
      <c r="J1157" s="252"/>
      <c r="K1157" s="252"/>
      <c r="L1157" s="258"/>
      <c r="M1157" s="259"/>
      <c r="N1157" s="260"/>
      <c r="O1157" s="260"/>
      <c r="P1157" s="260"/>
      <c r="Q1157" s="260"/>
      <c r="R1157" s="260"/>
      <c r="S1157" s="260"/>
      <c r="T1157" s="261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62" t="s">
        <v>440</v>
      </c>
      <c r="AU1157" s="262" t="s">
        <v>91</v>
      </c>
      <c r="AV1157" s="13" t="s">
        <v>91</v>
      </c>
      <c r="AW1157" s="13" t="s">
        <v>36</v>
      </c>
      <c r="AX1157" s="13" t="s">
        <v>81</v>
      </c>
      <c r="AY1157" s="262" t="s">
        <v>320</v>
      </c>
    </row>
    <row r="1158" s="13" customFormat="1">
      <c r="A1158" s="13"/>
      <c r="B1158" s="251"/>
      <c r="C1158" s="252"/>
      <c r="D1158" s="253" t="s">
        <v>440</v>
      </c>
      <c r="E1158" s="254" t="s">
        <v>1</v>
      </c>
      <c r="F1158" s="255" t="s">
        <v>1994</v>
      </c>
      <c r="G1158" s="252"/>
      <c r="H1158" s="256">
        <v>21.800000000000001</v>
      </c>
      <c r="I1158" s="257"/>
      <c r="J1158" s="252"/>
      <c r="K1158" s="252"/>
      <c r="L1158" s="258"/>
      <c r="M1158" s="259"/>
      <c r="N1158" s="260"/>
      <c r="O1158" s="260"/>
      <c r="P1158" s="260"/>
      <c r="Q1158" s="260"/>
      <c r="R1158" s="260"/>
      <c r="S1158" s="260"/>
      <c r="T1158" s="261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62" t="s">
        <v>440</v>
      </c>
      <c r="AU1158" s="262" t="s">
        <v>91</v>
      </c>
      <c r="AV1158" s="13" t="s">
        <v>91</v>
      </c>
      <c r="AW1158" s="13" t="s">
        <v>36</v>
      </c>
      <c r="AX1158" s="13" t="s">
        <v>81</v>
      </c>
      <c r="AY1158" s="262" t="s">
        <v>320</v>
      </c>
    </row>
    <row r="1159" s="13" customFormat="1">
      <c r="A1159" s="13"/>
      <c r="B1159" s="251"/>
      <c r="C1159" s="252"/>
      <c r="D1159" s="253" t="s">
        <v>440</v>
      </c>
      <c r="E1159" s="254" t="s">
        <v>1</v>
      </c>
      <c r="F1159" s="255" t="s">
        <v>1995</v>
      </c>
      <c r="G1159" s="252"/>
      <c r="H1159" s="256">
        <v>24</v>
      </c>
      <c r="I1159" s="257"/>
      <c r="J1159" s="252"/>
      <c r="K1159" s="252"/>
      <c r="L1159" s="258"/>
      <c r="M1159" s="259"/>
      <c r="N1159" s="260"/>
      <c r="O1159" s="260"/>
      <c r="P1159" s="260"/>
      <c r="Q1159" s="260"/>
      <c r="R1159" s="260"/>
      <c r="S1159" s="260"/>
      <c r="T1159" s="261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62" t="s">
        <v>440</v>
      </c>
      <c r="AU1159" s="262" t="s">
        <v>91</v>
      </c>
      <c r="AV1159" s="13" t="s">
        <v>91</v>
      </c>
      <c r="AW1159" s="13" t="s">
        <v>36</v>
      </c>
      <c r="AX1159" s="13" t="s">
        <v>81</v>
      </c>
      <c r="AY1159" s="262" t="s">
        <v>320</v>
      </c>
    </row>
    <row r="1160" s="13" customFormat="1">
      <c r="A1160" s="13"/>
      <c r="B1160" s="251"/>
      <c r="C1160" s="252"/>
      <c r="D1160" s="253" t="s">
        <v>440</v>
      </c>
      <c r="E1160" s="254" t="s">
        <v>1</v>
      </c>
      <c r="F1160" s="255" t="s">
        <v>1996</v>
      </c>
      <c r="G1160" s="252"/>
      <c r="H1160" s="256">
        <v>28</v>
      </c>
      <c r="I1160" s="257"/>
      <c r="J1160" s="252"/>
      <c r="K1160" s="252"/>
      <c r="L1160" s="258"/>
      <c r="M1160" s="259"/>
      <c r="N1160" s="260"/>
      <c r="O1160" s="260"/>
      <c r="P1160" s="260"/>
      <c r="Q1160" s="260"/>
      <c r="R1160" s="260"/>
      <c r="S1160" s="260"/>
      <c r="T1160" s="261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62" t="s">
        <v>440</v>
      </c>
      <c r="AU1160" s="262" t="s">
        <v>91</v>
      </c>
      <c r="AV1160" s="13" t="s">
        <v>91</v>
      </c>
      <c r="AW1160" s="13" t="s">
        <v>36</v>
      </c>
      <c r="AX1160" s="13" t="s">
        <v>81</v>
      </c>
      <c r="AY1160" s="262" t="s">
        <v>320</v>
      </c>
    </row>
    <row r="1161" s="13" customFormat="1">
      <c r="A1161" s="13"/>
      <c r="B1161" s="251"/>
      <c r="C1161" s="252"/>
      <c r="D1161" s="253" t="s">
        <v>440</v>
      </c>
      <c r="E1161" s="254" t="s">
        <v>1</v>
      </c>
      <c r="F1161" s="255" t="s">
        <v>1997</v>
      </c>
      <c r="G1161" s="252"/>
      <c r="H1161" s="256">
        <v>28</v>
      </c>
      <c r="I1161" s="257"/>
      <c r="J1161" s="252"/>
      <c r="K1161" s="252"/>
      <c r="L1161" s="258"/>
      <c r="M1161" s="259"/>
      <c r="N1161" s="260"/>
      <c r="O1161" s="260"/>
      <c r="P1161" s="260"/>
      <c r="Q1161" s="260"/>
      <c r="R1161" s="260"/>
      <c r="S1161" s="260"/>
      <c r="T1161" s="261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262" t="s">
        <v>440</v>
      </c>
      <c r="AU1161" s="262" t="s">
        <v>91</v>
      </c>
      <c r="AV1161" s="13" t="s">
        <v>91</v>
      </c>
      <c r="AW1161" s="13" t="s">
        <v>36</v>
      </c>
      <c r="AX1161" s="13" t="s">
        <v>81</v>
      </c>
      <c r="AY1161" s="262" t="s">
        <v>320</v>
      </c>
    </row>
    <row r="1162" s="13" customFormat="1">
      <c r="A1162" s="13"/>
      <c r="B1162" s="251"/>
      <c r="C1162" s="252"/>
      <c r="D1162" s="253" t="s">
        <v>440</v>
      </c>
      <c r="E1162" s="254" t="s">
        <v>1</v>
      </c>
      <c r="F1162" s="255" t="s">
        <v>1998</v>
      </c>
      <c r="G1162" s="252"/>
      <c r="H1162" s="256">
        <v>109.59999999999999</v>
      </c>
      <c r="I1162" s="257"/>
      <c r="J1162" s="252"/>
      <c r="K1162" s="252"/>
      <c r="L1162" s="258"/>
      <c r="M1162" s="259"/>
      <c r="N1162" s="260"/>
      <c r="O1162" s="260"/>
      <c r="P1162" s="260"/>
      <c r="Q1162" s="260"/>
      <c r="R1162" s="260"/>
      <c r="S1162" s="260"/>
      <c r="T1162" s="261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62" t="s">
        <v>440</v>
      </c>
      <c r="AU1162" s="262" t="s">
        <v>91</v>
      </c>
      <c r="AV1162" s="13" t="s">
        <v>91</v>
      </c>
      <c r="AW1162" s="13" t="s">
        <v>36</v>
      </c>
      <c r="AX1162" s="13" t="s">
        <v>81</v>
      </c>
      <c r="AY1162" s="262" t="s">
        <v>320</v>
      </c>
    </row>
    <row r="1163" s="13" customFormat="1">
      <c r="A1163" s="13"/>
      <c r="B1163" s="251"/>
      <c r="C1163" s="252"/>
      <c r="D1163" s="253" t="s">
        <v>440</v>
      </c>
      <c r="E1163" s="254" t="s">
        <v>1</v>
      </c>
      <c r="F1163" s="255" t="s">
        <v>1999</v>
      </c>
      <c r="G1163" s="252"/>
      <c r="H1163" s="256">
        <v>35</v>
      </c>
      <c r="I1163" s="257"/>
      <c r="J1163" s="252"/>
      <c r="K1163" s="252"/>
      <c r="L1163" s="258"/>
      <c r="M1163" s="259"/>
      <c r="N1163" s="260"/>
      <c r="O1163" s="260"/>
      <c r="P1163" s="260"/>
      <c r="Q1163" s="260"/>
      <c r="R1163" s="260"/>
      <c r="S1163" s="260"/>
      <c r="T1163" s="261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62" t="s">
        <v>440</v>
      </c>
      <c r="AU1163" s="262" t="s">
        <v>91</v>
      </c>
      <c r="AV1163" s="13" t="s">
        <v>91</v>
      </c>
      <c r="AW1163" s="13" t="s">
        <v>36</v>
      </c>
      <c r="AX1163" s="13" t="s">
        <v>81</v>
      </c>
      <c r="AY1163" s="262" t="s">
        <v>320</v>
      </c>
    </row>
    <row r="1164" s="13" customFormat="1">
      <c r="A1164" s="13"/>
      <c r="B1164" s="251"/>
      <c r="C1164" s="252"/>
      <c r="D1164" s="253" t="s">
        <v>440</v>
      </c>
      <c r="E1164" s="254" t="s">
        <v>1</v>
      </c>
      <c r="F1164" s="255" t="s">
        <v>2000</v>
      </c>
      <c r="G1164" s="252"/>
      <c r="H1164" s="256">
        <v>22.399999999999999</v>
      </c>
      <c r="I1164" s="257"/>
      <c r="J1164" s="252"/>
      <c r="K1164" s="252"/>
      <c r="L1164" s="258"/>
      <c r="M1164" s="259"/>
      <c r="N1164" s="260"/>
      <c r="O1164" s="260"/>
      <c r="P1164" s="260"/>
      <c r="Q1164" s="260"/>
      <c r="R1164" s="260"/>
      <c r="S1164" s="260"/>
      <c r="T1164" s="261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62" t="s">
        <v>440</v>
      </c>
      <c r="AU1164" s="262" t="s">
        <v>91</v>
      </c>
      <c r="AV1164" s="13" t="s">
        <v>91</v>
      </c>
      <c r="AW1164" s="13" t="s">
        <v>36</v>
      </c>
      <c r="AX1164" s="13" t="s">
        <v>81</v>
      </c>
      <c r="AY1164" s="262" t="s">
        <v>320</v>
      </c>
    </row>
    <row r="1165" s="13" customFormat="1">
      <c r="A1165" s="13"/>
      <c r="B1165" s="251"/>
      <c r="C1165" s="252"/>
      <c r="D1165" s="253" t="s">
        <v>440</v>
      </c>
      <c r="E1165" s="254" t="s">
        <v>1</v>
      </c>
      <c r="F1165" s="255" t="s">
        <v>2001</v>
      </c>
      <c r="G1165" s="252"/>
      <c r="H1165" s="256">
        <v>15</v>
      </c>
      <c r="I1165" s="257"/>
      <c r="J1165" s="252"/>
      <c r="K1165" s="252"/>
      <c r="L1165" s="258"/>
      <c r="M1165" s="259"/>
      <c r="N1165" s="260"/>
      <c r="O1165" s="260"/>
      <c r="P1165" s="260"/>
      <c r="Q1165" s="260"/>
      <c r="R1165" s="260"/>
      <c r="S1165" s="260"/>
      <c r="T1165" s="261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62" t="s">
        <v>440</v>
      </c>
      <c r="AU1165" s="262" t="s">
        <v>91</v>
      </c>
      <c r="AV1165" s="13" t="s">
        <v>91</v>
      </c>
      <c r="AW1165" s="13" t="s">
        <v>36</v>
      </c>
      <c r="AX1165" s="13" t="s">
        <v>81</v>
      </c>
      <c r="AY1165" s="262" t="s">
        <v>320</v>
      </c>
    </row>
    <row r="1166" s="13" customFormat="1">
      <c r="A1166" s="13"/>
      <c r="B1166" s="251"/>
      <c r="C1166" s="252"/>
      <c r="D1166" s="253" t="s">
        <v>440</v>
      </c>
      <c r="E1166" s="254" t="s">
        <v>1</v>
      </c>
      <c r="F1166" s="255" t="s">
        <v>2002</v>
      </c>
      <c r="G1166" s="252"/>
      <c r="H1166" s="256">
        <v>14</v>
      </c>
      <c r="I1166" s="257"/>
      <c r="J1166" s="252"/>
      <c r="K1166" s="252"/>
      <c r="L1166" s="258"/>
      <c r="M1166" s="259"/>
      <c r="N1166" s="260"/>
      <c r="O1166" s="260"/>
      <c r="P1166" s="260"/>
      <c r="Q1166" s="260"/>
      <c r="R1166" s="260"/>
      <c r="S1166" s="260"/>
      <c r="T1166" s="261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T1166" s="262" t="s">
        <v>440</v>
      </c>
      <c r="AU1166" s="262" t="s">
        <v>91</v>
      </c>
      <c r="AV1166" s="13" t="s">
        <v>91</v>
      </c>
      <c r="AW1166" s="13" t="s">
        <v>36</v>
      </c>
      <c r="AX1166" s="13" t="s">
        <v>81</v>
      </c>
      <c r="AY1166" s="262" t="s">
        <v>320</v>
      </c>
    </row>
    <row r="1167" s="13" customFormat="1">
      <c r="A1167" s="13"/>
      <c r="B1167" s="251"/>
      <c r="C1167" s="252"/>
      <c r="D1167" s="253" t="s">
        <v>440</v>
      </c>
      <c r="E1167" s="254" t="s">
        <v>1</v>
      </c>
      <c r="F1167" s="255" t="s">
        <v>2003</v>
      </c>
      <c r="G1167" s="252"/>
      <c r="H1167" s="256">
        <v>38.200000000000003</v>
      </c>
      <c r="I1167" s="257"/>
      <c r="J1167" s="252"/>
      <c r="K1167" s="252"/>
      <c r="L1167" s="258"/>
      <c r="M1167" s="259"/>
      <c r="N1167" s="260"/>
      <c r="O1167" s="260"/>
      <c r="P1167" s="260"/>
      <c r="Q1167" s="260"/>
      <c r="R1167" s="260"/>
      <c r="S1167" s="260"/>
      <c r="T1167" s="261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62" t="s">
        <v>440</v>
      </c>
      <c r="AU1167" s="262" t="s">
        <v>91</v>
      </c>
      <c r="AV1167" s="13" t="s">
        <v>91</v>
      </c>
      <c r="AW1167" s="13" t="s">
        <v>36</v>
      </c>
      <c r="AX1167" s="13" t="s">
        <v>81</v>
      </c>
      <c r="AY1167" s="262" t="s">
        <v>320</v>
      </c>
    </row>
    <row r="1168" s="13" customFormat="1">
      <c r="A1168" s="13"/>
      <c r="B1168" s="251"/>
      <c r="C1168" s="252"/>
      <c r="D1168" s="253" t="s">
        <v>440</v>
      </c>
      <c r="E1168" s="254" t="s">
        <v>1</v>
      </c>
      <c r="F1168" s="255" t="s">
        <v>2004</v>
      </c>
      <c r="G1168" s="252"/>
      <c r="H1168" s="256">
        <v>10.4</v>
      </c>
      <c r="I1168" s="257"/>
      <c r="J1168" s="252"/>
      <c r="K1168" s="252"/>
      <c r="L1168" s="258"/>
      <c r="M1168" s="259"/>
      <c r="N1168" s="260"/>
      <c r="O1168" s="260"/>
      <c r="P1168" s="260"/>
      <c r="Q1168" s="260"/>
      <c r="R1168" s="260"/>
      <c r="S1168" s="260"/>
      <c r="T1168" s="261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62" t="s">
        <v>440</v>
      </c>
      <c r="AU1168" s="262" t="s">
        <v>91</v>
      </c>
      <c r="AV1168" s="13" t="s">
        <v>91</v>
      </c>
      <c r="AW1168" s="13" t="s">
        <v>36</v>
      </c>
      <c r="AX1168" s="13" t="s">
        <v>81</v>
      </c>
      <c r="AY1168" s="262" t="s">
        <v>320</v>
      </c>
    </row>
    <row r="1169" s="13" customFormat="1">
      <c r="A1169" s="13"/>
      <c r="B1169" s="251"/>
      <c r="C1169" s="252"/>
      <c r="D1169" s="253" t="s">
        <v>440</v>
      </c>
      <c r="E1169" s="254" t="s">
        <v>1</v>
      </c>
      <c r="F1169" s="255" t="s">
        <v>2005</v>
      </c>
      <c r="G1169" s="252"/>
      <c r="H1169" s="256">
        <v>12.800000000000001</v>
      </c>
      <c r="I1169" s="257"/>
      <c r="J1169" s="252"/>
      <c r="K1169" s="252"/>
      <c r="L1169" s="258"/>
      <c r="M1169" s="259"/>
      <c r="N1169" s="260"/>
      <c r="O1169" s="260"/>
      <c r="P1169" s="260"/>
      <c r="Q1169" s="260"/>
      <c r="R1169" s="260"/>
      <c r="S1169" s="260"/>
      <c r="T1169" s="261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62" t="s">
        <v>440</v>
      </c>
      <c r="AU1169" s="262" t="s">
        <v>91</v>
      </c>
      <c r="AV1169" s="13" t="s">
        <v>91</v>
      </c>
      <c r="AW1169" s="13" t="s">
        <v>36</v>
      </c>
      <c r="AX1169" s="13" t="s">
        <v>81</v>
      </c>
      <c r="AY1169" s="262" t="s">
        <v>320</v>
      </c>
    </row>
    <row r="1170" s="13" customFormat="1">
      <c r="A1170" s="13"/>
      <c r="B1170" s="251"/>
      <c r="C1170" s="252"/>
      <c r="D1170" s="253" t="s">
        <v>440</v>
      </c>
      <c r="E1170" s="254" t="s">
        <v>1</v>
      </c>
      <c r="F1170" s="255" t="s">
        <v>2006</v>
      </c>
      <c r="G1170" s="252"/>
      <c r="H1170" s="256">
        <v>17.199999999999999</v>
      </c>
      <c r="I1170" s="257"/>
      <c r="J1170" s="252"/>
      <c r="K1170" s="252"/>
      <c r="L1170" s="258"/>
      <c r="M1170" s="259"/>
      <c r="N1170" s="260"/>
      <c r="O1170" s="260"/>
      <c r="P1170" s="260"/>
      <c r="Q1170" s="260"/>
      <c r="R1170" s="260"/>
      <c r="S1170" s="260"/>
      <c r="T1170" s="261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62" t="s">
        <v>440</v>
      </c>
      <c r="AU1170" s="262" t="s">
        <v>91</v>
      </c>
      <c r="AV1170" s="13" t="s">
        <v>91</v>
      </c>
      <c r="AW1170" s="13" t="s">
        <v>36</v>
      </c>
      <c r="AX1170" s="13" t="s">
        <v>81</v>
      </c>
      <c r="AY1170" s="262" t="s">
        <v>320</v>
      </c>
    </row>
    <row r="1171" s="13" customFormat="1">
      <c r="A1171" s="13"/>
      <c r="B1171" s="251"/>
      <c r="C1171" s="252"/>
      <c r="D1171" s="253" t="s">
        <v>440</v>
      </c>
      <c r="E1171" s="254" t="s">
        <v>1</v>
      </c>
      <c r="F1171" s="255" t="s">
        <v>2007</v>
      </c>
      <c r="G1171" s="252"/>
      <c r="H1171" s="256">
        <v>43.100000000000001</v>
      </c>
      <c r="I1171" s="257"/>
      <c r="J1171" s="252"/>
      <c r="K1171" s="252"/>
      <c r="L1171" s="258"/>
      <c r="M1171" s="259"/>
      <c r="N1171" s="260"/>
      <c r="O1171" s="260"/>
      <c r="P1171" s="260"/>
      <c r="Q1171" s="260"/>
      <c r="R1171" s="260"/>
      <c r="S1171" s="260"/>
      <c r="T1171" s="261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62" t="s">
        <v>440</v>
      </c>
      <c r="AU1171" s="262" t="s">
        <v>91</v>
      </c>
      <c r="AV1171" s="13" t="s">
        <v>91</v>
      </c>
      <c r="AW1171" s="13" t="s">
        <v>36</v>
      </c>
      <c r="AX1171" s="13" t="s">
        <v>81</v>
      </c>
      <c r="AY1171" s="262" t="s">
        <v>320</v>
      </c>
    </row>
    <row r="1172" s="13" customFormat="1">
      <c r="A1172" s="13"/>
      <c r="B1172" s="251"/>
      <c r="C1172" s="252"/>
      <c r="D1172" s="253" t="s">
        <v>440</v>
      </c>
      <c r="E1172" s="254" t="s">
        <v>1</v>
      </c>
      <c r="F1172" s="255" t="s">
        <v>2008</v>
      </c>
      <c r="G1172" s="252"/>
      <c r="H1172" s="256">
        <v>6</v>
      </c>
      <c r="I1172" s="257"/>
      <c r="J1172" s="252"/>
      <c r="K1172" s="252"/>
      <c r="L1172" s="258"/>
      <c r="M1172" s="259"/>
      <c r="N1172" s="260"/>
      <c r="O1172" s="260"/>
      <c r="P1172" s="260"/>
      <c r="Q1172" s="260"/>
      <c r="R1172" s="260"/>
      <c r="S1172" s="260"/>
      <c r="T1172" s="261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262" t="s">
        <v>440</v>
      </c>
      <c r="AU1172" s="262" t="s">
        <v>91</v>
      </c>
      <c r="AV1172" s="13" t="s">
        <v>91</v>
      </c>
      <c r="AW1172" s="13" t="s">
        <v>36</v>
      </c>
      <c r="AX1172" s="13" t="s">
        <v>81</v>
      </c>
      <c r="AY1172" s="262" t="s">
        <v>320</v>
      </c>
    </row>
    <row r="1173" s="13" customFormat="1">
      <c r="A1173" s="13"/>
      <c r="B1173" s="251"/>
      <c r="C1173" s="252"/>
      <c r="D1173" s="253" t="s">
        <v>440</v>
      </c>
      <c r="E1173" s="254" t="s">
        <v>1</v>
      </c>
      <c r="F1173" s="255" t="s">
        <v>2009</v>
      </c>
      <c r="G1173" s="252"/>
      <c r="H1173" s="256">
        <v>5.7999999999999998</v>
      </c>
      <c r="I1173" s="257"/>
      <c r="J1173" s="252"/>
      <c r="K1173" s="252"/>
      <c r="L1173" s="258"/>
      <c r="M1173" s="259"/>
      <c r="N1173" s="260"/>
      <c r="O1173" s="260"/>
      <c r="P1173" s="260"/>
      <c r="Q1173" s="260"/>
      <c r="R1173" s="260"/>
      <c r="S1173" s="260"/>
      <c r="T1173" s="261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62" t="s">
        <v>440</v>
      </c>
      <c r="AU1173" s="262" t="s">
        <v>91</v>
      </c>
      <c r="AV1173" s="13" t="s">
        <v>91</v>
      </c>
      <c r="AW1173" s="13" t="s">
        <v>36</v>
      </c>
      <c r="AX1173" s="13" t="s">
        <v>81</v>
      </c>
      <c r="AY1173" s="262" t="s">
        <v>320</v>
      </c>
    </row>
    <row r="1174" s="15" customFormat="1">
      <c r="A1174" s="15"/>
      <c r="B1174" s="288"/>
      <c r="C1174" s="289"/>
      <c r="D1174" s="253" t="s">
        <v>440</v>
      </c>
      <c r="E1174" s="290" t="s">
        <v>1</v>
      </c>
      <c r="F1174" s="291" t="s">
        <v>633</v>
      </c>
      <c r="G1174" s="289"/>
      <c r="H1174" s="292">
        <v>522.29999999999995</v>
      </c>
      <c r="I1174" s="293"/>
      <c r="J1174" s="289"/>
      <c r="K1174" s="289"/>
      <c r="L1174" s="294"/>
      <c r="M1174" s="295"/>
      <c r="N1174" s="296"/>
      <c r="O1174" s="296"/>
      <c r="P1174" s="296"/>
      <c r="Q1174" s="296"/>
      <c r="R1174" s="296"/>
      <c r="S1174" s="296"/>
      <c r="T1174" s="297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T1174" s="298" t="s">
        <v>440</v>
      </c>
      <c r="AU1174" s="298" t="s">
        <v>91</v>
      </c>
      <c r="AV1174" s="15" t="s">
        <v>111</v>
      </c>
      <c r="AW1174" s="15" t="s">
        <v>36</v>
      </c>
      <c r="AX1174" s="15" t="s">
        <v>81</v>
      </c>
      <c r="AY1174" s="298" t="s">
        <v>320</v>
      </c>
    </row>
    <row r="1175" s="16" customFormat="1">
      <c r="A1175" s="16"/>
      <c r="B1175" s="299"/>
      <c r="C1175" s="300"/>
      <c r="D1175" s="253" t="s">
        <v>440</v>
      </c>
      <c r="E1175" s="301" t="s">
        <v>1</v>
      </c>
      <c r="F1175" s="302" t="s">
        <v>879</v>
      </c>
      <c r="G1175" s="300"/>
      <c r="H1175" s="301" t="s">
        <v>1</v>
      </c>
      <c r="I1175" s="303"/>
      <c r="J1175" s="300"/>
      <c r="K1175" s="300"/>
      <c r="L1175" s="304"/>
      <c r="M1175" s="305"/>
      <c r="N1175" s="306"/>
      <c r="O1175" s="306"/>
      <c r="P1175" s="306"/>
      <c r="Q1175" s="306"/>
      <c r="R1175" s="306"/>
      <c r="S1175" s="306"/>
      <c r="T1175" s="307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T1175" s="308" t="s">
        <v>440</v>
      </c>
      <c r="AU1175" s="308" t="s">
        <v>91</v>
      </c>
      <c r="AV1175" s="16" t="s">
        <v>89</v>
      </c>
      <c r="AW1175" s="16" t="s">
        <v>36</v>
      </c>
      <c r="AX1175" s="16" t="s">
        <v>81</v>
      </c>
      <c r="AY1175" s="308" t="s">
        <v>320</v>
      </c>
    </row>
    <row r="1176" s="13" customFormat="1">
      <c r="A1176" s="13"/>
      <c r="B1176" s="251"/>
      <c r="C1176" s="252"/>
      <c r="D1176" s="253" t="s">
        <v>440</v>
      </c>
      <c r="E1176" s="254" t="s">
        <v>1</v>
      </c>
      <c r="F1176" s="255" t="s">
        <v>2010</v>
      </c>
      <c r="G1176" s="252"/>
      <c r="H1176" s="256">
        <v>10.800000000000001</v>
      </c>
      <c r="I1176" s="257"/>
      <c r="J1176" s="252"/>
      <c r="K1176" s="252"/>
      <c r="L1176" s="258"/>
      <c r="M1176" s="259"/>
      <c r="N1176" s="260"/>
      <c r="O1176" s="260"/>
      <c r="P1176" s="260"/>
      <c r="Q1176" s="260"/>
      <c r="R1176" s="260"/>
      <c r="S1176" s="260"/>
      <c r="T1176" s="261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62" t="s">
        <v>440</v>
      </c>
      <c r="AU1176" s="262" t="s">
        <v>91</v>
      </c>
      <c r="AV1176" s="13" t="s">
        <v>91</v>
      </c>
      <c r="AW1176" s="13" t="s">
        <v>36</v>
      </c>
      <c r="AX1176" s="13" t="s">
        <v>81</v>
      </c>
      <c r="AY1176" s="262" t="s">
        <v>320</v>
      </c>
    </row>
    <row r="1177" s="13" customFormat="1">
      <c r="A1177" s="13"/>
      <c r="B1177" s="251"/>
      <c r="C1177" s="252"/>
      <c r="D1177" s="253" t="s">
        <v>440</v>
      </c>
      <c r="E1177" s="254" t="s">
        <v>1</v>
      </c>
      <c r="F1177" s="255" t="s">
        <v>2011</v>
      </c>
      <c r="G1177" s="252"/>
      <c r="H1177" s="256">
        <v>33.399999999999999</v>
      </c>
      <c r="I1177" s="257"/>
      <c r="J1177" s="252"/>
      <c r="K1177" s="252"/>
      <c r="L1177" s="258"/>
      <c r="M1177" s="259"/>
      <c r="N1177" s="260"/>
      <c r="O1177" s="260"/>
      <c r="P1177" s="260"/>
      <c r="Q1177" s="260"/>
      <c r="R1177" s="260"/>
      <c r="S1177" s="260"/>
      <c r="T1177" s="261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T1177" s="262" t="s">
        <v>440</v>
      </c>
      <c r="AU1177" s="262" t="s">
        <v>91</v>
      </c>
      <c r="AV1177" s="13" t="s">
        <v>91</v>
      </c>
      <c r="AW1177" s="13" t="s">
        <v>36</v>
      </c>
      <c r="AX1177" s="13" t="s">
        <v>81</v>
      </c>
      <c r="AY1177" s="262" t="s">
        <v>320</v>
      </c>
    </row>
    <row r="1178" s="13" customFormat="1">
      <c r="A1178" s="13"/>
      <c r="B1178" s="251"/>
      <c r="C1178" s="252"/>
      <c r="D1178" s="253" t="s">
        <v>440</v>
      </c>
      <c r="E1178" s="254" t="s">
        <v>1</v>
      </c>
      <c r="F1178" s="255" t="s">
        <v>2012</v>
      </c>
      <c r="G1178" s="252"/>
      <c r="H1178" s="256">
        <v>12.800000000000001</v>
      </c>
      <c r="I1178" s="257"/>
      <c r="J1178" s="252"/>
      <c r="K1178" s="252"/>
      <c r="L1178" s="258"/>
      <c r="M1178" s="259"/>
      <c r="N1178" s="260"/>
      <c r="O1178" s="260"/>
      <c r="P1178" s="260"/>
      <c r="Q1178" s="260"/>
      <c r="R1178" s="260"/>
      <c r="S1178" s="260"/>
      <c r="T1178" s="261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62" t="s">
        <v>440</v>
      </c>
      <c r="AU1178" s="262" t="s">
        <v>91</v>
      </c>
      <c r="AV1178" s="13" t="s">
        <v>91</v>
      </c>
      <c r="AW1178" s="13" t="s">
        <v>36</v>
      </c>
      <c r="AX1178" s="13" t="s">
        <v>81</v>
      </c>
      <c r="AY1178" s="262" t="s">
        <v>320</v>
      </c>
    </row>
    <row r="1179" s="13" customFormat="1">
      <c r="A1179" s="13"/>
      <c r="B1179" s="251"/>
      <c r="C1179" s="252"/>
      <c r="D1179" s="253" t="s">
        <v>440</v>
      </c>
      <c r="E1179" s="254" t="s">
        <v>1</v>
      </c>
      <c r="F1179" s="255" t="s">
        <v>2013</v>
      </c>
      <c r="G1179" s="252"/>
      <c r="H1179" s="256">
        <v>33.399999999999999</v>
      </c>
      <c r="I1179" s="257"/>
      <c r="J1179" s="252"/>
      <c r="K1179" s="252"/>
      <c r="L1179" s="258"/>
      <c r="M1179" s="259"/>
      <c r="N1179" s="260"/>
      <c r="O1179" s="260"/>
      <c r="P1179" s="260"/>
      <c r="Q1179" s="260"/>
      <c r="R1179" s="260"/>
      <c r="S1179" s="260"/>
      <c r="T1179" s="261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62" t="s">
        <v>440</v>
      </c>
      <c r="AU1179" s="262" t="s">
        <v>91</v>
      </c>
      <c r="AV1179" s="13" t="s">
        <v>91</v>
      </c>
      <c r="AW1179" s="13" t="s">
        <v>36</v>
      </c>
      <c r="AX1179" s="13" t="s">
        <v>81</v>
      </c>
      <c r="AY1179" s="262" t="s">
        <v>320</v>
      </c>
    </row>
    <row r="1180" s="13" customFormat="1">
      <c r="A1180" s="13"/>
      <c r="B1180" s="251"/>
      <c r="C1180" s="252"/>
      <c r="D1180" s="253" t="s">
        <v>440</v>
      </c>
      <c r="E1180" s="254" t="s">
        <v>1</v>
      </c>
      <c r="F1180" s="255" t="s">
        <v>2014</v>
      </c>
      <c r="G1180" s="252"/>
      <c r="H1180" s="256">
        <v>8.5999999999999996</v>
      </c>
      <c r="I1180" s="257"/>
      <c r="J1180" s="252"/>
      <c r="K1180" s="252"/>
      <c r="L1180" s="258"/>
      <c r="M1180" s="259"/>
      <c r="N1180" s="260"/>
      <c r="O1180" s="260"/>
      <c r="P1180" s="260"/>
      <c r="Q1180" s="260"/>
      <c r="R1180" s="260"/>
      <c r="S1180" s="260"/>
      <c r="T1180" s="261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62" t="s">
        <v>440</v>
      </c>
      <c r="AU1180" s="262" t="s">
        <v>91</v>
      </c>
      <c r="AV1180" s="13" t="s">
        <v>91</v>
      </c>
      <c r="AW1180" s="13" t="s">
        <v>36</v>
      </c>
      <c r="AX1180" s="13" t="s">
        <v>81</v>
      </c>
      <c r="AY1180" s="262" t="s">
        <v>320</v>
      </c>
    </row>
    <row r="1181" s="13" customFormat="1">
      <c r="A1181" s="13"/>
      <c r="B1181" s="251"/>
      <c r="C1181" s="252"/>
      <c r="D1181" s="253" t="s">
        <v>440</v>
      </c>
      <c r="E1181" s="254" t="s">
        <v>1</v>
      </c>
      <c r="F1181" s="255" t="s">
        <v>2015</v>
      </c>
      <c r="G1181" s="252"/>
      <c r="H1181" s="256">
        <v>7.4000000000000004</v>
      </c>
      <c r="I1181" s="257"/>
      <c r="J1181" s="252"/>
      <c r="K1181" s="252"/>
      <c r="L1181" s="258"/>
      <c r="M1181" s="259"/>
      <c r="N1181" s="260"/>
      <c r="O1181" s="260"/>
      <c r="P1181" s="260"/>
      <c r="Q1181" s="260"/>
      <c r="R1181" s="260"/>
      <c r="S1181" s="260"/>
      <c r="T1181" s="261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62" t="s">
        <v>440</v>
      </c>
      <c r="AU1181" s="262" t="s">
        <v>91</v>
      </c>
      <c r="AV1181" s="13" t="s">
        <v>91</v>
      </c>
      <c r="AW1181" s="13" t="s">
        <v>36</v>
      </c>
      <c r="AX1181" s="13" t="s">
        <v>81</v>
      </c>
      <c r="AY1181" s="262" t="s">
        <v>320</v>
      </c>
    </row>
    <row r="1182" s="13" customFormat="1">
      <c r="A1182" s="13"/>
      <c r="B1182" s="251"/>
      <c r="C1182" s="252"/>
      <c r="D1182" s="253" t="s">
        <v>440</v>
      </c>
      <c r="E1182" s="254" t="s">
        <v>1</v>
      </c>
      <c r="F1182" s="255" t="s">
        <v>2016</v>
      </c>
      <c r="G1182" s="252"/>
      <c r="H1182" s="256">
        <v>10.6</v>
      </c>
      <c r="I1182" s="257"/>
      <c r="J1182" s="252"/>
      <c r="K1182" s="252"/>
      <c r="L1182" s="258"/>
      <c r="M1182" s="259"/>
      <c r="N1182" s="260"/>
      <c r="O1182" s="260"/>
      <c r="P1182" s="260"/>
      <c r="Q1182" s="260"/>
      <c r="R1182" s="260"/>
      <c r="S1182" s="260"/>
      <c r="T1182" s="261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62" t="s">
        <v>440</v>
      </c>
      <c r="AU1182" s="262" t="s">
        <v>91</v>
      </c>
      <c r="AV1182" s="13" t="s">
        <v>91</v>
      </c>
      <c r="AW1182" s="13" t="s">
        <v>36</v>
      </c>
      <c r="AX1182" s="13" t="s">
        <v>81</v>
      </c>
      <c r="AY1182" s="262" t="s">
        <v>320</v>
      </c>
    </row>
    <row r="1183" s="13" customFormat="1">
      <c r="A1183" s="13"/>
      <c r="B1183" s="251"/>
      <c r="C1183" s="252"/>
      <c r="D1183" s="253" t="s">
        <v>440</v>
      </c>
      <c r="E1183" s="254" t="s">
        <v>1</v>
      </c>
      <c r="F1183" s="255" t="s">
        <v>2017</v>
      </c>
      <c r="G1183" s="252"/>
      <c r="H1183" s="256">
        <v>9.1999999999999993</v>
      </c>
      <c r="I1183" s="257"/>
      <c r="J1183" s="252"/>
      <c r="K1183" s="252"/>
      <c r="L1183" s="258"/>
      <c r="M1183" s="259"/>
      <c r="N1183" s="260"/>
      <c r="O1183" s="260"/>
      <c r="P1183" s="260"/>
      <c r="Q1183" s="260"/>
      <c r="R1183" s="260"/>
      <c r="S1183" s="260"/>
      <c r="T1183" s="261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62" t="s">
        <v>440</v>
      </c>
      <c r="AU1183" s="262" t="s">
        <v>91</v>
      </c>
      <c r="AV1183" s="13" t="s">
        <v>91</v>
      </c>
      <c r="AW1183" s="13" t="s">
        <v>36</v>
      </c>
      <c r="AX1183" s="13" t="s">
        <v>81</v>
      </c>
      <c r="AY1183" s="262" t="s">
        <v>320</v>
      </c>
    </row>
    <row r="1184" s="13" customFormat="1">
      <c r="A1184" s="13"/>
      <c r="B1184" s="251"/>
      <c r="C1184" s="252"/>
      <c r="D1184" s="253" t="s">
        <v>440</v>
      </c>
      <c r="E1184" s="254" t="s">
        <v>1</v>
      </c>
      <c r="F1184" s="255" t="s">
        <v>2018</v>
      </c>
      <c r="G1184" s="252"/>
      <c r="H1184" s="256">
        <v>12.6</v>
      </c>
      <c r="I1184" s="257"/>
      <c r="J1184" s="252"/>
      <c r="K1184" s="252"/>
      <c r="L1184" s="258"/>
      <c r="M1184" s="259"/>
      <c r="N1184" s="260"/>
      <c r="O1184" s="260"/>
      <c r="P1184" s="260"/>
      <c r="Q1184" s="260"/>
      <c r="R1184" s="260"/>
      <c r="S1184" s="260"/>
      <c r="T1184" s="261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62" t="s">
        <v>440</v>
      </c>
      <c r="AU1184" s="262" t="s">
        <v>91</v>
      </c>
      <c r="AV1184" s="13" t="s">
        <v>91</v>
      </c>
      <c r="AW1184" s="13" t="s">
        <v>36</v>
      </c>
      <c r="AX1184" s="13" t="s">
        <v>81</v>
      </c>
      <c r="AY1184" s="262" t="s">
        <v>320</v>
      </c>
    </row>
    <row r="1185" s="13" customFormat="1">
      <c r="A1185" s="13"/>
      <c r="B1185" s="251"/>
      <c r="C1185" s="252"/>
      <c r="D1185" s="253" t="s">
        <v>440</v>
      </c>
      <c r="E1185" s="254" t="s">
        <v>1</v>
      </c>
      <c r="F1185" s="255" t="s">
        <v>2019</v>
      </c>
      <c r="G1185" s="252"/>
      <c r="H1185" s="256">
        <v>20.800000000000001</v>
      </c>
      <c r="I1185" s="257"/>
      <c r="J1185" s="252"/>
      <c r="K1185" s="252"/>
      <c r="L1185" s="258"/>
      <c r="M1185" s="259"/>
      <c r="N1185" s="260"/>
      <c r="O1185" s="260"/>
      <c r="P1185" s="260"/>
      <c r="Q1185" s="260"/>
      <c r="R1185" s="260"/>
      <c r="S1185" s="260"/>
      <c r="T1185" s="261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62" t="s">
        <v>440</v>
      </c>
      <c r="AU1185" s="262" t="s">
        <v>91</v>
      </c>
      <c r="AV1185" s="13" t="s">
        <v>91</v>
      </c>
      <c r="AW1185" s="13" t="s">
        <v>36</v>
      </c>
      <c r="AX1185" s="13" t="s">
        <v>81</v>
      </c>
      <c r="AY1185" s="262" t="s">
        <v>320</v>
      </c>
    </row>
    <row r="1186" s="13" customFormat="1">
      <c r="A1186" s="13"/>
      <c r="B1186" s="251"/>
      <c r="C1186" s="252"/>
      <c r="D1186" s="253" t="s">
        <v>440</v>
      </c>
      <c r="E1186" s="254" t="s">
        <v>1</v>
      </c>
      <c r="F1186" s="255" t="s">
        <v>2020</v>
      </c>
      <c r="G1186" s="252"/>
      <c r="H1186" s="256">
        <v>8.1999999999999993</v>
      </c>
      <c r="I1186" s="257"/>
      <c r="J1186" s="252"/>
      <c r="K1186" s="252"/>
      <c r="L1186" s="258"/>
      <c r="M1186" s="259"/>
      <c r="N1186" s="260"/>
      <c r="O1186" s="260"/>
      <c r="P1186" s="260"/>
      <c r="Q1186" s="260"/>
      <c r="R1186" s="260"/>
      <c r="S1186" s="260"/>
      <c r="T1186" s="261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62" t="s">
        <v>440</v>
      </c>
      <c r="AU1186" s="262" t="s">
        <v>91</v>
      </c>
      <c r="AV1186" s="13" t="s">
        <v>91</v>
      </c>
      <c r="AW1186" s="13" t="s">
        <v>36</v>
      </c>
      <c r="AX1186" s="13" t="s">
        <v>81</v>
      </c>
      <c r="AY1186" s="262" t="s">
        <v>320</v>
      </c>
    </row>
    <row r="1187" s="13" customFormat="1">
      <c r="A1187" s="13"/>
      <c r="B1187" s="251"/>
      <c r="C1187" s="252"/>
      <c r="D1187" s="253" t="s">
        <v>440</v>
      </c>
      <c r="E1187" s="254" t="s">
        <v>1</v>
      </c>
      <c r="F1187" s="255" t="s">
        <v>2021</v>
      </c>
      <c r="G1187" s="252"/>
      <c r="H1187" s="256">
        <v>8</v>
      </c>
      <c r="I1187" s="257"/>
      <c r="J1187" s="252"/>
      <c r="K1187" s="252"/>
      <c r="L1187" s="258"/>
      <c r="M1187" s="259"/>
      <c r="N1187" s="260"/>
      <c r="O1187" s="260"/>
      <c r="P1187" s="260"/>
      <c r="Q1187" s="260"/>
      <c r="R1187" s="260"/>
      <c r="S1187" s="260"/>
      <c r="T1187" s="261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62" t="s">
        <v>440</v>
      </c>
      <c r="AU1187" s="262" t="s">
        <v>91</v>
      </c>
      <c r="AV1187" s="13" t="s">
        <v>91</v>
      </c>
      <c r="AW1187" s="13" t="s">
        <v>36</v>
      </c>
      <c r="AX1187" s="13" t="s">
        <v>81</v>
      </c>
      <c r="AY1187" s="262" t="s">
        <v>320</v>
      </c>
    </row>
    <row r="1188" s="13" customFormat="1">
      <c r="A1188" s="13"/>
      <c r="B1188" s="251"/>
      <c r="C1188" s="252"/>
      <c r="D1188" s="253" t="s">
        <v>440</v>
      </c>
      <c r="E1188" s="254" t="s">
        <v>1</v>
      </c>
      <c r="F1188" s="255" t="s">
        <v>2022</v>
      </c>
      <c r="G1188" s="252"/>
      <c r="H1188" s="256">
        <v>26</v>
      </c>
      <c r="I1188" s="257"/>
      <c r="J1188" s="252"/>
      <c r="K1188" s="252"/>
      <c r="L1188" s="258"/>
      <c r="M1188" s="259"/>
      <c r="N1188" s="260"/>
      <c r="O1188" s="260"/>
      <c r="P1188" s="260"/>
      <c r="Q1188" s="260"/>
      <c r="R1188" s="260"/>
      <c r="S1188" s="260"/>
      <c r="T1188" s="261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62" t="s">
        <v>440</v>
      </c>
      <c r="AU1188" s="262" t="s">
        <v>91</v>
      </c>
      <c r="AV1188" s="13" t="s">
        <v>91</v>
      </c>
      <c r="AW1188" s="13" t="s">
        <v>36</v>
      </c>
      <c r="AX1188" s="13" t="s">
        <v>81</v>
      </c>
      <c r="AY1188" s="262" t="s">
        <v>320</v>
      </c>
    </row>
    <row r="1189" s="15" customFormat="1">
      <c r="A1189" s="15"/>
      <c r="B1189" s="288"/>
      <c r="C1189" s="289"/>
      <c r="D1189" s="253" t="s">
        <v>440</v>
      </c>
      <c r="E1189" s="290" t="s">
        <v>1</v>
      </c>
      <c r="F1189" s="291" t="s">
        <v>633</v>
      </c>
      <c r="G1189" s="289"/>
      <c r="H1189" s="292">
        <v>201.80000000000001</v>
      </c>
      <c r="I1189" s="293"/>
      <c r="J1189" s="289"/>
      <c r="K1189" s="289"/>
      <c r="L1189" s="294"/>
      <c r="M1189" s="295"/>
      <c r="N1189" s="296"/>
      <c r="O1189" s="296"/>
      <c r="P1189" s="296"/>
      <c r="Q1189" s="296"/>
      <c r="R1189" s="296"/>
      <c r="S1189" s="296"/>
      <c r="T1189" s="297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T1189" s="298" t="s">
        <v>440</v>
      </c>
      <c r="AU1189" s="298" t="s">
        <v>91</v>
      </c>
      <c r="AV1189" s="15" t="s">
        <v>111</v>
      </c>
      <c r="AW1189" s="15" t="s">
        <v>36</v>
      </c>
      <c r="AX1189" s="15" t="s">
        <v>81</v>
      </c>
      <c r="AY1189" s="298" t="s">
        <v>320</v>
      </c>
    </row>
    <row r="1190" s="16" customFormat="1">
      <c r="A1190" s="16"/>
      <c r="B1190" s="299"/>
      <c r="C1190" s="300"/>
      <c r="D1190" s="253" t="s">
        <v>440</v>
      </c>
      <c r="E1190" s="301" t="s">
        <v>1</v>
      </c>
      <c r="F1190" s="302" t="s">
        <v>882</v>
      </c>
      <c r="G1190" s="300"/>
      <c r="H1190" s="301" t="s">
        <v>1</v>
      </c>
      <c r="I1190" s="303"/>
      <c r="J1190" s="300"/>
      <c r="K1190" s="300"/>
      <c r="L1190" s="304"/>
      <c r="M1190" s="305"/>
      <c r="N1190" s="306"/>
      <c r="O1190" s="306"/>
      <c r="P1190" s="306"/>
      <c r="Q1190" s="306"/>
      <c r="R1190" s="306"/>
      <c r="S1190" s="306"/>
      <c r="T1190" s="307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T1190" s="308" t="s">
        <v>440</v>
      </c>
      <c r="AU1190" s="308" t="s">
        <v>91</v>
      </c>
      <c r="AV1190" s="16" t="s">
        <v>89</v>
      </c>
      <c r="AW1190" s="16" t="s">
        <v>36</v>
      </c>
      <c r="AX1190" s="16" t="s">
        <v>81</v>
      </c>
      <c r="AY1190" s="308" t="s">
        <v>320</v>
      </c>
    </row>
    <row r="1191" s="13" customFormat="1">
      <c r="A1191" s="13"/>
      <c r="B1191" s="251"/>
      <c r="C1191" s="252"/>
      <c r="D1191" s="253" t="s">
        <v>440</v>
      </c>
      <c r="E1191" s="254" t="s">
        <v>1</v>
      </c>
      <c r="F1191" s="255" t="s">
        <v>2023</v>
      </c>
      <c r="G1191" s="252"/>
      <c r="H1191" s="256">
        <v>46.200000000000003</v>
      </c>
      <c r="I1191" s="257"/>
      <c r="J1191" s="252"/>
      <c r="K1191" s="252"/>
      <c r="L1191" s="258"/>
      <c r="M1191" s="259"/>
      <c r="N1191" s="260"/>
      <c r="O1191" s="260"/>
      <c r="P1191" s="260"/>
      <c r="Q1191" s="260"/>
      <c r="R1191" s="260"/>
      <c r="S1191" s="260"/>
      <c r="T1191" s="261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62" t="s">
        <v>440</v>
      </c>
      <c r="AU1191" s="262" t="s">
        <v>91</v>
      </c>
      <c r="AV1191" s="13" t="s">
        <v>91</v>
      </c>
      <c r="AW1191" s="13" t="s">
        <v>36</v>
      </c>
      <c r="AX1191" s="13" t="s">
        <v>81</v>
      </c>
      <c r="AY1191" s="262" t="s">
        <v>320</v>
      </c>
    </row>
    <row r="1192" s="13" customFormat="1">
      <c r="A1192" s="13"/>
      <c r="B1192" s="251"/>
      <c r="C1192" s="252"/>
      <c r="D1192" s="253" t="s">
        <v>440</v>
      </c>
      <c r="E1192" s="254" t="s">
        <v>1</v>
      </c>
      <c r="F1192" s="255" t="s">
        <v>2024</v>
      </c>
      <c r="G1192" s="252"/>
      <c r="H1192" s="256">
        <v>10</v>
      </c>
      <c r="I1192" s="257"/>
      <c r="J1192" s="252"/>
      <c r="K1192" s="252"/>
      <c r="L1192" s="258"/>
      <c r="M1192" s="259"/>
      <c r="N1192" s="260"/>
      <c r="O1192" s="260"/>
      <c r="P1192" s="260"/>
      <c r="Q1192" s="260"/>
      <c r="R1192" s="260"/>
      <c r="S1192" s="260"/>
      <c r="T1192" s="261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62" t="s">
        <v>440</v>
      </c>
      <c r="AU1192" s="262" t="s">
        <v>91</v>
      </c>
      <c r="AV1192" s="13" t="s">
        <v>91</v>
      </c>
      <c r="AW1192" s="13" t="s">
        <v>36</v>
      </c>
      <c r="AX1192" s="13" t="s">
        <v>81</v>
      </c>
      <c r="AY1192" s="262" t="s">
        <v>320</v>
      </c>
    </row>
    <row r="1193" s="15" customFormat="1">
      <c r="A1193" s="15"/>
      <c r="B1193" s="288"/>
      <c r="C1193" s="289"/>
      <c r="D1193" s="253" t="s">
        <v>440</v>
      </c>
      <c r="E1193" s="290" t="s">
        <v>1</v>
      </c>
      <c r="F1193" s="291" t="s">
        <v>633</v>
      </c>
      <c r="G1193" s="289"/>
      <c r="H1193" s="292">
        <v>56.200000000000003</v>
      </c>
      <c r="I1193" s="293"/>
      <c r="J1193" s="289"/>
      <c r="K1193" s="289"/>
      <c r="L1193" s="294"/>
      <c r="M1193" s="295"/>
      <c r="N1193" s="296"/>
      <c r="O1193" s="296"/>
      <c r="P1193" s="296"/>
      <c r="Q1193" s="296"/>
      <c r="R1193" s="296"/>
      <c r="S1193" s="296"/>
      <c r="T1193" s="297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T1193" s="298" t="s">
        <v>440</v>
      </c>
      <c r="AU1193" s="298" t="s">
        <v>91</v>
      </c>
      <c r="AV1193" s="15" t="s">
        <v>111</v>
      </c>
      <c r="AW1193" s="15" t="s">
        <v>36</v>
      </c>
      <c r="AX1193" s="15" t="s">
        <v>81</v>
      </c>
      <c r="AY1193" s="298" t="s">
        <v>320</v>
      </c>
    </row>
    <row r="1194" s="14" customFormat="1">
      <c r="A1194" s="14"/>
      <c r="B1194" s="263"/>
      <c r="C1194" s="264"/>
      <c r="D1194" s="253" t="s">
        <v>440</v>
      </c>
      <c r="E1194" s="265" t="s">
        <v>1</v>
      </c>
      <c r="F1194" s="266" t="s">
        <v>485</v>
      </c>
      <c r="G1194" s="264"/>
      <c r="H1194" s="267">
        <v>780.29999999999995</v>
      </c>
      <c r="I1194" s="268"/>
      <c r="J1194" s="264"/>
      <c r="K1194" s="264"/>
      <c r="L1194" s="269"/>
      <c r="M1194" s="270"/>
      <c r="N1194" s="271"/>
      <c r="O1194" s="271"/>
      <c r="P1194" s="271"/>
      <c r="Q1194" s="271"/>
      <c r="R1194" s="271"/>
      <c r="S1194" s="271"/>
      <c r="T1194" s="272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73" t="s">
        <v>440</v>
      </c>
      <c r="AU1194" s="273" t="s">
        <v>91</v>
      </c>
      <c r="AV1194" s="14" t="s">
        <v>341</v>
      </c>
      <c r="AW1194" s="14" t="s">
        <v>36</v>
      </c>
      <c r="AX1194" s="14" t="s">
        <v>89</v>
      </c>
      <c r="AY1194" s="273" t="s">
        <v>320</v>
      </c>
    </row>
    <row r="1195" s="2" customFormat="1" ht="24.15" customHeight="1">
      <c r="A1195" s="39"/>
      <c r="B1195" s="40"/>
      <c r="C1195" s="274" t="s">
        <v>2025</v>
      </c>
      <c r="D1195" s="274" t="s">
        <v>503</v>
      </c>
      <c r="E1195" s="275" t="s">
        <v>2026</v>
      </c>
      <c r="F1195" s="276" t="s">
        <v>2027</v>
      </c>
      <c r="G1195" s="277" t="s">
        <v>515</v>
      </c>
      <c r="H1195" s="278">
        <v>819.31500000000005</v>
      </c>
      <c r="I1195" s="279"/>
      <c r="J1195" s="280">
        <f>ROUND(I1195*H1195,2)</f>
        <v>0</v>
      </c>
      <c r="K1195" s="276" t="s">
        <v>326</v>
      </c>
      <c r="L1195" s="281"/>
      <c r="M1195" s="282" t="s">
        <v>1</v>
      </c>
      <c r="N1195" s="283" t="s">
        <v>46</v>
      </c>
      <c r="O1195" s="92"/>
      <c r="P1195" s="237">
        <f>O1195*H1195</f>
        <v>0</v>
      </c>
      <c r="Q1195" s="237">
        <v>5.0000000000000002E-05</v>
      </c>
      <c r="R1195" s="237">
        <f>Q1195*H1195</f>
        <v>0.040965750000000002</v>
      </c>
      <c r="S1195" s="237">
        <v>0</v>
      </c>
      <c r="T1195" s="238">
        <f>S1195*H1195</f>
        <v>0</v>
      </c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R1195" s="239" t="s">
        <v>823</v>
      </c>
      <c r="AT1195" s="239" t="s">
        <v>503</v>
      </c>
      <c r="AU1195" s="239" t="s">
        <v>91</v>
      </c>
      <c r="AY1195" s="18" t="s">
        <v>320</v>
      </c>
      <c r="BE1195" s="240">
        <f>IF(N1195="základní",J1195,0)</f>
        <v>0</v>
      </c>
      <c r="BF1195" s="240">
        <f>IF(N1195="snížená",J1195,0)</f>
        <v>0</v>
      </c>
      <c r="BG1195" s="240">
        <f>IF(N1195="zákl. přenesená",J1195,0)</f>
        <v>0</v>
      </c>
      <c r="BH1195" s="240">
        <f>IF(N1195="sníž. přenesená",J1195,0)</f>
        <v>0</v>
      </c>
      <c r="BI1195" s="240">
        <f>IF(N1195="nulová",J1195,0)</f>
        <v>0</v>
      </c>
      <c r="BJ1195" s="18" t="s">
        <v>89</v>
      </c>
      <c r="BK1195" s="240">
        <f>ROUND(I1195*H1195,2)</f>
        <v>0</v>
      </c>
      <c r="BL1195" s="18" t="s">
        <v>404</v>
      </c>
      <c r="BM1195" s="239" t="s">
        <v>2028</v>
      </c>
    </row>
    <row r="1196" s="13" customFormat="1">
      <c r="A1196" s="13"/>
      <c r="B1196" s="251"/>
      <c r="C1196" s="252"/>
      <c r="D1196" s="253" t="s">
        <v>440</v>
      </c>
      <c r="E1196" s="254" t="s">
        <v>1</v>
      </c>
      <c r="F1196" s="255" t="s">
        <v>2029</v>
      </c>
      <c r="G1196" s="252"/>
      <c r="H1196" s="256">
        <v>819.31500000000005</v>
      </c>
      <c r="I1196" s="257"/>
      <c r="J1196" s="252"/>
      <c r="K1196" s="252"/>
      <c r="L1196" s="258"/>
      <c r="M1196" s="259"/>
      <c r="N1196" s="260"/>
      <c r="O1196" s="260"/>
      <c r="P1196" s="260"/>
      <c r="Q1196" s="260"/>
      <c r="R1196" s="260"/>
      <c r="S1196" s="260"/>
      <c r="T1196" s="261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62" t="s">
        <v>440</v>
      </c>
      <c r="AU1196" s="262" t="s">
        <v>91</v>
      </c>
      <c r="AV1196" s="13" t="s">
        <v>91</v>
      </c>
      <c r="AW1196" s="13" t="s">
        <v>36</v>
      </c>
      <c r="AX1196" s="13" t="s">
        <v>89</v>
      </c>
      <c r="AY1196" s="262" t="s">
        <v>320</v>
      </c>
    </row>
    <row r="1197" s="2" customFormat="1" ht="24.15" customHeight="1">
      <c r="A1197" s="39"/>
      <c r="B1197" s="40"/>
      <c r="C1197" s="228" t="s">
        <v>2030</v>
      </c>
      <c r="D1197" s="228" t="s">
        <v>323</v>
      </c>
      <c r="E1197" s="229" t="s">
        <v>2031</v>
      </c>
      <c r="F1197" s="230" t="s">
        <v>2032</v>
      </c>
      <c r="G1197" s="231" t="s">
        <v>437</v>
      </c>
      <c r="H1197" s="232">
        <v>120.81999999999999</v>
      </c>
      <c r="I1197" s="233"/>
      <c r="J1197" s="234">
        <f>ROUND(I1197*H1197,2)</f>
        <v>0</v>
      </c>
      <c r="K1197" s="230" t="s">
        <v>326</v>
      </c>
      <c r="L1197" s="45"/>
      <c r="M1197" s="235" t="s">
        <v>1</v>
      </c>
      <c r="N1197" s="236" t="s">
        <v>46</v>
      </c>
      <c r="O1197" s="92"/>
      <c r="P1197" s="237">
        <f>O1197*H1197</f>
        <v>0</v>
      </c>
      <c r="Q1197" s="237">
        <v>0.00029999999999999997</v>
      </c>
      <c r="R1197" s="237">
        <f>Q1197*H1197</f>
        <v>0.036245999999999994</v>
      </c>
      <c r="S1197" s="237">
        <v>0</v>
      </c>
      <c r="T1197" s="238">
        <f>S1197*H1197</f>
        <v>0</v>
      </c>
      <c r="U1197" s="39"/>
      <c r="V1197" s="39"/>
      <c r="W1197" s="39"/>
      <c r="X1197" s="39"/>
      <c r="Y1197" s="39"/>
      <c r="Z1197" s="39"/>
      <c r="AA1197" s="39"/>
      <c r="AB1197" s="39"/>
      <c r="AC1197" s="39"/>
      <c r="AD1197" s="39"/>
      <c r="AE1197" s="39"/>
      <c r="AR1197" s="239" t="s">
        <v>404</v>
      </c>
      <c r="AT1197" s="239" t="s">
        <v>323</v>
      </c>
      <c r="AU1197" s="239" t="s">
        <v>91</v>
      </c>
      <c r="AY1197" s="18" t="s">
        <v>320</v>
      </c>
      <c r="BE1197" s="240">
        <f>IF(N1197="základní",J1197,0)</f>
        <v>0</v>
      </c>
      <c r="BF1197" s="240">
        <f>IF(N1197="snížená",J1197,0)</f>
        <v>0</v>
      </c>
      <c r="BG1197" s="240">
        <f>IF(N1197="zákl. přenesená",J1197,0)</f>
        <v>0</v>
      </c>
      <c r="BH1197" s="240">
        <f>IF(N1197="sníž. přenesená",J1197,0)</f>
        <v>0</v>
      </c>
      <c r="BI1197" s="240">
        <f>IF(N1197="nulová",J1197,0)</f>
        <v>0</v>
      </c>
      <c r="BJ1197" s="18" t="s">
        <v>89</v>
      </c>
      <c r="BK1197" s="240">
        <f>ROUND(I1197*H1197,2)</f>
        <v>0</v>
      </c>
      <c r="BL1197" s="18" t="s">
        <v>404</v>
      </c>
      <c r="BM1197" s="239" t="s">
        <v>2033</v>
      </c>
    </row>
    <row r="1198" s="2" customFormat="1">
      <c r="A1198" s="39"/>
      <c r="B1198" s="40"/>
      <c r="C1198" s="41"/>
      <c r="D1198" s="241" t="s">
        <v>329</v>
      </c>
      <c r="E1198" s="41"/>
      <c r="F1198" s="242" t="s">
        <v>2034</v>
      </c>
      <c r="G1198" s="41"/>
      <c r="H1198" s="41"/>
      <c r="I1198" s="243"/>
      <c r="J1198" s="41"/>
      <c r="K1198" s="41"/>
      <c r="L1198" s="45"/>
      <c r="M1198" s="244"/>
      <c r="N1198" s="245"/>
      <c r="O1198" s="92"/>
      <c r="P1198" s="92"/>
      <c r="Q1198" s="92"/>
      <c r="R1198" s="92"/>
      <c r="S1198" s="92"/>
      <c r="T1198" s="93"/>
      <c r="U1198" s="39"/>
      <c r="V1198" s="39"/>
      <c r="W1198" s="39"/>
      <c r="X1198" s="39"/>
      <c r="Y1198" s="39"/>
      <c r="Z1198" s="39"/>
      <c r="AA1198" s="39"/>
      <c r="AB1198" s="39"/>
      <c r="AC1198" s="39"/>
      <c r="AD1198" s="39"/>
      <c r="AE1198" s="39"/>
      <c r="AT1198" s="18" t="s">
        <v>329</v>
      </c>
      <c r="AU1198" s="18" t="s">
        <v>91</v>
      </c>
    </row>
    <row r="1199" s="16" customFormat="1">
      <c r="A1199" s="16"/>
      <c r="B1199" s="299"/>
      <c r="C1199" s="300"/>
      <c r="D1199" s="253" t="s">
        <v>440</v>
      </c>
      <c r="E1199" s="301" t="s">
        <v>1</v>
      </c>
      <c r="F1199" s="302" t="s">
        <v>2035</v>
      </c>
      <c r="G1199" s="300"/>
      <c r="H1199" s="301" t="s">
        <v>1</v>
      </c>
      <c r="I1199" s="303"/>
      <c r="J1199" s="300"/>
      <c r="K1199" s="300"/>
      <c r="L1199" s="304"/>
      <c r="M1199" s="305"/>
      <c r="N1199" s="306"/>
      <c r="O1199" s="306"/>
      <c r="P1199" s="306"/>
      <c r="Q1199" s="306"/>
      <c r="R1199" s="306"/>
      <c r="S1199" s="306"/>
      <c r="T1199" s="307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T1199" s="308" t="s">
        <v>440</v>
      </c>
      <c r="AU1199" s="308" t="s">
        <v>91</v>
      </c>
      <c r="AV1199" s="16" t="s">
        <v>89</v>
      </c>
      <c r="AW1199" s="16" t="s">
        <v>36</v>
      </c>
      <c r="AX1199" s="16" t="s">
        <v>81</v>
      </c>
      <c r="AY1199" s="308" t="s">
        <v>320</v>
      </c>
    </row>
    <row r="1200" s="13" customFormat="1">
      <c r="A1200" s="13"/>
      <c r="B1200" s="251"/>
      <c r="C1200" s="252"/>
      <c r="D1200" s="253" t="s">
        <v>440</v>
      </c>
      <c r="E1200" s="254" t="s">
        <v>1</v>
      </c>
      <c r="F1200" s="255" t="s">
        <v>2036</v>
      </c>
      <c r="G1200" s="252"/>
      <c r="H1200" s="256">
        <v>60.409999999999997</v>
      </c>
      <c r="I1200" s="257"/>
      <c r="J1200" s="252"/>
      <c r="K1200" s="252"/>
      <c r="L1200" s="258"/>
      <c r="M1200" s="259"/>
      <c r="N1200" s="260"/>
      <c r="O1200" s="260"/>
      <c r="P1200" s="260"/>
      <c r="Q1200" s="260"/>
      <c r="R1200" s="260"/>
      <c r="S1200" s="260"/>
      <c r="T1200" s="261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62" t="s">
        <v>440</v>
      </c>
      <c r="AU1200" s="262" t="s">
        <v>91</v>
      </c>
      <c r="AV1200" s="13" t="s">
        <v>91</v>
      </c>
      <c r="AW1200" s="13" t="s">
        <v>36</v>
      </c>
      <c r="AX1200" s="13" t="s">
        <v>81</v>
      </c>
      <c r="AY1200" s="262" t="s">
        <v>320</v>
      </c>
    </row>
    <row r="1201" s="13" customFormat="1">
      <c r="A1201" s="13"/>
      <c r="B1201" s="251"/>
      <c r="C1201" s="252"/>
      <c r="D1201" s="253" t="s">
        <v>440</v>
      </c>
      <c r="E1201" s="254" t="s">
        <v>1</v>
      </c>
      <c r="F1201" s="255" t="s">
        <v>2036</v>
      </c>
      <c r="G1201" s="252"/>
      <c r="H1201" s="256">
        <v>60.409999999999997</v>
      </c>
      <c r="I1201" s="257"/>
      <c r="J1201" s="252"/>
      <c r="K1201" s="252"/>
      <c r="L1201" s="258"/>
      <c r="M1201" s="259"/>
      <c r="N1201" s="260"/>
      <c r="O1201" s="260"/>
      <c r="P1201" s="260"/>
      <c r="Q1201" s="260"/>
      <c r="R1201" s="260"/>
      <c r="S1201" s="260"/>
      <c r="T1201" s="261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62" t="s">
        <v>440</v>
      </c>
      <c r="AU1201" s="262" t="s">
        <v>91</v>
      </c>
      <c r="AV1201" s="13" t="s">
        <v>91</v>
      </c>
      <c r="AW1201" s="13" t="s">
        <v>36</v>
      </c>
      <c r="AX1201" s="13" t="s">
        <v>81</v>
      </c>
      <c r="AY1201" s="262" t="s">
        <v>320</v>
      </c>
    </row>
    <row r="1202" s="14" customFormat="1">
      <c r="A1202" s="14"/>
      <c r="B1202" s="263"/>
      <c r="C1202" s="264"/>
      <c r="D1202" s="253" t="s">
        <v>440</v>
      </c>
      <c r="E1202" s="265" t="s">
        <v>1</v>
      </c>
      <c r="F1202" s="266" t="s">
        <v>485</v>
      </c>
      <c r="G1202" s="264"/>
      <c r="H1202" s="267">
        <v>120.81999999999999</v>
      </c>
      <c r="I1202" s="268"/>
      <c r="J1202" s="264"/>
      <c r="K1202" s="264"/>
      <c r="L1202" s="269"/>
      <c r="M1202" s="270"/>
      <c r="N1202" s="271"/>
      <c r="O1202" s="271"/>
      <c r="P1202" s="271"/>
      <c r="Q1202" s="271"/>
      <c r="R1202" s="271"/>
      <c r="S1202" s="271"/>
      <c r="T1202" s="272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73" t="s">
        <v>440</v>
      </c>
      <c r="AU1202" s="273" t="s">
        <v>91</v>
      </c>
      <c r="AV1202" s="14" t="s">
        <v>341</v>
      </c>
      <c r="AW1202" s="14" t="s">
        <v>36</v>
      </c>
      <c r="AX1202" s="14" t="s">
        <v>89</v>
      </c>
      <c r="AY1202" s="273" t="s">
        <v>320</v>
      </c>
    </row>
    <row r="1203" s="2" customFormat="1" ht="24.15" customHeight="1">
      <c r="A1203" s="39"/>
      <c r="B1203" s="40"/>
      <c r="C1203" s="274" t="s">
        <v>2037</v>
      </c>
      <c r="D1203" s="274" t="s">
        <v>503</v>
      </c>
      <c r="E1203" s="275" t="s">
        <v>2038</v>
      </c>
      <c r="F1203" s="276" t="s">
        <v>2039</v>
      </c>
      <c r="G1203" s="277" t="s">
        <v>437</v>
      </c>
      <c r="H1203" s="278">
        <v>126.861</v>
      </c>
      <c r="I1203" s="279"/>
      <c r="J1203" s="280">
        <f>ROUND(I1203*H1203,2)</f>
        <v>0</v>
      </c>
      <c r="K1203" s="276" t="s">
        <v>326</v>
      </c>
      <c r="L1203" s="281"/>
      <c r="M1203" s="282" t="s">
        <v>1</v>
      </c>
      <c r="N1203" s="283" t="s">
        <v>46</v>
      </c>
      <c r="O1203" s="92"/>
      <c r="P1203" s="237">
        <f>O1203*H1203</f>
        <v>0</v>
      </c>
      <c r="Q1203" s="237">
        <v>0.0041999999999999997</v>
      </c>
      <c r="R1203" s="237">
        <f>Q1203*H1203</f>
        <v>0.53281619999999996</v>
      </c>
      <c r="S1203" s="237">
        <v>0</v>
      </c>
      <c r="T1203" s="238">
        <f>S1203*H1203</f>
        <v>0</v>
      </c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R1203" s="239" t="s">
        <v>823</v>
      </c>
      <c r="AT1203" s="239" t="s">
        <v>503</v>
      </c>
      <c r="AU1203" s="239" t="s">
        <v>91</v>
      </c>
      <c r="AY1203" s="18" t="s">
        <v>320</v>
      </c>
      <c r="BE1203" s="240">
        <f>IF(N1203="základní",J1203,0)</f>
        <v>0</v>
      </c>
      <c r="BF1203" s="240">
        <f>IF(N1203="snížená",J1203,0)</f>
        <v>0</v>
      </c>
      <c r="BG1203" s="240">
        <f>IF(N1203="zákl. přenesená",J1203,0)</f>
        <v>0</v>
      </c>
      <c r="BH1203" s="240">
        <f>IF(N1203="sníž. přenesená",J1203,0)</f>
        <v>0</v>
      </c>
      <c r="BI1203" s="240">
        <f>IF(N1203="nulová",J1203,0)</f>
        <v>0</v>
      </c>
      <c r="BJ1203" s="18" t="s">
        <v>89</v>
      </c>
      <c r="BK1203" s="240">
        <f>ROUND(I1203*H1203,2)</f>
        <v>0</v>
      </c>
      <c r="BL1203" s="18" t="s">
        <v>404</v>
      </c>
      <c r="BM1203" s="239" t="s">
        <v>2040</v>
      </c>
    </row>
    <row r="1204" s="13" customFormat="1">
      <c r="A1204" s="13"/>
      <c r="B1204" s="251"/>
      <c r="C1204" s="252"/>
      <c r="D1204" s="253" t="s">
        <v>440</v>
      </c>
      <c r="E1204" s="254" t="s">
        <v>1</v>
      </c>
      <c r="F1204" s="255" t="s">
        <v>2041</v>
      </c>
      <c r="G1204" s="252"/>
      <c r="H1204" s="256">
        <v>126.861</v>
      </c>
      <c r="I1204" s="257"/>
      <c r="J1204" s="252"/>
      <c r="K1204" s="252"/>
      <c r="L1204" s="258"/>
      <c r="M1204" s="259"/>
      <c r="N1204" s="260"/>
      <c r="O1204" s="260"/>
      <c r="P1204" s="260"/>
      <c r="Q1204" s="260"/>
      <c r="R1204" s="260"/>
      <c r="S1204" s="260"/>
      <c r="T1204" s="261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62" t="s">
        <v>440</v>
      </c>
      <c r="AU1204" s="262" t="s">
        <v>91</v>
      </c>
      <c r="AV1204" s="13" t="s">
        <v>91</v>
      </c>
      <c r="AW1204" s="13" t="s">
        <v>36</v>
      </c>
      <c r="AX1204" s="13" t="s">
        <v>89</v>
      </c>
      <c r="AY1204" s="262" t="s">
        <v>320</v>
      </c>
    </row>
    <row r="1205" s="2" customFormat="1" ht="24.15" customHeight="1">
      <c r="A1205" s="39"/>
      <c r="B1205" s="40"/>
      <c r="C1205" s="228" t="s">
        <v>2042</v>
      </c>
      <c r="D1205" s="228" t="s">
        <v>323</v>
      </c>
      <c r="E1205" s="229" t="s">
        <v>2043</v>
      </c>
      <c r="F1205" s="230" t="s">
        <v>2044</v>
      </c>
      <c r="G1205" s="231" t="s">
        <v>437</v>
      </c>
      <c r="H1205" s="232">
        <v>193.30000000000001</v>
      </c>
      <c r="I1205" s="233"/>
      <c r="J1205" s="234">
        <f>ROUND(I1205*H1205,2)</f>
        <v>0</v>
      </c>
      <c r="K1205" s="230" t="s">
        <v>326</v>
      </c>
      <c r="L1205" s="45"/>
      <c r="M1205" s="235" t="s">
        <v>1</v>
      </c>
      <c r="N1205" s="236" t="s">
        <v>46</v>
      </c>
      <c r="O1205" s="92"/>
      <c r="P1205" s="237">
        <f>O1205*H1205</f>
        <v>0</v>
      </c>
      <c r="Q1205" s="237">
        <v>0.0060000000000000001</v>
      </c>
      <c r="R1205" s="237">
        <f>Q1205*H1205</f>
        <v>1.1598000000000002</v>
      </c>
      <c r="S1205" s="237">
        <v>0</v>
      </c>
      <c r="T1205" s="238">
        <f>S1205*H1205</f>
        <v>0</v>
      </c>
      <c r="U1205" s="39"/>
      <c r="V1205" s="39"/>
      <c r="W1205" s="39"/>
      <c r="X1205" s="39"/>
      <c r="Y1205" s="39"/>
      <c r="Z1205" s="39"/>
      <c r="AA1205" s="39"/>
      <c r="AB1205" s="39"/>
      <c r="AC1205" s="39"/>
      <c r="AD1205" s="39"/>
      <c r="AE1205" s="39"/>
      <c r="AR1205" s="239" t="s">
        <v>404</v>
      </c>
      <c r="AT1205" s="239" t="s">
        <v>323</v>
      </c>
      <c r="AU1205" s="239" t="s">
        <v>91</v>
      </c>
      <c r="AY1205" s="18" t="s">
        <v>320</v>
      </c>
      <c r="BE1205" s="240">
        <f>IF(N1205="základní",J1205,0)</f>
        <v>0</v>
      </c>
      <c r="BF1205" s="240">
        <f>IF(N1205="snížená",J1205,0)</f>
        <v>0</v>
      </c>
      <c r="BG1205" s="240">
        <f>IF(N1205="zákl. přenesená",J1205,0)</f>
        <v>0</v>
      </c>
      <c r="BH1205" s="240">
        <f>IF(N1205="sníž. přenesená",J1205,0)</f>
        <v>0</v>
      </c>
      <c r="BI1205" s="240">
        <f>IF(N1205="nulová",J1205,0)</f>
        <v>0</v>
      </c>
      <c r="BJ1205" s="18" t="s">
        <v>89</v>
      </c>
      <c r="BK1205" s="240">
        <f>ROUND(I1205*H1205,2)</f>
        <v>0</v>
      </c>
      <c r="BL1205" s="18" t="s">
        <v>404</v>
      </c>
      <c r="BM1205" s="239" t="s">
        <v>2045</v>
      </c>
    </row>
    <row r="1206" s="2" customFormat="1">
      <c r="A1206" s="39"/>
      <c r="B1206" s="40"/>
      <c r="C1206" s="41"/>
      <c r="D1206" s="241" t="s">
        <v>329</v>
      </c>
      <c r="E1206" s="41"/>
      <c r="F1206" s="242" t="s">
        <v>2046</v>
      </c>
      <c r="G1206" s="41"/>
      <c r="H1206" s="41"/>
      <c r="I1206" s="243"/>
      <c r="J1206" s="41"/>
      <c r="K1206" s="41"/>
      <c r="L1206" s="45"/>
      <c r="M1206" s="244"/>
      <c r="N1206" s="245"/>
      <c r="O1206" s="92"/>
      <c r="P1206" s="92"/>
      <c r="Q1206" s="92"/>
      <c r="R1206" s="92"/>
      <c r="S1206" s="92"/>
      <c r="T1206" s="93"/>
      <c r="U1206" s="39"/>
      <c r="V1206" s="39"/>
      <c r="W1206" s="39"/>
      <c r="X1206" s="39"/>
      <c r="Y1206" s="39"/>
      <c r="Z1206" s="39"/>
      <c r="AA1206" s="39"/>
      <c r="AB1206" s="39"/>
      <c r="AC1206" s="39"/>
      <c r="AD1206" s="39"/>
      <c r="AE1206" s="39"/>
      <c r="AT1206" s="18" t="s">
        <v>329</v>
      </c>
      <c r="AU1206" s="18" t="s">
        <v>91</v>
      </c>
    </row>
    <row r="1207" s="13" customFormat="1">
      <c r="A1207" s="13"/>
      <c r="B1207" s="251"/>
      <c r="C1207" s="252"/>
      <c r="D1207" s="253" t="s">
        <v>440</v>
      </c>
      <c r="E1207" s="254" t="s">
        <v>1</v>
      </c>
      <c r="F1207" s="255" t="s">
        <v>2047</v>
      </c>
      <c r="G1207" s="252"/>
      <c r="H1207" s="256">
        <v>19</v>
      </c>
      <c r="I1207" s="257"/>
      <c r="J1207" s="252"/>
      <c r="K1207" s="252"/>
      <c r="L1207" s="258"/>
      <c r="M1207" s="259"/>
      <c r="N1207" s="260"/>
      <c r="O1207" s="260"/>
      <c r="P1207" s="260"/>
      <c r="Q1207" s="260"/>
      <c r="R1207" s="260"/>
      <c r="S1207" s="260"/>
      <c r="T1207" s="261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62" t="s">
        <v>440</v>
      </c>
      <c r="AU1207" s="262" t="s">
        <v>91</v>
      </c>
      <c r="AV1207" s="13" t="s">
        <v>91</v>
      </c>
      <c r="AW1207" s="13" t="s">
        <v>36</v>
      </c>
      <c r="AX1207" s="13" t="s">
        <v>81</v>
      </c>
      <c r="AY1207" s="262" t="s">
        <v>320</v>
      </c>
    </row>
    <row r="1208" s="13" customFormat="1">
      <c r="A1208" s="13"/>
      <c r="B1208" s="251"/>
      <c r="C1208" s="252"/>
      <c r="D1208" s="253" t="s">
        <v>440</v>
      </c>
      <c r="E1208" s="254" t="s">
        <v>1</v>
      </c>
      <c r="F1208" s="255" t="s">
        <v>1730</v>
      </c>
      <c r="G1208" s="252"/>
      <c r="H1208" s="256">
        <v>25.199999999999999</v>
      </c>
      <c r="I1208" s="257"/>
      <c r="J1208" s="252"/>
      <c r="K1208" s="252"/>
      <c r="L1208" s="258"/>
      <c r="M1208" s="259"/>
      <c r="N1208" s="260"/>
      <c r="O1208" s="260"/>
      <c r="P1208" s="260"/>
      <c r="Q1208" s="260"/>
      <c r="R1208" s="260"/>
      <c r="S1208" s="260"/>
      <c r="T1208" s="261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T1208" s="262" t="s">
        <v>440</v>
      </c>
      <c r="AU1208" s="262" t="s">
        <v>91</v>
      </c>
      <c r="AV1208" s="13" t="s">
        <v>91</v>
      </c>
      <c r="AW1208" s="13" t="s">
        <v>36</v>
      </c>
      <c r="AX1208" s="13" t="s">
        <v>81</v>
      </c>
      <c r="AY1208" s="262" t="s">
        <v>320</v>
      </c>
    </row>
    <row r="1209" s="15" customFormat="1">
      <c r="A1209" s="15"/>
      <c r="B1209" s="288"/>
      <c r="C1209" s="289"/>
      <c r="D1209" s="253" t="s">
        <v>440</v>
      </c>
      <c r="E1209" s="290" t="s">
        <v>1</v>
      </c>
      <c r="F1209" s="291" t="s">
        <v>633</v>
      </c>
      <c r="G1209" s="289"/>
      <c r="H1209" s="292">
        <v>44.200000000000003</v>
      </c>
      <c r="I1209" s="293"/>
      <c r="J1209" s="289"/>
      <c r="K1209" s="289"/>
      <c r="L1209" s="294"/>
      <c r="M1209" s="295"/>
      <c r="N1209" s="296"/>
      <c r="O1209" s="296"/>
      <c r="P1209" s="296"/>
      <c r="Q1209" s="296"/>
      <c r="R1209" s="296"/>
      <c r="S1209" s="296"/>
      <c r="T1209" s="297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T1209" s="298" t="s">
        <v>440</v>
      </c>
      <c r="AU1209" s="298" t="s">
        <v>91</v>
      </c>
      <c r="AV1209" s="15" t="s">
        <v>111</v>
      </c>
      <c r="AW1209" s="15" t="s">
        <v>36</v>
      </c>
      <c r="AX1209" s="15" t="s">
        <v>81</v>
      </c>
      <c r="AY1209" s="298" t="s">
        <v>320</v>
      </c>
    </row>
    <row r="1210" s="16" customFormat="1">
      <c r="A1210" s="16"/>
      <c r="B1210" s="299"/>
      <c r="C1210" s="300"/>
      <c r="D1210" s="253" t="s">
        <v>440</v>
      </c>
      <c r="E1210" s="301" t="s">
        <v>1</v>
      </c>
      <c r="F1210" s="302" t="s">
        <v>1692</v>
      </c>
      <c r="G1210" s="300"/>
      <c r="H1210" s="301" t="s">
        <v>1</v>
      </c>
      <c r="I1210" s="303"/>
      <c r="J1210" s="300"/>
      <c r="K1210" s="300"/>
      <c r="L1210" s="304"/>
      <c r="M1210" s="305"/>
      <c r="N1210" s="306"/>
      <c r="O1210" s="306"/>
      <c r="P1210" s="306"/>
      <c r="Q1210" s="306"/>
      <c r="R1210" s="306"/>
      <c r="S1210" s="306"/>
      <c r="T1210" s="307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T1210" s="308" t="s">
        <v>440</v>
      </c>
      <c r="AU1210" s="308" t="s">
        <v>91</v>
      </c>
      <c r="AV1210" s="16" t="s">
        <v>89</v>
      </c>
      <c r="AW1210" s="16" t="s">
        <v>36</v>
      </c>
      <c r="AX1210" s="16" t="s">
        <v>81</v>
      </c>
      <c r="AY1210" s="308" t="s">
        <v>320</v>
      </c>
    </row>
    <row r="1211" s="13" customFormat="1">
      <c r="A1211" s="13"/>
      <c r="B1211" s="251"/>
      <c r="C1211" s="252"/>
      <c r="D1211" s="253" t="s">
        <v>440</v>
      </c>
      <c r="E1211" s="254" t="s">
        <v>1</v>
      </c>
      <c r="F1211" s="255" t="s">
        <v>1729</v>
      </c>
      <c r="G1211" s="252"/>
      <c r="H1211" s="256">
        <v>149.09999999999999</v>
      </c>
      <c r="I1211" s="257"/>
      <c r="J1211" s="252"/>
      <c r="K1211" s="252"/>
      <c r="L1211" s="258"/>
      <c r="M1211" s="259"/>
      <c r="N1211" s="260"/>
      <c r="O1211" s="260"/>
      <c r="P1211" s="260"/>
      <c r="Q1211" s="260"/>
      <c r="R1211" s="260"/>
      <c r="S1211" s="260"/>
      <c r="T1211" s="261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62" t="s">
        <v>440</v>
      </c>
      <c r="AU1211" s="262" t="s">
        <v>91</v>
      </c>
      <c r="AV1211" s="13" t="s">
        <v>91</v>
      </c>
      <c r="AW1211" s="13" t="s">
        <v>36</v>
      </c>
      <c r="AX1211" s="13" t="s">
        <v>81</v>
      </c>
      <c r="AY1211" s="262" t="s">
        <v>320</v>
      </c>
    </row>
    <row r="1212" s="15" customFormat="1">
      <c r="A1212" s="15"/>
      <c r="B1212" s="288"/>
      <c r="C1212" s="289"/>
      <c r="D1212" s="253" t="s">
        <v>440</v>
      </c>
      <c r="E1212" s="290" t="s">
        <v>1</v>
      </c>
      <c r="F1212" s="291" t="s">
        <v>633</v>
      </c>
      <c r="G1212" s="289"/>
      <c r="H1212" s="292">
        <v>149.09999999999999</v>
      </c>
      <c r="I1212" s="293"/>
      <c r="J1212" s="289"/>
      <c r="K1212" s="289"/>
      <c r="L1212" s="294"/>
      <c r="M1212" s="295"/>
      <c r="N1212" s="296"/>
      <c r="O1212" s="296"/>
      <c r="P1212" s="296"/>
      <c r="Q1212" s="296"/>
      <c r="R1212" s="296"/>
      <c r="S1212" s="296"/>
      <c r="T1212" s="297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T1212" s="298" t="s">
        <v>440</v>
      </c>
      <c r="AU1212" s="298" t="s">
        <v>91</v>
      </c>
      <c r="AV1212" s="15" t="s">
        <v>111</v>
      </c>
      <c r="AW1212" s="15" t="s">
        <v>36</v>
      </c>
      <c r="AX1212" s="15" t="s">
        <v>81</v>
      </c>
      <c r="AY1212" s="298" t="s">
        <v>320</v>
      </c>
    </row>
    <row r="1213" s="14" customFormat="1">
      <c r="A1213" s="14"/>
      <c r="B1213" s="263"/>
      <c r="C1213" s="264"/>
      <c r="D1213" s="253" t="s">
        <v>440</v>
      </c>
      <c r="E1213" s="265" t="s">
        <v>1</v>
      </c>
      <c r="F1213" s="266" t="s">
        <v>485</v>
      </c>
      <c r="G1213" s="264"/>
      <c r="H1213" s="267">
        <v>193.30000000000001</v>
      </c>
      <c r="I1213" s="268"/>
      <c r="J1213" s="264"/>
      <c r="K1213" s="264"/>
      <c r="L1213" s="269"/>
      <c r="M1213" s="270"/>
      <c r="N1213" s="271"/>
      <c r="O1213" s="271"/>
      <c r="P1213" s="271"/>
      <c r="Q1213" s="271"/>
      <c r="R1213" s="271"/>
      <c r="S1213" s="271"/>
      <c r="T1213" s="272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73" t="s">
        <v>440</v>
      </c>
      <c r="AU1213" s="273" t="s">
        <v>91</v>
      </c>
      <c r="AV1213" s="14" t="s">
        <v>341</v>
      </c>
      <c r="AW1213" s="14" t="s">
        <v>36</v>
      </c>
      <c r="AX1213" s="14" t="s">
        <v>89</v>
      </c>
      <c r="AY1213" s="273" t="s">
        <v>320</v>
      </c>
    </row>
    <row r="1214" s="2" customFormat="1" ht="24.15" customHeight="1">
      <c r="A1214" s="39"/>
      <c r="B1214" s="40"/>
      <c r="C1214" s="274" t="s">
        <v>2048</v>
      </c>
      <c r="D1214" s="274" t="s">
        <v>503</v>
      </c>
      <c r="E1214" s="275" t="s">
        <v>2049</v>
      </c>
      <c r="F1214" s="276" t="s">
        <v>2050</v>
      </c>
      <c r="G1214" s="277" t="s">
        <v>437</v>
      </c>
      <c r="H1214" s="278">
        <v>46.409999999999997</v>
      </c>
      <c r="I1214" s="279"/>
      <c r="J1214" s="280">
        <f>ROUND(I1214*H1214,2)</f>
        <v>0</v>
      </c>
      <c r="K1214" s="276" t="s">
        <v>326</v>
      </c>
      <c r="L1214" s="281"/>
      <c r="M1214" s="282" t="s">
        <v>1</v>
      </c>
      <c r="N1214" s="283" t="s">
        <v>46</v>
      </c>
      <c r="O1214" s="92"/>
      <c r="P1214" s="237">
        <f>O1214*H1214</f>
        <v>0</v>
      </c>
      <c r="Q1214" s="237">
        <v>0.0054000000000000003</v>
      </c>
      <c r="R1214" s="237">
        <f>Q1214*H1214</f>
        <v>0.250614</v>
      </c>
      <c r="S1214" s="237">
        <v>0</v>
      </c>
      <c r="T1214" s="238">
        <f>S1214*H1214</f>
        <v>0</v>
      </c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39"/>
      <c r="AE1214" s="39"/>
      <c r="AR1214" s="239" t="s">
        <v>823</v>
      </c>
      <c r="AT1214" s="239" t="s">
        <v>503</v>
      </c>
      <c r="AU1214" s="239" t="s">
        <v>91</v>
      </c>
      <c r="AY1214" s="18" t="s">
        <v>320</v>
      </c>
      <c r="BE1214" s="240">
        <f>IF(N1214="základní",J1214,0)</f>
        <v>0</v>
      </c>
      <c r="BF1214" s="240">
        <f>IF(N1214="snížená",J1214,0)</f>
        <v>0</v>
      </c>
      <c r="BG1214" s="240">
        <f>IF(N1214="zákl. přenesená",J1214,0)</f>
        <v>0</v>
      </c>
      <c r="BH1214" s="240">
        <f>IF(N1214="sníž. přenesená",J1214,0)</f>
        <v>0</v>
      </c>
      <c r="BI1214" s="240">
        <f>IF(N1214="nulová",J1214,0)</f>
        <v>0</v>
      </c>
      <c r="BJ1214" s="18" t="s">
        <v>89</v>
      </c>
      <c r="BK1214" s="240">
        <f>ROUND(I1214*H1214,2)</f>
        <v>0</v>
      </c>
      <c r="BL1214" s="18" t="s">
        <v>404</v>
      </c>
      <c r="BM1214" s="239" t="s">
        <v>2051</v>
      </c>
    </row>
    <row r="1215" s="13" customFormat="1">
      <c r="A1215" s="13"/>
      <c r="B1215" s="251"/>
      <c r="C1215" s="252"/>
      <c r="D1215" s="253" t="s">
        <v>440</v>
      </c>
      <c r="E1215" s="254" t="s">
        <v>1</v>
      </c>
      <c r="F1215" s="255" t="s">
        <v>2052</v>
      </c>
      <c r="G1215" s="252"/>
      <c r="H1215" s="256">
        <v>46.409999999999997</v>
      </c>
      <c r="I1215" s="257"/>
      <c r="J1215" s="252"/>
      <c r="K1215" s="252"/>
      <c r="L1215" s="258"/>
      <c r="M1215" s="259"/>
      <c r="N1215" s="260"/>
      <c r="O1215" s="260"/>
      <c r="P1215" s="260"/>
      <c r="Q1215" s="260"/>
      <c r="R1215" s="260"/>
      <c r="S1215" s="260"/>
      <c r="T1215" s="261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62" t="s">
        <v>440</v>
      </c>
      <c r="AU1215" s="262" t="s">
        <v>91</v>
      </c>
      <c r="AV1215" s="13" t="s">
        <v>91</v>
      </c>
      <c r="AW1215" s="13" t="s">
        <v>36</v>
      </c>
      <c r="AX1215" s="13" t="s">
        <v>89</v>
      </c>
      <c r="AY1215" s="262" t="s">
        <v>320</v>
      </c>
    </row>
    <row r="1216" s="2" customFormat="1" ht="24.15" customHeight="1">
      <c r="A1216" s="39"/>
      <c r="B1216" s="40"/>
      <c r="C1216" s="274" t="s">
        <v>2053</v>
      </c>
      <c r="D1216" s="274" t="s">
        <v>503</v>
      </c>
      <c r="E1216" s="275" t="s">
        <v>2054</v>
      </c>
      <c r="F1216" s="276" t="s">
        <v>2055</v>
      </c>
      <c r="G1216" s="277" t="s">
        <v>437</v>
      </c>
      <c r="H1216" s="278">
        <v>156.55500000000001</v>
      </c>
      <c r="I1216" s="279"/>
      <c r="J1216" s="280">
        <f>ROUND(I1216*H1216,2)</f>
        <v>0</v>
      </c>
      <c r="K1216" s="276" t="s">
        <v>326</v>
      </c>
      <c r="L1216" s="281"/>
      <c r="M1216" s="282" t="s">
        <v>1</v>
      </c>
      <c r="N1216" s="283" t="s">
        <v>46</v>
      </c>
      <c r="O1216" s="92"/>
      <c r="P1216" s="237">
        <f>O1216*H1216</f>
        <v>0</v>
      </c>
      <c r="Q1216" s="237">
        <v>0.0051999999999999998</v>
      </c>
      <c r="R1216" s="237">
        <f>Q1216*H1216</f>
        <v>0.81408599999999998</v>
      </c>
      <c r="S1216" s="237">
        <v>0</v>
      </c>
      <c r="T1216" s="238">
        <f>S1216*H1216</f>
        <v>0</v>
      </c>
      <c r="U1216" s="39"/>
      <c r="V1216" s="39"/>
      <c r="W1216" s="39"/>
      <c r="X1216" s="39"/>
      <c r="Y1216" s="39"/>
      <c r="Z1216" s="39"/>
      <c r="AA1216" s="39"/>
      <c r="AB1216" s="39"/>
      <c r="AC1216" s="39"/>
      <c r="AD1216" s="39"/>
      <c r="AE1216" s="39"/>
      <c r="AR1216" s="239" t="s">
        <v>823</v>
      </c>
      <c r="AT1216" s="239" t="s">
        <v>503</v>
      </c>
      <c r="AU1216" s="239" t="s">
        <v>91</v>
      </c>
      <c r="AY1216" s="18" t="s">
        <v>320</v>
      </c>
      <c r="BE1216" s="240">
        <f>IF(N1216="základní",J1216,0)</f>
        <v>0</v>
      </c>
      <c r="BF1216" s="240">
        <f>IF(N1216="snížená",J1216,0)</f>
        <v>0</v>
      </c>
      <c r="BG1216" s="240">
        <f>IF(N1216="zákl. přenesená",J1216,0)</f>
        <v>0</v>
      </c>
      <c r="BH1216" s="240">
        <f>IF(N1216="sníž. přenesená",J1216,0)</f>
        <v>0</v>
      </c>
      <c r="BI1216" s="240">
        <f>IF(N1216="nulová",J1216,0)</f>
        <v>0</v>
      </c>
      <c r="BJ1216" s="18" t="s">
        <v>89</v>
      </c>
      <c r="BK1216" s="240">
        <f>ROUND(I1216*H1216,2)</f>
        <v>0</v>
      </c>
      <c r="BL1216" s="18" t="s">
        <v>404</v>
      </c>
      <c r="BM1216" s="239" t="s">
        <v>2056</v>
      </c>
    </row>
    <row r="1217" s="13" customFormat="1">
      <c r="A1217" s="13"/>
      <c r="B1217" s="251"/>
      <c r="C1217" s="252"/>
      <c r="D1217" s="253" t="s">
        <v>440</v>
      </c>
      <c r="E1217" s="254" t="s">
        <v>1</v>
      </c>
      <c r="F1217" s="255" t="s">
        <v>2057</v>
      </c>
      <c r="G1217" s="252"/>
      <c r="H1217" s="256">
        <v>156.55500000000001</v>
      </c>
      <c r="I1217" s="257"/>
      <c r="J1217" s="252"/>
      <c r="K1217" s="252"/>
      <c r="L1217" s="258"/>
      <c r="M1217" s="259"/>
      <c r="N1217" s="260"/>
      <c r="O1217" s="260"/>
      <c r="P1217" s="260"/>
      <c r="Q1217" s="260"/>
      <c r="R1217" s="260"/>
      <c r="S1217" s="260"/>
      <c r="T1217" s="261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62" t="s">
        <v>440</v>
      </c>
      <c r="AU1217" s="262" t="s">
        <v>91</v>
      </c>
      <c r="AV1217" s="13" t="s">
        <v>91</v>
      </c>
      <c r="AW1217" s="13" t="s">
        <v>36</v>
      </c>
      <c r="AX1217" s="13" t="s">
        <v>89</v>
      </c>
      <c r="AY1217" s="262" t="s">
        <v>320</v>
      </c>
    </row>
    <row r="1218" s="2" customFormat="1" ht="37.8" customHeight="1">
      <c r="A1218" s="39"/>
      <c r="B1218" s="40"/>
      <c r="C1218" s="228" t="s">
        <v>2058</v>
      </c>
      <c r="D1218" s="228" t="s">
        <v>323</v>
      </c>
      <c r="E1218" s="229" t="s">
        <v>2059</v>
      </c>
      <c r="F1218" s="230" t="s">
        <v>2060</v>
      </c>
      <c r="G1218" s="231" t="s">
        <v>437</v>
      </c>
      <c r="H1218" s="232">
        <v>273.5</v>
      </c>
      <c r="I1218" s="233"/>
      <c r="J1218" s="234">
        <f>ROUND(I1218*H1218,2)</f>
        <v>0</v>
      </c>
      <c r="K1218" s="230" t="s">
        <v>1</v>
      </c>
      <c r="L1218" s="45"/>
      <c r="M1218" s="235" t="s">
        <v>1</v>
      </c>
      <c r="N1218" s="236" t="s">
        <v>46</v>
      </c>
      <c r="O1218" s="92"/>
      <c r="P1218" s="237">
        <f>O1218*H1218</f>
        <v>0</v>
      </c>
      <c r="Q1218" s="237">
        <v>0.0060600000000000003</v>
      </c>
      <c r="R1218" s="237">
        <f>Q1218*H1218</f>
        <v>1.6574100000000001</v>
      </c>
      <c r="S1218" s="237">
        <v>0</v>
      </c>
      <c r="T1218" s="238">
        <f>S1218*H1218</f>
        <v>0</v>
      </c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R1218" s="239" t="s">
        <v>404</v>
      </c>
      <c r="AT1218" s="239" t="s">
        <v>323</v>
      </c>
      <c r="AU1218" s="239" t="s">
        <v>91</v>
      </c>
      <c r="AY1218" s="18" t="s">
        <v>320</v>
      </c>
      <c r="BE1218" s="240">
        <f>IF(N1218="základní",J1218,0)</f>
        <v>0</v>
      </c>
      <c r="BF1218" s="240">
        <f>IF(N1218="snížená",J1218,0)</f>
        <v>0</v>
      </c>
      <c r="BG1218" s="240">
        <f>IF(N1218="zákl. přenesená",J1218,0)</f>
        <v>0</v>
      </c>
      <c r="BH1218" s="240">
        <f>IF(N1218="sníž. přenesená",J1218,0)</f>
        <v>0</v>
      </c>
      <c r="BI1218" s="240">
        <f>IF(N1218="nulová",J1218,0)</f>
        <v>0</v>
      </c>
      <c r="BJ1218" s="18" t="s">
        <v>89</v>
      </c>
      <c r="BK1218" s="240">
        <f>ROUND(I1218*H1218,2)</f>
        <v>0</v>
      </c>
      <c r="BL1218" s="18" t="s">
        <v>404</v>
      </c>
      <c r="BM1218" s="239" t="s">
        <v>2061</v>
      </c>
    </row>
    <row r="1219" s="16" customFormat="1">
      <c r="A1219" s="16"/>
      <c r="B1219" s="299"/>
      <c r="C1219" s="300"/>
      <c r="D1219" s="253" t="s">
        <v>440</v>
      </c>
      <c r="E1219" s="301" t="s">
        <v>1</v>
      </c>
      <c r="F1219" s="302" t="s">
        <v>2062</v>
      </c>
      <c r="G1219" s="300"/>
      <c r="H1219" s="301" t="s">
        <v>1</v>
      </c>
      <c r="I1219" s="303"/>
      <c r="J1219" s="300"/>
      <c r="K1219" s="300"/>
      <c r="L1219" s="304"/>
      <c r="M1219" s="305"/>
      <c r="N1219" s="306"/>
      <c r="O1219" s="306"/>
      <c r="P1219" s="306"/>
      <c r="Q1219" s="306"/>
      <c r="R1219" s="306"/>
      <c r="S1219" s="306"/>
      <c r="T1219" s="307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T1219" s="308" t="s">
        <v>440</v>
      </c>
      <c r="AU1219" s="308" t="s">
        <v>91</v>
      </c>
      <c r="AV1219" s="16" t="s">
        <v>89</v>
      </c>
      <c r="AW1219" s="16" t="s">
        <v>36</v>
      </c>
      <c r="AX1219" s="16" t="s">
        <v>81</v>
      </c>
      <c r="AY1219" s="308" t="s">
        <v>320</v>
      </c>
    </row>
    <row r="1220" s="13" customFormat="1">
      <c r="A1220" s="13"/>
      <c r="B1220" s="251"/>
      <c r="C1220" s="252"/>
      <c r="D1220" s="253" t="s">
        <v>440</v>
      </c>
      <c r="E1220" s="254" t="s">
        <v>1</v>
      </c>
      <c r="F1220" s="255" t="s">
        <v>2063</v>
      </c>
      <c r="G1220" s="252"/>
      <c r="H1220" s="256">
        <v>80.590000000000003</v>
      </c>
      <c r="I1220" s="257"/>
      <c r="J1220" s="252"/>
      <c r="K1220" s="252"/>
      <c r="L1220" s="258"/>
      <c r="M1220" s="259"/>
      <c r="N1220" s="260"/>
      <c r="O1220" s="260"/>
      <c r="P1220" s="260"/>
      <c r="Q1220" s="260"/>
      <c r="R1220" s="260"/>
      <c r="S1220" s="260"/>
      <c r="T1220" s="261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62" t="s">
        <v>440</v>
      </c>
      <c r="AU1220" s="262" t="s">
        <v>91</v>
      </c>
      <c r="AV1220" s="13" t="s">
        <v>91</v>
      </c>
      <c r="AW1220" s="13" t="s">
        <v>36</v>
      </c>
      <c r="AX1220" s="13" t="s">
        <v>81</v>
      </c>
      <c r="AY1220" s="262" t="s">
        <v>320</v>
      </c>
    </row>
    <row r="1221" s="13" customFormat="1">
      <c r="A1221" s="13"/>
      <c r="B1221" s="251"/>
      <c r="C1221" s="252"/>
      <c r="D1221" s="253" t="s">
        <v>440</v>
      </c>
      <c r="E1221" s="254" t="s">
        <v>1</v>
      </c>
      <c r="F1221" s="255" t="s">
        <v>2063</v>
      </c>
      <c r="G1221" s="252"/>
      <c r="H1221" s="256">
        <v>80.590000000000003</v>
      </c>
      <c r="I1221" s="257"/>
      <c r="J1221" s="252"/>
      <c r="K1221" s="252"/>
      <c r="L1221" s="258"/>
      <c r="M1221" s="259"/>
      <c r="N1221" s="260"/>
      <c r="O1221" s="260"/>
      <c r="P1221" s="260"/>
      <c r="Q1221" s="260"/>
      <c r="R1221" s="260"/>
      <c r="S1221" s="260"/>
      <c r="T1221" s="261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T1221" s="262" t="s">
        <v>440</v>
      </c>
      <c r="AU1221" s="262" t="s">
        <v>91</v>
      </c>
      <c r="AV1221" s="13" t="s">
        <v>91</v>
      </c>
      <c r="AW1221" s="13" t="s">
        <v>36</v>
      </c>
      <c r="AX1221" s="13" t="s">
        <v>81</v>
      </c>
      <c r="AY1221" s="262" t="s">
        <v>320</v>
      </c>
    </row>
    <row r="1222" s="15" customFormat="1">
      <c r="A1222" s="15"/>
      <c r="B1222" s="288"/>
      <c r="C1222" s="289"/>
      <c r="D1222" s="253" t="s">
        <v>440</v>
      </c>
      <c r="E1222" s="290" t="s">
        <v>1</v>
      </c>
      <c r="F1222" s="291" t="s">
        <v>633</v>
      </c>
      <c r="G1222" s="289"/>
      <c r="H1222" s="292">
        <v>161.18000000000001</v>
      </c>
      <c r="I1222" s="293"/>
      <c r="J1222" s="289"/>
      <c r="K1222" s="289"/>
      <c r="L1222" s="294"/>
      <c r="M1222" s="295"/>
      <c r="N1222" s="296"/>
      <c r="O1222" s="296"/>
      <c r="P1222" s="296"/>
      <c r="Q1222" s="296"/>
      <c r="R1222" s="296"/>
      <c r="S1222" s="296"/>
      <c r="T1222" s="297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T1222" s="298" t="s">
        <v>440</v>
      </c>
      <c r="AU1222" s="298" t="s">
        <v>91</v>
      </c>
      <c r="AV1222" s="15" t="s">
        <v>111</v>
      </c>
      <c r="AW1222" s="15" t="s">
        <v>36</v>
      </c>
      <c r="AX1222" s="15" t="s">
        <v>81</v>
      </c>
      <c r="AY1222" s="298" t="s">
        <v>320</v>
      </c>
    </row>
    <row r="1223" s="16" customFormat="1">
      <c r="A1223" s="16"/>
      <c r="B1223" s="299"/>
      <c r="C1223" s="300"/>
      <c r="D1223" s="253" t="s">
        <v>440</v>
      </c>
      <c r="E1223" s="301" t="s">
        <v>1</v>
      </c>
      <c r="F1223" s="302" t="s">
        <v>2064</v>
      </c>
      <c r="G1223" s="300"/>
      <c r="H1223" s="301" t="s">
        <v>1</v>
      </c>
      <c r="I1223" s="303"/>
      <c r="J1223" s="300"/>
      <c r="K1223" s="300"/>
      <c r="L1223" s="304"/>
      <c r="M1223" s="305"/>
      <c r="N1223" s="306"/>
      <c r="O1223" s="306"/>
      <c r="P1223" s="306"/>
      <c r="Q1223" s="306"/>
      <c r="R1223" s="306"/>
      <c r="S1223" s="306"/>
      <c r="T1223" s="307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T1223" s="308" t="s">
        <v>440</v>
      </c>
      <c r="AU1223" s="308" t="s">
        <v>91</v>
      </c>
      <c r="AV1223" s="16" t="s">
        <v>89</v>
      </c>
      <c r="AW1223" s="16" t="s">
        <v>36</v>
      </c>
      <c r="AX1223" s="16" t="s">
        <v>81</v>
      </c>
      <c r="AY1223" s="308" t="s">
        <v>320</v>
      </c>
    </row>
    <row r="1224" s="16" customFormat="1">
      <c r="A1224" s="16"/>
      <c r="B1224" s="299"/>
      <c r="C1224" s="300"/>
      <c r="D1224" s="253" t="s">
        <v>440</v>
      </c>
      <c r="E1224" s="301" t="s">
        <v>1</v>
      </c>
      <c r="F1224" s="302" t="s">
        <v>1354</v>
      </c>
      <c r="G1224" s="300"/>
      <c r="H1224" s="301" t="s">
        <v>1</v>
      </c>
      <c r="I1224" s="303"/>
      <c r="J1224" s="300"/>
      <c r="K1224" s="300"/>
      <c r="L1224" s="304"/>
      <c r="M1224" s="305"/>
      <c r="N1224" s="306"/>
      <c r="O1224" s="306"/>
      <c r="P1224" s="306"/>
      <c r="Q1224" s="306"/>
      <c r="R1224" s="306"/>
      <c r="S1224" s="306"/>
      <c r="T1224" s="307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T1224" s="308" t="s">
        <v>440</v>
      </c>
      <c r="AU1224" s="308" t="s">
        <v>91</v>
      </c>
      <c r="AV1224" s="16" t="s">
        <v>89</v>
      </c>
      <c r="AW1224" s="16" t="s">
        <v>36</v>
      </c>
      <c r="AX1224" s="16" t="s">
        <v>81</v>
      </c>
      <c r="AY1224" s="308" t="s">
        <v>320</v>
      </c>
    </row>
    <row r="1225" s="13" customFormat="1">
      <c r="A1225" s="13"/>
      <c r="B1225" s="251"/>
      <c r="C1225" s="252"/>
      <c r="D1225" s="253" t="s">
        <v>440</v>
      </c>
      <c r="E1225" s="254" t="s">
        <v>1</v>
      </c>
      <c r="F1225" s="255" t="s">
        <v>2065</v>
      </c>
      <c r="G1225" s="252"/>
      <c r="H1225" s="256">
        <v>74.819999999999993</v>
      </c>
      <c r="I1225" s="257"/>
      <c r="J1225" s="252"/>
      <c r="K1225" s="252"/>
      <c r="L1225" s="258"/>
      <c r="M1225" s="259"/>
      <c r="N1225" s="260"/>
      <c r="O1225" s="260"/>
      <c r="P1225" s="260"/>
      <c r="Q1225" s="260"/>
      <c r="R1225" s="260"/>
      <c r="S1225" s="260"/>
      <c r="T1225" s="261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62" t="s">
        <v>440</v>
      </c>
      <c r="AU1225" s="262" t="s">
        <v>91</v>
      </c>
      <c r="AV1225" s="13" t="s">
        <v>91</v>
      </c>
      <c r="AW1225" s="13" t="s">
        <v>36</v>
      </c>
      <c r="AX1225" s="13" t="s">
        <v>81</v>
      </c>
      <c r="AY1225" s="262" t="s">
        <v>320</v>
      </c>
    </row>
    <row r="1226" s="13" customFormat="1">
      <c r="A1226" s="13"/>
      <c r="B1226" s="251"/>
      <c r="C1226" s="252"/>
      <c r="D1226" s="253" t="s">
        <v>440</v>
      </c>
      <c r="E1226" s="254" t="s">
        <v>1</v>
      </c>
      <c r="F1226" s="255" t="s">
        <v>2066</v>
      </c>
      <c r="G1226" s="252"/>
      <c r="H1226" s="256">
        <v>-28.899999999999999</v>
      </c>
      <c r="I1226" s="257"/>
      <c r="J1226" s="252"/>
      <c r="K1226" s="252"/>
      <c r="L1226" s="258"/>
      <c r="M1226" s="259"/>
      <c r="N1226" s="260"/>
      <c r="O1226" s="260"/>
      <c r="P1226" s="260"/>
      <c r="Q1226" s="260"/>
      <c r="R1226" s="260"/>
      <c r="S1226" s="260"/>
      <c r="T1226" s="261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T1226" s="262" t="s">
        <v>440</v>
      </c>
      <c r="AU1226" s="262" t="s">
        <v>91</v>
      </c>
      <c r="AV1226" s="13" t="s">
        <v>91</v>
      </c>
      <c r="AW1226" s="13" t="s">
        <v>36</v>
      </c>
      <c r="AX1226" s="13" t="s">
        <v>81</v>
      </c>
      <c r="AY1226" s="262" t="s">
        <v>320</v>
      </c>
    </row>
    <row r="1227" s="16" customFormat="1">
      <c r="A1227" s="16"/>
      <c r="B1227" s="299"/>
      <c r="C1227" s="300"/>
      <c r="D1227" s="253" t="s">
        <v>440</v>
      </c>
      <c r="E1227" s="301" t="s">
        <v>1</v>
      </c>
      <c r="F1227" s="302" t="s">
        <v>2067</v>
      </c>
      <c r="G1227" s="300"/>
      <c r="H1227" s="301" t="s">
        <v>1</v>
      </c>
      <c r="I1227" s="303"/>
      <c r="J1227" s="300"/>
      <c r="K1227" s="300"/>
      <c r="L1227" s="304"/>
      <c r="M1227" s="305"/>
      <c r="N1227" s="306"/>
      <c r="O1227" s="306"/>
      <c r="P1227" s="306"/>
      <c r="Q1227" s="306"/>
      <c r="R1227" s="306"/>
      <c r="S1227" s="306"/>
      <c r="T1227" s="307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T1227" s="308" t="s">
        <v>440</v>
      </c>
      <c r="AU1227" s="308" t="s">
        <v>91</v>
      </c>
      <c r="AV1227" s="16" t="s">
        <v>89</v>
      </c>
      <c r="AW1227" s="16" t="s">
        <v>36</v>
      </c>
      <c r="AX1227" s="16" t="s">
        <v>81</v>
      </c>
      <c r="AY1227" s="308" t="s">
        <v>320</v>
      </c>
    </row>
    <row r="1228" s="13" customFormat="1">
      <c r="A1228" s="13"/>
      <c r="B1228" s="251"/>
      <c r="C1228" s="252"/>
      <c r="D1228" s="253" t="s">
        <v>440</v>
      </c>
      <c r="E1228" s="254" t="s">
        <v>1</v>
      </c>
      <c r="F1228" s="255" t="s">
        <v>2068</v>
      </c>
      <c r="G1228" s="252"/>
      <c r="H1228" s="256">
        <v>28.079999999999998</v>
      </c>
      <c r="I1228" s="257"/>
      <c r="J1228" s="252"/>
      <c r="K1228" s="252"/>
      <c r="L1228" s="258"/>
      <c r="M1228" s="259"/>
      <c r="N1228" s="260"/>
      <c r="O1228" s="260"/>
      <c r="P1228" s="260"/>
      <c r="Q1228" s="260"/>
      <c r="R1228" s="260"/>
      <c r="S1228" s="260"/>
      <c r="T1228" s="261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62" t="s">
        <v>440</v>
      </c>
      <c r="AU1228" s="262" t="s">
        <v>91</v>
      </c>
      <c r="AV1228" s="13" t="s">
        <v>91</v>
      </c>
      <c r="AW1228" s="13" t="s">
        <v>36</v>
      </c>
      <c r="AX1228" s="13" t="s">
        <v>81</v>
      </c>
      <c r="AY1228" s="262" t="s">
        <v>320</v>
      </c>
    </row>
    <row r="1229" s="13" customFormat="1">
      <c r="A1229" s="13"/>
      <c r="B1229" s="251"/>
      <c r="C1229" s="252"/>
      <c r="D1229" s="253" t="s">
        <v>440</v>
      </c>
      <c r="E1229" s="254" t="s">
        <v>1</v>
      </c>
      <c r="F1229" s="255" t="s">
        <v>2069</v>
      </c>
      <c r="G1229" s="252"/>
      <c r="H1229" s="256">
        <v>-4.3200000000000003</v>
      </c>
      <c r="I1229" s="257"/>
      <c r="J1229" s="252"/>
      <c r="K1229" s="252"/>
      <c r="L1229" s="258"/>
      <c r="M1229" s="259"/>
      <c r="N1229" s="260"/>
      <c r="O1229" s="260"/>
      <c r="P1229" s="260"/>
      <c r="Q1229" s="260"/>
      <c r="R1229" s="260"/>
      <c r="S1229" s="260"/>
      <c r="T1229" s="261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T1229" s="262" t="s">
        <v>440</v>
      </c>
      <c r="AU1229" s="262" t="s">
        <v>91</v>
      </c>
      <c r="AV1229" s="13" t="s">
        <v>91</v>
      </c>
      <c r="AW1229" s="13" t="s">
        <v>36</v>
      </c>
      <c r="AX1229" s="13" t="s">
        <v>81</v>
      </c>
      <c r="AY1229" s="262" t="s">
        <v>320</v>
      </c>
    </row>
    <row r="1230" s="15" customFormat="1">
      <c r="A1230" s="15"/>
      <c r="B1230" s="288"/>
      <c r="C1230" s="289"/>
      <c r="D1230" s="253" t="s">
        <v>440</v>
      </c>
      <c r="E1230" s="290" t="s">
        <v>1</v>
      </c>
      <c r="F1230" s="291" t="s">
        <v>633</v>
      </c>
      <c r="G1230" s="289"/>
      <c r="H1230" s="292">
        <v>69.680000000000007</v>
      </c>
      <c r="I1230" s="293"/>
      <c r="J1230" s="289"/>
      <c r="K1230" s="289"/>
      <c r="L1230" s="294"/>
      <c r="M1230" s="295"/>
      <c r="N1230" s="296"/>
      <c r="O1230" s="296"/>
      <c r="P1230" s="296"/>
      <c r="Q1230" s="296"/>
      <c r="R1230" s="296"/>
      <c r="S1230" s="296"/>
      <c r="T1230" s="297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T1230" s="298" t="s">
        <v>440</v>
      </c>
      <c r="AU1230" s="298" t="s">
        <v>91</v>
      </c>
      <c r="AV1230" s="15" t="s">
        <v>111</v>
      </c>
      <c r="AW1230" s="15" t="s">
        <v>36</v>
      </c>
      <c r="AX1230" s="15" t="s">
        <v>81</v>
      </c>
      <c r="AY1230" s="298" t="s">
        <v>320</v>
      </c>
    </row>
    <row r="1231" s="16" customFormat="1">
      <c r="A1231" s="16"/>
      <c r="B1231" s="299"/>
      <c r="C1231" s="300"/>
      <c r="D1231" s="253" t="s">
        <v>440</v>
      </c>
      <c r="E1231" s="301" t="s">
        <v>1</v>
      </c>
      <c r="F1231" s="302" t="s">
        <v>2070</v>
      </c>
      <c r="G1231" s="300"/>
      <c r="H1231" s="301" t="s">
        <v>1</v>
      </c>
      <c r="I1231" s="303"/>
      <c r="J1231" s="300"/>
      <c r="K1231" s="300"/>
      <c r="L1231" s="304"/>
      <c r="M1231" s="305"/>
      <c r="N1231" s="306"/>
      <c r="O1231" s="306"/>
      <c r="P1231" s="306"/>
      <c r="Q1231" s="306"/>
      <c r="R1231" s="306"/>
      <c r="S1231" s="306"/>
      <c r="T1231" s="307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T1231" s="308" t="s">
        <v>440</v>
      </c>
      <c r="AU1231" s="308" t="s">
        <v>91</v>
      </c>
      <c r="AV1231" s="16" t="s">
        <v>89</v>
      </c>
      <c r="AW1231" s="16" t="s">
        <v>36</v>
      </c>
      <c r="AX1231" s="16" t="s">
        <v>81</v>
      </c>
      <c r="AY1231" s="308" t="s">
        <v>320</v>
      </c>
    </row>
    <row r="1232" s="13" customFormat="1">
      <c r="A1232" s="13"/>
      <c r="B1232" s="251"/>
      <c r="C1232" s="252"/>
      <c r="D1232" s="253" t="s">
        <v>440</v>
      </c>
      <c r="E1232" s="254" t="s">
        <v>1</v>
      </c>
      <c r="F1232" s="255" t="s">
        <v>2071</v>
      </c>
      <c r="G1232" s="252"/>
      <c r="H1232" s="256">
        <v>42.640000000000001</v>
      </c>
      <c r="I1232" s="257"/>
      <c r="J1232" s="252"/>
      <c r="K1232" s="252"/>
      <c r="L1232" s="258"/>
      <c r="M1232" s="259"/>
      <c r="N1232" s="260"/>
      <c r="O1232" s="260"/>
      <c r="P1232" s="260"/>
      <c r="Q1232" s="260"/>
      <c r="R1232" s="260"/>
      <c r="S1232" s="260"/>
      <c r="T1232" s="261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62" t="s">
        <v>440</v>
      </c>
      <c r="AU1232" s="262" t="s">
        <v>91</v>
      </c>
      <c r="AV1232" s="13" t="s">
        <v>91</v>
      </c>
      <c r="AW1232" s="13" t="s">
        <v>36</v>
      </c>
      <c r="AX1232" s="13" t="s">
        <v>81</v>
      </c>
      <c r="AY1232" s="262" t="s">
        <v>320</v>
      </c>
    </row>
    <row r="1233" s="15" customFormat="1">
      <c r="A1233" s="15"/>
      <c r="B1233" s="288"/>
      <c r="C1233" s="289"/>
      <c r="D1233" s="253" t="s">
        <v>440</v>
      </c>
      <c r="E1233" s="290" t="s">
        <v>1</v>
      </c>
      <c r="F1233" s="291" t="s">
        <v>633</v>
      </c>
      <c r="G1233" s="289"/>
      <c r="H1233" s="292">
        <v>42.640000000000001</v>
      </c>
      <c r="I1233" s="293"/>
      <c r="J1233" s="289"/>
      <c r="K1233" s="289"/>
      <c r="L1233" s="294"/>
      <c r="M1233" s="295"/>
      <c r="N1233" s="296"/>
      <c r="O1233" s="296"/>
      <c r="P1233" s="296"/>
      <c r="Q1233" s="296"/>
      <c r="R1233" s="296"/>
      <c r="S1233" s="296"/>
      <c r="T1233" s="297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T1233" s="298" t="s">
        <v>440</v>
      </c>
      <c r="AU1233" s="298" t="s">
        <v>91</v>
      </c>
      <c r="AV1233" s="15" t="s">
        <v>111</v>
      </c>
      <c r="AW1233" s="15" t="s">
        <v>36</v>
      </c>
      <c r="AX1233" s="15" t="s">
        <v>81</v>
      </c>
      <c r="AY1233" s="298" t="s">
        <v>320</v>
      </c>
    </row>
    <row r="1234" s="14" customFormat="1">
      <c r="A1234" s="14"/>
      <c r="B1234" s="263"/>
      <c r="C1234" s="264"/>
      <c r="D1234" s="253" t="s">
        <v>440</v>
      </c>
      <c r="E1234" s="265" t="s">
        <v>1</v>
      </c>
      <c r="F1234" s="266" t="s">
        <v>485</v>
      </c>
      <c r="G1234" s="264"/>
      <c r="H1234" s="267">
        <v>273.5</v>
      </c>
      <c r="I1234" s="268"/>
      <c r="J1234" s="264"/>
      <c r="K1234" s="264"/>
      <c r="L1234" s="269"/>
      <c r="M1234" s="270"/>
      <c r="N1234" s="271"/>
      <c r="O1234" s="271"/>
      <c r="P1234" s="271"/>
      <c r="Q1234" s="271"/>
      <c r="R1234" s="271"/>
      <c r="S1234" s="271"/>
      <c r="T1234" s="272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73" t="s">
        <v>440</v>
      </c>
      <c r="AU1234" s="273" t="s">
        <v>91</v>
      </c>
      <c r="AV1234" s="14" t="s">
        <v>341</v>
      </c>
      <c r="AW1234" s="14" t="s">
        <v>36</v>
      </c>
      <c r="AX1234" s="14" t="s">
        <v>89</v>
      </c>
      <c r="AY1234" s="273" t="s">
        <v>320</v>
      </c>
    </row>
    <row r="1235" s="2" customFormat="1" ht="24.15" customHeight="1">
      <c r="A1235" s="39"/>
      <c r="B1235" s="40"/>
      <c r="C1235" s="274" t="s">
        <v>2072</v>
      </c>
      <c r="D1235" s="274" t="s">
        <v>503</v>
      </c>
      <c r="E1235" s="275" t="s">
        <v>2073</v>
      </c>
      <c r="F1235" s="276" t="s">
        <v>2074</v>
      </c>
      <c r="G1235" s="277" t="s">
        <v>437</v>
      </c>
      <c r="H1235" s="278">
        <v>169.239</v>
      </c>
      <c r="I1235" s="279"/>
      <c r="J1235" s="280">
        <f>ROUND(I1235*H1235,2)</f>
        <v>0</v>
      </c>
      <c r="K1235" s="276" t="s">
        <v>1</v>
      </c>
      <c r="L1235" s="281"/>
      <c r="M1235" s="282" t="s">
        <v>1</v>
      </c>
      <c r="N1235" s="283" t="s">
        <v>46</v>
      </c>
      <c r="O1235" s="92"/>
      <c r="P1235" s="237">
        <f>O1235*H1235</f>
        <v>0</v>
      </c>
      <c r="Q1235" s="237">
        <v>0.0089999999999999993</v>
      </c>
      <c r="R1235" s="237">
        <f>Q1235*H1235</f>
        <v>1.5231509999999999</v>
      </c>
      <c r="S1235" s="237">
        <v>0</v>
      </c>
      <c r="T1235" s="238">
        <f>S1235*H1235</f>
        <v>0</v>
      </c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R1235" s="239" t="s">
        <v>823</v>
      </c>
      <c r="AT1235" s="239" t="s">
        <v>503</v>
      </c>
      <c r="AU1235" s="239" t="s">
        <v>91</v>
      </c>
      <c r="AY1235" s="18" t="s">
        <v>320</v>
      </c>
      <c r="BE1235" s="240">
        <f>IF(N1235="základní",J1235,0)</f>
        <v>0</v>
      </c>
      <c r="BF1235" s="240">
        <f>IF(N1235="snížená",J1235,0)</f>
        <v>0</v>
      </c>
      <c r="BG1235" s="240">
        <f>IF(N1235="zákl. přenesená",J1235,0)</f>
        <v>0</v>
      </c>
      <c r="BH1235" s="240">
        <f>IF(N1235="sníž. přenesená",J1235,0)</f>
        <v>0</v>
      </c>
      <c r="BI1235" s="240">
        <f>IF(N1235="nulová",J1235,0)</f>
        <v>0</v>
      </c>
      <c r="BJ1235" s="18" t="s">
        <v>89</v>
      </c>
      <c r="BK1235" s="240">
        <f>ROUND(I1235*H1235,2)</f>
        <v>0</v>
      </c>
      <c r="BL1235" s="18" t="s">
        <v>404</v>
      </c>
      <c r="BM1235" s="239" t="s">
        <v>2075</v>
      </c>
    </row>
    <row r="1236" s="13" customFormat="1">
      <c r="A1236" s="13"/>
      <c r="B1236" s="251"/>
      <c r="C1236" s="252"/>
      <c r="D1236" s="253" t="s">
        <v>440</v>
      </c>
      <c r="E1236" s="254" t="s">
        <v>1</v>
      </c>
      <c r="F1236" s="255" t="s">
        <v>2076</v>
      </c>
      <c r="G1236" s="252"/>
      <c r="H1236" s="256">
        <v>169.239</v>
      </c>
      <c r="I1236" s="257"/>
      <c r="J1236" s="252"/>
      <c r="K1236" s="252"/>
      <c r="L1236" s="258"/>
      <c r="M1236" s="259"/>
      <c r="N1236" s="260"/>
      <c r="O1236" s="260"/>
      <c r="P1236" s="260"/>
      <c r="Q1236" s="260"/>
      <c r="R1236" s="260"/>
      <c r="S1236" s="260"/>
      <c r="T1236" s="261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62" t="s">
        <v>440</v>
      </c>
      <c r="AU1236" s="262" t="s">
        <v>91</v>
      </c>
      <c r="AV1236" s="13" t="s">
        <v>91</v>
      </c>
      <c r="AW1236" s="13" t="s">
        <v>36</v>
      </c>
      <c r="AX1236" s="13" t="s">
        <v>89</v>
      </c>
      <c r="AY1236" s="262" t="s">
        <v>320</v>
      </c>
    </row>
    <row r="1237" s="2" customFormat="1" ht="24.15" customHeight="1">
      <c r="A1237" s="39"/>
      <c r="B1237" s="40"/>
      <c r="C1237" s="274" t="s">
        <v>2077</v>
      </c>
      <c r="D1237" s="274" t="s">
        <v>503</v>
      </c>
      <c r="E1237" s="275" t="s">
        <v>2078</v>
      </c>
      <c r="F1237" s="276" t="s">
        <v>2079</v>
      </c>
      <c r="G1237" s="277" t="s">
        <v>437</v>
      </c>
      <c r="H1237" s="278">
        <v>73.164000000000001</v>
      </c>
      <c r="I1237" s="279"/>
      <c r="J1237" s="280">
        <f>ROUND(I1237*H1237,2)</f>
        <v>0</v>
      </c>
      <c r="K1237" s="276" t="s">
        <v>326</v>
      </c>
      <c r="L1237" s="281"/>
      <c r="M1237" s="282" t="s">
        <v>1</v>
      </c>
      <c r="N1237" s="283" t="s">
        <v>46</v>
      </c>
      <c r="O1237" s="92"/>
      <c r="P1237" s="237">
        <f>O1237*H1237</f>
        <v>0</v>
      </c>
      <c r="Q1237" s="237">
        <v>0.031</v>
      </c>
      <c r="R1237" s="237">
        <f>Q1237*H1237</f>
        <v>2.268084</v>
      </c>
      <c r="S1237" s="237">
        <v>0</v>
      </c>
      <c r="T1237" s="238">
        <f>S1237*H1237</f>
        <v>0</v>
      </c>
      <c r="U1237" s="39"/>
      <c r="V1237" s="39"/>
      <c r="W1237" s="39"/>
      <c r="X1237" s="39"/>
      <c r="Y1237" s="39"/>
      <c r="Z1237" s="39"/>
      <c r="AA1237" s="39"/>
      <c r="AB1237" s="39"/>
      <c r="AC1237" s="39"/>
      <c r="AD1237" s="39"/>
      <c r="AE1237" s="39"/>
      <c r="AR1237" s="239" t="s">
        <v>823</v>
      </c>
      <c r="AT1237" s="239" t="s">
        <v>503</v>
      </c>
      <c r="AU1237" s="239" t="s">
        <v>91</v>
      </c>
      <c r="AY1237" s="18" t="s">
        <v>320</v>
      </c>
      <c r="BE1237" s="240">
        <f>IF(N1237="základní",J1237,0)</f>
        <v>0</v>
      </c>
      <c r="BF1237" s="240">
        <f>IF(N1237="snížená",J1237,0)</f>
        <v>0</v>
      </c>
      <c r="BG1237" s="240">
        <f>IF(N1237="zákl. přenesená",J1237,0)</f>
        <v>0</v>
      </c>
      <c r="BH1237" s="240">
        <f>IF(N1237="sníž. přenesená",J1237,0)</f>
        <v>0</v>
      </c>
      <c r="BI1237" s="240">
        <f>IF(N1237="nulová",J1237,0)</f>
        <v>0</v>
      </c>
      <c r="BJ1237" s="18" t="s">
        <v>89</v>
      </c>
      <c r="BK1237" s="240">
        <f>ROUND(I1237*H1237,2)</f>
        <v>0</v>
      </c>
      <c r="BL1237" s="18" t="s">
        <v>404</v>
      </c>
      <c r="BM1237" s="239" t="s">
        <v>2080</v>
      </c>
    </row>
    <row r="1238" s="13" customFormat="1">
      <c r="A1238" s="13"/>
      <c r="B1238" s="251"/>
      <c r="C1238" s="252"/>
      <c r="D1238" s="253" t="s">
        <v>440</v>
      </c>
      <c r="E1238" s="254" t="s">
        <v>1</v>
      </c>
      <c r="F1238" s="255" t="s">
        <v>2081</v>
      </c>
      <c r="G1238" s="252"/>
      <c r="H1238" s="256">
        <v>73.164000000000001</v>
      </c>
      <c r="I1238" s="257"/>
      <c r="J1238" s="252"/>
      <c r="K1238" s="252"/>
      <c r="L1238" s="258"/>
      <c r="M1238" s="259"/>
      <c r="N1238" s="260"/>
      <c r="O1238" s="260"/>
      <c r="P1238" s="260"/>
      <c r="Q1238" s="260"/>
      <c r="R1238" s="260"/>
      <c r="S1238" s="260"/>
      <c r="T1238" s="261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62" t="s">
        <v>440</v>
      </c>
      <c r="AU1238" s="262" t="s">
        <v>91</v>
      </c>
      <c r="AV1238" s="13" t="s">
        <v>91</v>
      </c>
      <c r="AW1238" s="13" t="s">
        <v>36</v>
      </c>
      <c r="AX1238" s="13" t="s">
        <v>89</v>
      </c>
      <c r="AY1238" s="262" t="s">
        <v>320</v>
      </c>
    </row>
    <row r="1239" s="2" customFormat="1" ht="24.15" customHeight="1">
      <c r="A1239" s="39"/>
      <c r="B1239" s="40"/>
      <c r="C1239" s="274" t="s">
        <v>2082</v>
      </c>
      <c r="D1239" s="274" t="s">
        <v>503</v>
      </c>
      <c r="E1239" s="275" t="s">
        <v>2083</v>
      </c>
      <c r="F1239" s="276" t="s">
        <v>2084</v>
      </c>
      <c r="G1239" s="277" t="s">
        <v>437</v>
      </c>
      <c r="H1239" s="278">
        <v>44.771999999999998</v>
      </c>
      <c r="I1239" s="279"/>
      <c r="J1239" s="280">
        <f>ROUND(I1239*H1239,2)</f>
        <v>0</v>
      </c>
      <c r="K1239" s="276" t="s">
        <v>326</v>
      </c>
      <c r="L1239" s="281"/>
      <c r="M1239" s="282" t="s">
        <v>1</v>
      </c>
      <c r="N1239" s="283" t="s">
        <v>46</v>
      </c>
      <c r="O1239" s="92"/>
      <c r="P1239" s="237">
        <f>O1239*H1239</f>
        <v>0</v>
      </c>
      <c r="Q1239" s="237">
        <v>0.0155</v>
      </c>
      <c r="R1239" s="237">
        <f>Q1239*H1239</f>
        <v>0.69396599999999997</v>
      </c>
      <c r="S1239" s="237">
        <v>0</v>
      </c>
      <c r="T1239" s="238">
        <f>S1239*H1239</f>
        <v>0</v>
      </c>
      <c r="U1239" s="39"/>
      <c r="V1239" s="39"/>
      <c r="W1239" s="39"/>
      <c r="X1239" s="39"/>
      <c r="Y1239" s="39"/>
      <c r="Z1239" s="39"/>
      <c r="AA1239" s="39"/>
      <c r="AB1239" s="39"/>
      <c r="AC1239" s="39"/>
      <c r="AD1239" s="39"/>
      <c r="AE1239" s="39"/>
      <c r="AR1239" s="239" t="s">
        <v>823</v>
      </c>
      <c r="AT1239" s="239" t="s">
        <v>503</v>
      </c>
      <c r="AU1239" s="239" t="s">
        <v>91</v>
      </c>
      <c r="AY1239" s="18" t="s">
        <v>320</v>
      </c>
      <c r="BE1239" s="240">
        <f>IF(N1239="základní",J1239,0)</f>
        <v>0</v>
      </c>
      <c r="BF1239" s="240">
        <f>IF(N1239="snížená",J1239,0)</f>
        <v>0</v>
      </c>
      <c r="BG1239" s="240">
        <f>IF(N1239="zákl. přenesená",J1239,0)</f>
        <v>0</v>
      </c>
      <c r="BH1239" s="240">
        <f>IF(N1239="sníž. přenesená",J1239,0)</f>
        <v>0</v>
      </c>
      <c r="BI1239" s="240">
        <f>IF(N1239="nulová",J1239,0)</f>
        <v>0</v>
      </c>
      <c r="BJ1239" s="18" t="s">
        <v>89</v>
      </c>
      <c r="BK1239" s="240">
        <f>ROUND(I1239*H1239,2)</f>
        <v>0</v>
      </c>
      <c r="BL1239" s="18" t="s">
        <v>404</v>
      </c>
      <c r="BM1239" s="239" t="s">
        <v>2085</v>
      </c>
    </row>
    <row r="1240" s="13" customFormat="1">
      <c r="A1240" s="13"/>
      <c r="B1240" s="251"/>
      <c r="C1240" s="252"/>
      <c r="D1240" s="253" t="s">
        <v>440</v>
      </c>
      <c r="E1240" s="254" t="s">
        <v>1</v>
      </c>
      <c r="F1240" s="255" t="s">
        <v>2086</v>
      </c>
      <c r="G1240" s="252"/>
      <c r="H1240" s="256">
        <v>44.771999999999998</v>
      </c>
      <c r="I1240" s="257"/>
      <c r="J1240" s="252"/>
      <c r="K1240" s="252"/>
      <c r="L1240" s="258"/>
      <c r="M1240" s="259"/>
      <c r="N1240" s="260"/>
      <c r="O1240" s="260"/>
      <c r="P1240" s="260"/>
      <c r="Q1240" s="260"/>
      <c r="R1240" s="260"/>
      <c r="S1240" s="260"/>
      <c r="T1240" s="261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62" t="s">
        <v>440</v>
      </c>
      <c r="AU1240" s="262" t="s">
        <v>91</v>
      </c>
      <c r="AV1240" s="13" t="s">
        <v>91</v>
      </c>
      <c r="AW1240" s="13" t="s">
        <v>36</v>
      </c>
      <c r="AX1240" s="13" t="s">
        <v>89</v>
      </c>
      <c r="AY1240" s="262" t="s">
        <v>320</v>
      </c>
    </row>
    <row r="1241" s="2" customFormat="1" ht="33" customHeight="1">
      <c r="A1241" s="39"/>
      <c r="B1241" s="40"/>
      <c r="C1241" s="228" t="s">
        <v>2087</v>
      </c>
      <c r="D1241" s="228" t="s">
        <v>323</v>
      </c>
      <c r="E1241" s="229" t="s">
        <v>2088</v>
      </c>
      <c r="F1241" s="230" t="s">
        <v>2089</v>
      </c>
      <c r="G1241" s="231" t="s">
        <v>437</v>
      </c>
      <c r="H1241" s="232">
        <v>576.99000000000001</v>
      </c>
      <c r="I1241" s="233"/>
      <c r="J1241" s="234">
        <f>ROUND(I1241*H1241,2)</f>
        <v>0</v>
      </c>
      <c r="K1241" s="230" t="s">
        <v>1</v>
      </c>
      <c r="L1241" s="45"/>
      <c r="M1241" s="235" t="s">
        <v>1</v>
      </c>
      <c r="N1241" s="236" t="s">
        <v>46</v>
      </c>
      <c r="O1241" s="92"/>
      <c r="P1241" s="237">
        <f>O1241*H1241</f>
        <v>0</v>
      </c>
      <c r="Q1241" s="237">
        <v>0.00116</v>
      </c>
      <c r="R1241" s="237">
        <f>Q1241*H1241</f>
        <v>0.66930840000000003</v>
      </c>
      <c r="S1241" s="237">
        <v>0</v>
      </c>
      <c r="T1241" s="238">
        <f>S1241*H1241</f>
        <v>0</v>
      </c>
      <c r="U1241" s="39"/>
      <c r="V1241" s="39"/>
      <c r="W1241" s="39"/>
      <c r="X1241" s="39"/>
      <c r="Y1241" s="39"/>
      <c r="Z1241" s="39"/>
      <c r="AA1241" s="39"/>
      <c r="AB1241" s="39"/>
      <c r="AC1241" s="39"/>
      <c r="AD1241" s="39"/>
      <c r="AE1241" s="39"/>
      <c r="AR1241" s="239" t="s">
        <v>404</v>
      </c>
      <c r="AT1241" s="239" t="s">
        <v>323</v>
      </c>
      <c r="AU1241" s="239" t="s">
        <v>91</v>
      </c>
      <c r="AY1241" s="18" t="s">
        <v>320</v>
      </c>
      <c r="BE1241" s="240">
        <f>IF(N1241="základní",J1241,0)</f>
        <v>0</v>
      </c>
      <c r="BF1241" s="240">
        <f>IF(N1241="snížená",J1241,0)</f>
        <v>0</v>
      </c>
      <c r="BG1241" s="240">
        <f>IF(N1241="zákl. přenesená",J1241,0)</f>
        <v>0</v>
      </c>
      <c r="BH1241" s="240">
        <f>IF(N1241="sníž. přenesená",J1241,0)</f>
        <v>0</v>
      </c>
      <c r="BI1241" s="240">
        <f>IF(N1241="nulová",J1241,0)</f>
        <v>0</v>
      </c>
      <c r="BJ1241" s="18" t="s">
        <v>89</v>
      </c>
      <c r="BK1241" s="240">
        <f>ROUND(I1241*H1241,2)</f>
        <v>0</v>
      </c>
      <c r="BL1241" s="18" t="s">
        <v>404</v>
      </c>
      <c r="BM1241" s="239" t="s">
        <v>2090</v>
      </c>
    </row>
    <row r="1242" s="13" customFormat="1">
      <c r="A1242" s="13"/>
      <c r="B1242" s="251"/>
      <c r="C1242" s="252"/>
      <c r="D1242" s="253" t="s">
        <v>440</v>
      </c>
      <c r="E1242" s="254" t="s">
        <v>1</v>
      </c>
      <c r="F1242" s="255" t="s">
        <v>1841</v>
      </c>
      <c r="G1242" s="252"/>
      <c r="H1242" s="256">
        <v>180.53999999999999</v>
      </c>
      <c r="I1242" s="257"/>
      <c r="J1242" s="252"/>
      <c r="K1242" s="252"/>
      <c r="L1242" s="258"/>
      <c r="M1242" s="259"/>
      <c r="N1242" s="260"/>
      <c r="O1242" s="260"/>
      <c r="P1242" s="260"/>
      <c r="Q1242" s="260"/>
      <c r="R1242" s="260"/>
      <c r="S1242" s="260"/>
      <c r="T1242" s="261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62" t="s">
        <v>440</v>
      </c>
      <c r="AU1242" s="262" t="s">
        <v>91</v>
      </c>
      <c r="AV1242" s="13" t="s">
        <v>91</v>
      </c>
      <c r="AW1242" s="13" t="s">
        <v>36</v>
      </c>
      <c r="AX1242" s="13" t="s">
        <v>81</v>
      </c>
      <c r="AY1242" s="262" t="s">
        <v>320</v>
      </c>
    </row>
    <row r="1243" s="13" customFormat="1">
      <c r="A1243" s="13"/>
      <c r="B1243" s="251"/>
      <c r="C1243" s="252"/>
      <c r="D1243" s="253" t="s">
        <v>440</v>
      </c>
      <c r="E1243" s="254" t="s">
        <v>1</v>
      </c>
      <c r="F1243" s="255" t="s">
        <v>1489</v>
      </c>
      <c r="G1243" s="252"/>
      <c r="H1243" s="256">
        <v>396.44999999999999</v>
      </c>
      <c r="I1243" s="257"/>
      <c r="J1243" s="252"/>
      <c r="K1243" s="252"/>
      <c r="L1243" s="258"/>
      <c r="M1243" s="259"/>
      <c r="N1243" s="260"/>
      <c r="O1243" s="260"/>
      <c r="P1243" s="260"/>
      <c r="Q1243" s="260"/>
      <c r="R1243" s="260"/>
      <c r="S1243" s="260"/>
      <c r="T1243" s="261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262" t="s">
        <v>440</v>
      </c>
      <c r="AU1243" s="262" t="s">
        <v>91</v>
      </c>
      <c r="AV1243" s="13" t="s">
        <v>91</v>
      </c>
      <c r="AW1243" s="13" t="s">
        <v>36</v>
      </c>
      <c r="AX1243" s="13" t="s">
        <v>81</v>
      </c>
      <c r="AY1243" s="262" t="s">
        <v>320</v>
      </c>
    </row>
    <row r="1244" s="14" customFormat="1">
      <c r="A1244" s="14"/>
      <c r="B1244" s="263"/>
      <c r="C1244" s="264"/>
      <c r="D1244" s="253" t="s">
        <v>440</v>
      </c>
      <c r="E1244" s="265" t="s">
        <v>1</v>
      </c>
      <c r="F1244" s="266" t="s">
        <v>485</v>
      </c>
      <c r="G1244" s="264"/>
      <c r="H1244" s="267">
        <v>576.99000000000001</v>
      </c>
      <c r="I1244" s="268"/>
      <c r="J1244" s="264"/>
      <c r="K1244" s="264"/>
      <c r="L1244" s="269"/>
      <c r="M1244" s="270"/>
      <c r="N1244" s="271"/>
      <c r="O1244" s="271"/>
      <c r="P1244" s="271"/>
      <c r="Q1244" s="271"/>
      <c r="R1244" s="271"/>
      <c r="S1244" s="271"/>
      <c r="T1244" s="272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73" t="s">
        <v>440</v>
      </c>
      <c r="AU1244" s="273" t="s">
        <v>91</v>
      </c>
      <c r="AV1244" s="14" t="s">
        <v>341</v>
      </c>
      <c r="AW1244" s="14" t="s">
        <v>36</v>
      </c>
      <c r="AX1244" s="14" t="s">
        <v>89</v>
      </c>
      <c r="AY1244" s="273" t="s">
        <v>320</v>
      </c>
    </row>
    <row r="1245" s="2" customFormat="1" ht="16.5" customHeight="1">
      <c r="A1245" s="39"/>
      <c r="B1245" s="40"/>
      <c r="C1245" s="274" t="s">
        <v>2091</v>
      </c>
      <c r="D1245" s="274" t="s">
        <v>503</v>
      </c>
      <c r="E1245" s="275" t="s">
        <v>2092</v>
      </c>
      <c r="F1245" s="276" t="s">
        <v>2093</v>
      </c>
      <c r="G1245" s="277" t="s">
        <v>437</v>
      </c>
      <c r="H1245" s="278">
        <v>605.84000000000003</v>
      </c>
      <c r="I1245" s="279"/>
      <c r="J1245" s="280">
        <f>ROUND(I1245*H1245,2)</f>
        <v>0</v>
      </c>
      <c r="K1245" s="276" t="s">
        <v>1</v>
      </c>
      <c r="L1245" s="281"/>
      <c r="M1245" s="282" t="s">
        <v>1</v>
      </c>
      <c r="N1245" s="283" t="s">
        <v>46</v>
      </c>
      <c r="O1245" s="92"/>
      <c r="P1245" s="237">
        <f>O1245*H1245</f>
        <v>0</v>
      </c>
      <c r="Q1245" s="237">
        <v>0.0035999999999999999</v>
      </c>
      <c r="R1245" s="237">
        <f>Q1245*H1245</f>
        <v>2.1810239999999999</v>
      </c>
      <c r="S1245" s="237">
        <v>0</v>
      </c>
      <c r="T1245" s="238">
        <f>S1245*H1245</f>
        <v>0</v>
      </c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39"/>
      <c r="AR1245" s="239" t="s">
        <v>823</v>
      </c>
      <c r="AT1245" s="239" t="s">
        <v>503</v>
      </c>
      <c r="AU1245" s="239" t="s">
        <v>91</v>
      </c>
      <c r="AY1245" s="18" t="s">
        <v>320</v>
      </c>
      <c r="BE1245" s="240">
        <f>IF(N1245="základní",J1245,0)</f>
        <v>0</v>
      </c>
      <c r="BF1245" s="240">
        <f>IF(N1245="snížená",J1245,0)</f>
        <v>0</v>
      </c>
      <c r="BG1245" s="240">
        <f>IF(N1245="zákl. přenesená",J1245,0)</f>
        <v>0</v>
      </c>
      <c r="BH1245" s="240">
        <f>IF(N1245="sníž. přenesená",J1245,0)</f>
        <v>0</v>
      </c>
      <c r="BI1245" s="240">
        <f>IF(N1245="nulová",J1245,0)</f>
        <v>0</v>
      </c>
      <c r="BJ1245" s="18" t="s">
        <v>89</v>
      </c>
      <c r="BK1245" s="240">
        <f>ROUND(I1245*H1245,2)</f>
        <v>0</v>
      </c>
      <c r="BL1245" s="18" t="s">
        <v>404</v>
      </c>
      <c r="BM1245" s="239" t="s">
        <v>2094</v>
      </c>
    </row>
    <row r="1246" s="13" customFormat="1">
      <c r="A1246" s="13"/>
      <c r="B1246" s="251"/>
      <c r="C1246" s="252"/>
      <c r="D1246" s="253" t="s">
        <v>440</v>
      </c>
      <c r="E1246" s="254" t="s">
        <v>1</v>
      </c>
      <c r="F1246" s="255" t="s">
        <v>2095</v>
      </c>
      <c r="G1246" s="252"/>
      <c r="H1246" s="256">
        <v>605.84000000000003</v>
      </c>
      <c r="I1246" s="257"/>
      <c r="J1246" s="252"/>
      <c r="K1246" s="252"/>
      <c r="L1246" s="258"/>
      <c r="M1246" s="259"/>
      <c r="N1246" s="260"/>
      <c r="O1246" s="260"/>
      <c r="P1246" s="260"/>
      <c r="Q1246" s="260"/>
      <c r="R1246" s="260"/>
      <c r="S1246" s="260"/>
      <c r="T1246" s="261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62" t="s">
        <v>440</v>
      </c>
      <c r="AU1246" s="262" t="s">
        <v>91</v>
      </c>
      <c r="AV1246" s="13" t="s">
        <v>91</v>
      </c>
      <c r="AW1246" s="13" t="s">
        <v>36</v>
      </c>
      <c r="AX1246" s="13" t="s">
        <v>89</v>
      </c>
      <c r="AY1246" s="262" t="s">
        <v>320</v>
      </c>
    </row>
    <row r="1247" s="2" customFormat="1" ht="24.15" customHeight="1">
      <c r="A1247" s="39"/>
      <c r="B1247" s="40"/>
      <c r="C1247" s="228" t="s">
        <v>2096</v>
      </c>
      <c r="D1247" s="228" t="s">
        <v>323</v>
      </c>
      <c r="E1247" s="229" t="s">
        <v>2097</v>
      </c>
      <c r="F1247" s="230" t="s">
        <v>2098</v>
      </c>
      <c r="G1247" s="231" t="s">
        <v>437</v>
      </c>
      <c r="H1247" s="232">
        <v>101.29000000000001</v>
      </c>
      <c r="I1247" s="233"/>
      <c r="J1247" s="234">
        <f>ROUND(I1247*H1247,2)</f>
        <v>0</v>
      </c>
      <c r="K1247" s="230" t="s">
        <v>326</v>
      </c>
      <c r="L1247" s="45"/>
      <c r="M1247" s="235" t="s">
        <v>1</v>
      </c>
      <c r="N1247" s="236" t="s">
        <v>46</v>
      </c>
      <c r="O1247" s="92"/>
      <c r="P1247" s="237">
        <f>O1247*H1247</f>
        <v>0</v>
      </c>
      <c r="Q1247" s="237">
        <v>0</v>
      </c>
      <c r="R1247" s="237">
        <f>Q1247*H1247</f>
        <v>0</v>
      </c>
      <c r="S1247" s="237">
        <v>0</v>
      </c>
      <c r="T1247" s="238">
        <f>S1247*H1247</f>
        <v>0</v>
      </c>
      <c r="U1247" s="39"/>
      <c r="V1247" s="39"/>
      <c r="W1247" s="39"/>
      <c r="X1247" s="39"/>
      <c r="Y1247" s="39"/>
      <c r="Z1247" s="39"/>
      <c r="AA1247" s="39"/>
      <c r="AB1247" s="39"/>
      <c r="AC1247" s="39"/>
      <c r="AD1247" s="39"/>
      <c r="AE1247" s="39"/>
      <c r="AR1247" s="239" t="s">
        <v>404</v>
      </c>
      <c r="AT1247" s="239" t="s">
        <v>323</v>
      </c>
      <c r="AU1247" s="239" t="s">
        <v>91</v>
      </c>
      <c r="AY1247" s="18" t="s">
        <v>320</v>
      </c>
      <c r="BE1247" s="240">
        <f>IF(N1247="základní",J1247,0)</f>
        <v>0</v>
      </c>
      <c r="BF1247" s="240">
        <f>IF(N1247="snížená",J1247,0)</f>
        <v>0</v>
      </c>
      <c r="BG1247" s="240">
        <f>IF(N1247="zákl. přenesená",J1247,0)</f>
        <v>0</v>
      </c>
      <c r="BH1247" s="240">
        <f>IF(N1247="sníž. přenesená",J1247,0)</f>
        <v>0</v>
      </c>
      <c r="BI1247" s="240">
        <f>IF(N1247="nulová",J1247,0)</f>
        <v>0</v>
      </c>
      <c r="BJ1247" s="18" t="s">
        <v>89</v>
      </c>
      <c r="BK1247" s="240">
        <f>ROUND(I1247*H1247,2)</f>
        <v>0</v>
      </c>
      <c r="BL1247" s="18" t="s">
        <v>404</v>
      </c>
      <c r="BM1247" s="239" t="s">
        <v>2099</v>
      </c>
    </row>
    <row r="1248" s="2" customFormat="1">
      <c r="A1248" s="39"/>
      <c r="B1248" s="40"/>
      <c r="C1248" s="41"/>
      <c r="D1248" s="241" t="s">
        <v>329</v>
      </c>
      <c r="E1248" s="41"/>
      <c r="F1248" s="242" t="s">
        <v>2100</v>
      </c>
      <c r="G1248" s="41"/>
      <c r="H1248" s="41"/>
      <c r="I1248" s="243"/>
      <c r="J1248" s="41"/>
      <c r="K1248" s="41"/>
      <c r="L1248" s="45"/>
      <c r="M1248" s="244"/>
      <c r="N1248" s="245"/>
      <c r="O1248" s="92"/>
      <c r="P1248" s="92"/>
      <c r="Q1248" s="92"/>
      <c r="R1248" s="92"/>
      <c r="S1248" s="92"/>
      <c r="T1248" s="93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T1248" s="18" t="s">
        <v>329</v>
      </c>
      <c r="AU1248" s="18" t="s">
        <v>91</v>
      </c>
    </row>
    <row r="1249" s="13" customFormat="1">
      <c r="A1249" s="13"/>
      <c r="B1249" s="251"/>
      <c r="C1249" s="252"/>
      <c r="D1249" s="253" t="s">
        <v>440</v>
      </c>
      <c r="E1249" s="254" t="s">
        <v>1</v>
      </c>
      <c r="F1249" s="255" t="s">
        <v>1862</v>
      </c>
      <c r="G1249" s="252"/>
      <c r="H1249" s="256">
        <v>49</v>
      </c>
      <c r="I1249" s="257"/>
      <c r="J1249" s="252"/>
      <c r="K1249" s="252"/>
      <c r="L1249" s="258"/>
      <c r="M1249" s="259"/>
      <c r="N1249" s="260"/>
      <c r="O1249" s="260"/>
      <c r="P1249" s="260"/>
      <c r="Q1249" s="260"/>
      <c r="R1249" s="260"/>
      <c r="S1249" s="260"/>
      <c r="T1249" s="261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62" t="s">
        <v>440</v>
      </c>
      <c r="AU1249" s="262" t="s">
        <v>91</v>
      </c>
      <c r="AV1249" s="13" t="s">
        <v>91</v>
      </c>
      <c r="AW1249" s="13" t="s">
        <v>36</v>
      </c>
      <c r="AX1249" s="13" t="s">
        <v>81</v>
      </c>
      <c r="AY1249" s="262" t="s">
        <v>320</v>
      </c>
    </row>
    <row r="1250" s="13" customFormat="1">
      <c r="A1250" s="13"/>
      <c r="B1250" s="251"/>
      <c r="C1250" s="252"/>
      <c r="D1250" s="253" t="s">
        <v>440</v>
      </c>
      <c r="E1250" s="254" t="s">
        <v>1</v>
      </c>
      <c r="F1250" s="255" t="s">
        <v>2101</v>
      </c>
      <c r="G1250" s="252"/>
      <c r="H1250" s="256">
        <v>52.289999999999999</v>
      </c>
      <c r="I1250" s="257"/>
      <c r="J1250" s="252"/>
      <c r="K1250" s="252"/>
      <c r="L1250" s="258"/>
      <c r="M1250" s="259"/>
      <c r="N1250" s="260"/>
      <c r="O1250" s="260"/>
      <c r="P1250" s="260"/>
      <c r="Q1250" s="260"/>
      <c r="R1250" s="260"/>
      <c r="S1250" s="260"/>
      <c r="T1250" s="261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62" t="s">
        <v>440</v>
      </c>
      <c r="AU1250" s="262" t="s">
        <v>91</v>
      </c>
      <c r="AV1250" s="13" t="s">
        <v>91</v>
      </c>
      <c r="AW1250" s="13" t="s">
        <v>36</v>
      </c>
      <c r="AX1250" s="13" t="s">
        <v>81</v>
      </c>
      <c r="AY1250" s="262" t="s">
        <v>320</v>
      </c>
    </row>
    <row r="1251" s="14" customFormat="1">
      <c r="A1251" s="14"/>
      <c r="B1251" s="263"/>
      <c r="C1251" s="264"/>
      <c r="D1251" s="253" t="s">
        <v>440</v>
      </c>
      <c r="E1251" s="265" t="s">
        <v>1</v>
      </c>
      <c r="F1251" s="266" t="s">
        <v>485</v>
      </c>
      <c r="G1251" s="264"/>
      <c r="H1251" s="267">
        <v>101.29000000000001</v>
      </c>
      <c r="I1251" s="268"/>
      <c r="J1251" s="264"/>
      <c r="K1251" s="264"/>
      <c r="L1251" s="269"/>
      <c r="M1251" s="270"/>
      <c r="N1251" s="271"/>
      <c r="O1251" s="271"/>
      <c r="P1251" s="271"/>
      <c r="Q1251" s="271"/>
      <c r="R1251" s="271"/>
      <c r="S1251" s="271"/>
      <c r="T1251" s="272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73" t="s">
        <v>440</v>
      </c>
      <c r="AU1251" s="273" t="s">
        <v>91</v>
      </c>
      <c r="AV1251" s="14" t="s">
        <v>341</v>
      </c>
      <c r="AW1251" s="14" t="s">
        <v>36</v>
      </c>
      <c r="AX1251" s="14" t="s">
        <v>89</v>
      </c>
      <c r="AY1251" s="273" t="s">
        <v>320</v>
      </c>
    </row>
    <row r="1252" s="2" customFormat="1" ht="24.15" customHeight="1">
      <c r="A1252" s="39"/>
      <c r="B1252" s="40"/>
      <c r="C1252" s="274" t="s">
        <v>2102</v>
      </c>
      <c r="D1252" s="274" t="s">
        <v>503</v>
      </c>
      <c r="E1252" s="275" t="s">
        <v>2103</v>
      </c>
      <c r="F1252" s="276" t="s">
        <v>2104</v>
      </c>
      <c r="G1252" s="277" t="s">
        <v>437</v>
      </c>
      <c r="H1252" s="278">
        <v>212.709</v>
      </c>
      <c r="I1252" s="279"/>
      <c r="J1252" s="280">
        <f>ROUND(I1252*H1252,2)</f>
        <v>0</v>
      </c>
      <c r="K1252" s="276" t="s">
        <v>1</v>
      </c>
      <c r="L1252" s="281"/>
      <c r="M1252" s="282" t="s">
        <v>1</v>
      </c>
      <c r="N1252" s="283" t="s">
        <v>46</v>
      </c>
      <c r="O1252" s="92"/>
      <c r="P1252" s="237">
        <f>O1252*H1252</f>
        <v>0</v>
      </c>
      <c r="Q1252" s="237">
        <v>0.0060000000000000001</v>
      </c>
      <c r="R1252" s="237">
        <f>Q1252*H1252</f>
        <v>1.276254</v>
      </c>
      <c r="S1252" s="237">
        <v>0</v>
      </c>
      <c r="T1252" s="238">
        <f>S1252*H1252</f>
        <v>0</v>
      </c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R1252" s="239" t="s">
        <v>823</v>
      </c>
      <c r="AT1252" s="239" t="s">
        <v>503</v>
      </c>
      <c r="AU1252" s="239" t="s">
        <v>91</v>
      </c>
      <c r="AY1252" s="18" t="s">
        <v>320</v>
      </c>
      <c r="BE1252" s="240">
        <f>IF(N1252="základní",J1252,0)</f>
        <v>0</v>
      </c>
      <c r="BF1252" s="240">
        <f>IF(N1252="snížená",J1252,0)</f>
        <v>0</v>
      </c>
      <c r="BG1252" s="240">
        <f>IF(N1252="zákl. přenesená",J1252,0)</f>
        <v>0</v>
      </c>
      <c r="BH1252" s="240">
        <f>IF(N1252="sníž. přenesená",J1252,0)</f>
        <v>0</v>
      </c>
      <c r="BI1252" s="240">
        <f>IF(N1252="nulová",J1252,0)</f>
        <v>0</v>
      </c>
      <c r="BJ1252" s="18" t="s">
        <v>89</v>
      </c>
      <c r="BK1252" s="240">
        <f>ROUND(I1252*H1252,2)</f>
        <v>0</v>
      </c>
      <c r="BL1252" s="18" t="s">
        <v>404</v>
      </c>
      <c r="BM1252" s="239" t="s">
        <v>2105</v>
      </c>
    </row>
    <row r="1253" s="13" customFormat="1">
      <c r="A1253" s="13"/>
      <c r="B1253" s="251"/>
      <c r="C1253" s="252"/>
      <c r="D1253" s="253" t="s">
        <v>440</v>
      </c>
      <c r="E1253" s="254" t="s">
        <v>1</v>
      </c>
      <c r="F1253" s="255" t="s">
        <v>2106</v>
      </c>
      <c r="G1253" s="252"/>
      <c r="H1253" s="256">
        <v>212.709</v>
      </c>
      <c r="I1253" s="257"/>
      <c r="J1253" s="252"/>
      <c r="K1253" s="252"/>
      <c r="L1253" s="258"/>
      <c r="M1253" s="259"/>
      <c r="N1253" s="260"/>
      <c r="O1253" s="260"/>
      <c r="P1253" s="260"/>
      <c r="Q1253" s="260"/>
      <c r="R1253" s="260"/>
      <c r="S1253" s="260"/>
      <c r="T1253" s="261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62" t="s">
        <v>440</v>
      </c>
      <c r="AU1253" s="262" t="s">
        <v>91</v>
      </c>
      <c r="AV1253" s="13" t="s">
        <v>91</v>
      </c>
      <c r="AW1253" s="13" t="s">
        <v>36</v>
      </c>
      <c r="AX1253" s="13" t="s">
        <v>89</v>
      </c>
      <c r="AY1253" s="262" t="s">
        <v>320</v>
      </c>
    </row>
    <row r="1254" s="2" customFormat="1" ht="24.15" customHeight="1">
      <c r="A1254" s="39"/>
      <c r="B1254" s="40"/>
      <c r="C1254" s="228" t="s">
        <v>2107</v>
      </c>
      <c r="D1254" s="228" t="s">
        <v>323</v>
      </c>
      <c r="E1254" s="229" t="s">
        <v>2097</v>
      </c>
      <c r="F1254" s="230" t="s">
        <v>2098</v>
      </c>
      <c r="G1254" s="231" t="s">
        <v>437</v>
      </c>
      <c r="H1254" s="232">
        <v>101.29000000000001</v>
      </c>
      <c r="I1254" s="233"/>
      <c r="J1254" s="234">
        <f>ROUND(I1254*H1254,2)</f>
        <v>0</v>
      </c>
      <c r="K1254" s="230" t="s">
        <v>326</v>
      </c>
      <c r="L1254" s="45"/>
      <c r="M1254" s="235" t="s">
        <v>1</v>
      </c>
      <c r="N1254" s="236" t="s">
        <v>46</v>
      </c>
      <c r="O1254" s="92"/>
      <c r="P1254" s="237">
        <f>O1254*H1254</f>
        <v>0</v>
      </c>
      <c r="Q1254" s="237">
        <v>0</v>
      </c>
      <c r="R1254" s="237">
        <f>Q1254*H1254</f>
        <v>0</v>
      </c>
      <c r="S1254" s="237">
        <v>0</v>
      </c>
      <c r="T1254" s="238">
        <f>S1254*H1254</f>
        <v>0</v>
      </c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R1254" s="239" t="s">
        <v>404</v>
      </c>
      <c r="AT1254" s="239" t="s">
        <v>323</v>
      </c>
      <c r="AU1254" s="239" t="s">
        <v>91</v>
      </c>
      <c r="AY1254" s="18" t="s">
        <v>320</v>
      </c>
      <c r="BE1254" s="240">
        <f>IF(N1254="základní",J1254,0)</f>
        <v>0</v>
      </c>
      <c r="BF1254" s="240">
        <f>IF(N1254="snížená",J1254,0)</f>
        <v>0</v>
      </c>
      <c r="BG1254" s="240">
        <f>IF(N1254="zákl. přenesená",J1254,0)</f>
        <v>0</v>
      </c>
      <c r="BH1254" s="240">
        <f>IF(N1254="sníž. přenesená",J1254,0)</f>
        <v>0</v>
      </c>
      <c r="BI1254" s="240">
        <f>IF(N1254="nulová",J1254,0)</f>
        <v>0</v>
      </c>
      <c r="BJ1254" s="18" t="s">
        <v>89</v>
      </c>
      <c r="BK1254" s="240">
        <f>ROUND(I1254*H1254,2)</f>
        <v>0</v>
      </c>
      <c r="BL1254" s="18" t="s">
        <v>404</v>
      </c>
      <c r="BM1254" s="239" t="s">
        <v>2108</v>
      </c>
    </row>
    <row r="1255" s="2" customFormat="1">
      <c r="A1255" s="39"/>
      <c r="B1255" s="40"/>
      <c r="C1255" s="41"/>
      <c r="D1255" s="241" t="s">
        <v>329</v>
      </c>
      <c r="E1255" s="41"/>
      <c r="F1255" s="242" t="s">
        <v>2100</v>
      </c>
      <c r="G1255" s="41"/>
      <c r="H1255" s="41"/>
      <c r="I1255" s="243"/>
      <c r="J1255" s="41"/>
      <c r="K1255" s="41"/>
      <c r="L1255" s="45"/>
      <c r="M1255" s="244"/>
      <c r="N1255" s="245"/>
      <c r="O1255" s="92"/>
      <c r="P1255" s="92"/>
      <c r="Q1255" s="92"/>
      <c r="R1255" s="92"/>
      <c r="S1255" s="92"/>
      <c r="T1255" s="93"/>
      <c r="U1255" s="39"/>
      <c r="V1255" s="39"/>
      <c r="W1255" s="39"/>
      <c r="X1255" s="39"/>
      <c r="Y1255" s="39"/>
      <c r="Z1255" s="39"/>
      <c r="AA1255" s="39"/>
      <c r="AB1255" s="39"/>
      <c r="AC1255" s="39"/>
      <c r="AD1255" s="39"/>
      <c r="AE1255" s="39"/>
      <c r="AT1255" s="18" t="s">
        <v>329</v>
      </c>
      <c r="AU1255" s="18" t="s">
        <v>91</v>
      </c>
    </row>
    <row r="1256" s="13" customFormat="1">
      <c r="A1256" s="13"/>
      <c r="B1256" s="251"/>
      <c r="C1256" s="252"/>
      <c r="D1256" s="253" t="s">
        <v>440</v>
      </c>
      <c r="E1256" s="254" t="s">
        <v>1</v>
      </c>
      <c r="F1256" s="255" t="s">
        <v>1862</v>
      </c>
      <c r="G1256" s="252"/>
      <c r="H1256" s="256">
        <v>49</v>
      </c>
      <c r="I1256" s="257"/>
      <c r="J1256" s="252"/>
      <c r="K1256" s="252"/>
      <c r="L1256" s="258"/>
      <c r="M1256" s="259"/>
      <c r="N1256" s="260"/>
      <c r="O1256" s="260"/>
      <c r="P1256" s="260"/>
      <c r="Q1256" s="260"/>
      <c r="R1256" s="260"/>
      <c r="S1256" s="260"/>
      <c r="T1256" s="261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62" t="s">
        <v>440</v>
      </c>
      <c r="AU1256" s="262" t="s">
        <v>91</v>
      </c>
      <c r="AV1256" s="13" t="s">
        <v>91</v>
      </c>
      <c r="AW1256" s="13" t="s">
        <v>36</v>
      </c>
      <c r="AX1256" s="13" t="s">
        <v>81</v>
      </c>
      <c r="AY1256" s="262" t="s">
        <v>320</v>
      </c>
    </row>
    <row r="1257" s="13" customFormat="1">
      <c r="A1257" s="13"/>
      <c r="B1257" s="251"/>
      <c r="C1257" s="252"/>
      <c r="D1257" s="253" t="s">
        <v>440</v>
      </c>
      <c r="E1257" s="254" t="s">
        <v>1</v>
      </c>
      <c r="F1257" s="255" t="s">
        <v>2101</v>
      </c>
      <c r="G1257" s="252"/>
      <c r="H1257" s="256">
        <v>52.289999999999999</v>
      </c>
      <c r="I1257" s="257"/>
      <c r="J1257" s="252"/>
      <c r="K1257" s="252"/>
      <c r="L1257" s="258"/>
      <c r="M1257" s="259"/>
      <c r="N1257" s="260"/>
      <c r="O1257" s="260"/>
      <c r="P1257" s="260"/>
      <c r="Q1257" s="260"/>
      <c r="R1257" s="260"/>
      <c r="S1257" s="260"/>
      <c r="T1257" s="261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T1257" s="262" t="s">
        <v>440</v>
      </c>
      <c r="AU1257" s="262" t="s">
        <v>91</v>
      </c>
      <c r="AV1257" s="13" t="s">
        <v>91</v>
      </c>
      <c r="AW1257" s="13" t="s">
        <v>36</v>
      </c>
      <c r="AX1257" s="13" t="s">
        <v>81</v>
      </c>
      <c r="AY1257" s="262" t="s">
        <v>320</v>
      </c>
    </row>
    <row r="1258" s="14" customFormat="1">
      <c r="A1258" s="14"/>
      <c r="B1258" s="263"/>
      <c r="C1258" s="264"/>
      <c r="D1258" s="253" t="s">
        <v>440</v>
      </c>
      <c r="E1258" s="265" t="s">
        <v>1</v>
      </c>
      <c r="F1258" s="266" t="s">
        <v>485</v>
      </c>
      <c r="G1258" s="264"/>
      <c r="H1258" s="267">
        <v>101.29000000000001</v>
      </c>
      <c r="I1258" s="268"/>
      <c r="J1258" s="264"/>
      <c r="K1258" s="264"/>
      <c r="L1258" s="269"/>
      <c r="M1258" s="270"/>
      <c r="N1258" s="271"/>
      <c r="O1258" s="271"/>
      <c r="P1258" s="271"/>
      <c r="Q1258" s="271"/>
      <c r="R1258" s="271"/>
      <c r="S1258" s="271"/>
      <c r="T1258" s="272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73" t="s">
        <v>440</v>
      </c>
      <c r="AU1258" s="273" t="s">
        <v>91</v>
      </c>
      <c r="AV1258" s="14" t="s">
        <v>341</v>
      </c>
      <c r="AW1258" s="14" t="s">
        <v>36</v>
      </c>
      <c r="AX1258" s="14" t="s">
        <v>89</v>
      </c>
      <c r="AY1258" s="273" t="s">
        <v>320</v>
      </c>
    </row>
    <row r="1259" s="2" customFormat="1" ht="24.15" customHeight="1">
      <c r="A1259" s="39"/>
      <c r="B1259" s="40"/>
      <c r="C1259" s="274" t="s">
        <v>2109</v>
      </c>
      <c r="D1259" s="274" t="s">
        <v>503</v>
      </c>
      <c r="E1259" s="275" t="s">
        <v>2110</v>
      </c>
      <c r="F1259" s="276" t="s">
        <v>2111</v>
      </c>
      <c r="G1259" s="277" t="s">
        <v>437</v>
      </c>
      <c r="H1259" s="278">
        <v>212.709</v>
      </c>
      <c r="I1259" s="279"/>
      <c r="J1259" s="280">
        <f>ROUND(I1259*H1259,2)</f>
        <v>0</v>
      </c>
      <c r="K1259" s="276" t="s">
        <v>326</v>
      </c>
      <c r="L1259" s="281"/>
      <c r="M1259" s="282" t="s">
        <v>1</v>
      </c>
      <c r="N1259" s="283" t="s">
        <v>46</v>
      </c>
      <c r="O1259" s="92"/>
      <c r="P1259" s="237">
        <f>O1259*H1259</f>
        <v>0</v>
      </c>
      <c r="Q1259" s="237">
        <v>0.0033</v>
      </c>
      <c r="R1259" s="237">
        <f>Q1259*H1259</f>
        <v>0.70193970000000006</v>
      </c>
      <c r="S1259" s="237">
        <v>0</v>
      </c>
      <c r="T1259" s="238">
        <f>S1259*H1259</f>
        <v>0</v>
      </c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R1259" s="239" t="s">
        <v>823</v>
      </c>
      <c r="AT1259" s="239" t="s">
        <v>503</v>
      </c>
      <c r="AU1259" s="239" t="s">
        <v>91</v>
      </c>
      <c r="AY1259" s="18" t="s">
        <v>320</v>
      </c>
      <c r="BE1259" s="240">
        <f>IF(N1259="základní",J1259,0)</f>
        <v>0</v>
      </c>
      <c r="BF1259" s="240">
        <f>IF(N1259="snížená",J1259,0)</f>
        <v>0</v>
      </c>
      <c r="BG1259" s="240">
        <f>IF(N1259="zákl. přenesená",J1259,0)</f>
        <v>0</v>
      </c>
      <c r="BH1259" s="240">
        <f>IF(N1259="sníž. přenesená",J1259,0)</f>
        <v>0</v>
      </c>
      <c r="BI1259" s="240">
        <f>IF(N1259="nulová",J1259,0)</f>
        <v>0</v>
      </c>
      <c r="BJ1259" s="18" t="s">
        <v>89</v>
      </c>
      <c r="BK1259" s="240">
        <f>ROUND(I1259*H1259,2)</f>
        <v>0</v>
      </c>
      <c r="BL1259" s="18" t="s">
        <v>404</v>
      </c>
      <c r="BM1259" s="239" t="s">
        <v>2112</v>
      </c>
    </row>
    <row r="1260" s="13" customFormat="1">
      <c r="A1260" s="13"/>
      <c r="B1260" s="251"/>
      <c r="C1260" s="252"/>
      <c r="D1260" s="253" t="s">
        <v>440</v>
      </c>
      <c r="E1260" s="254" t="s">
        <v>1</v>
      </c>
      <c r="F1260" s="255" t="s">
        <v>2106</v>
      </c>
      <c r="G1260" s="252"/>
      <c r="H1260" s="256">
        <v>212.709</v>
      </c>
      <c r="I1260" s="257"/>
      <c r="J1260" s="252"/>
      <c r="K1260" s="252"/>
      <c r="L1260" s="258"/>
      <c r="M1260" s="259"/>
      <c r="N1260" s="260"/>
      <c r="O1260" s="260"/>
      <c r="P1260" s="260"/>
      <c r="Q1260" s="260"/>
      <c r="R1260" s="260"/>
      <c r="S1260" s="260"/>
      <c r="T1260" s="261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62" t="s">
        <v>440</v>
      </c>
      <c r="AU1260" s="262" t="s">
        <v>91</v>
      </c>
      <c r="AV1260" s="13" t="s">
        <v>91</v>
      </c>
      <c r="AW1260" s="13" t="s">
        <v>36</v>
      </c>
      <c r="AX1260" s="13" t="s">
        <v>89</v>
      </c>
      <c r="AY1260" s="262" t="s">
        <v>320</v>
      </c>
    </row>
    <row r="1261" s="2" customFormat="1" ht="24.15" customHeight="1">
      <c r="A1261" s="39"/>
      <c r="B1261" s="40"/>
      <c r="C1261" s="228" t="s">
        <v>2113</v>
      </c>
      <c r="D1261" s="228" t="s">
        <v>323</v>
      </c>
      <c r="E1261" s="229" t="s">
        <v>2114</v>
      </c>
      <c r="F1261" s="230" t="s">
        <v>2115</v>
      </c>
      <c r="G1261" s="231" t="s">
        <v>437</v>
      </c>
      <c r="H1261" s="232">
        <v>678.27999999999997</v>
      </c>
      <c r="I1261" s="233"/>
      <c r="J1261" s="234">
        <f>ROUND(I1261*H1261,2)</f>
        <v>0</v>
      </c>
      <c r="K1261" s="230" t="s">
        <v>1</v>
      </c>
      <c r="L1261" s="45"/>
      <c r="M1261" s="235" t="s">
        <v>1</v>
      </c>
      <c r="N1261" s="236" t="s">
        <v>46</v>
      </c>
      <c r="O1261" s="92"/>
      <c r="P1261" s="237">
        <f>O1261*H1261</f>
        <v>0</v>
      </c>
      <c r="Q1261" s="237">
        <v>0</v>
      </c>
      <c r="R1261" s="237">
        <f>Q1261*H1261</f>
        <v>0</v>
      </c>
      <c r="S1261" s="237">
        <v>0</v>
      </c>
      <c r="T1261" s="238">
        <f>S1261*H1261</f>
        <v>0</v>
      </c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R1261" s="239" t="s">
        <v>404</v>
      </c>
      <c r="AT1261" s="239" t="s">
        <v>323</v>
      </c>
      <c r="AU1261" s="239" t="s">
        <v>91</v>
      </c>
      <c r="AY1261" s="18" t="s">
        <v>320</v>
      </c>
      <c r="BE1261" s="240">
        <f>IF(N1261="základní",J1261,0)</f>
        <v>0</v>
      </c>
      <c r="BF1261" s="240">
        <f>IF(N1261="snížená",J1261,0)</f>
        <v>0</v>
      </c>
      <c r="BG1261" s="240">
        <f>IF(N1261="zákl. přenesená",J1261,0)</f>
        <v>0</v>
      </c>
      <c r="BH1261" s="240">
        <f>IF(N1261="sníž. přenesená",J1261,0)</f>
        <v>0</v>
      </c>
      <c r="BI1261" s="240">
        <f>IF(N1261="nulová",J1261,0)</f>
        <v>0</v>
      </c>
      <c r="BJ1261" s="18" t="s">
        <v>89</v>
      </c>
      <c r="BK1261" s="240">
        <f>ROUND(I1261*H1261,2)</f>
        <v>0</v>
      </c>
      <c r="BL1261" s="18" t="s">
        <v>404</v>
      </c>
      <c r="BM1261" s="239" t="s">
        <v>2116</v>
      </c>
    </row>
    <row r="1262" s="13" customFormat="1">
      <c r="A1262" s="13"/>
      <c r="B1262" s="251"/>
      <c r="C1262" s="252"/>
      <c r="D1262" s="253" t="s">
        <v>440</v>
      </c>
      <c r="E1262" s="254" t="s">
        <v>1</v>
      </c>
      <c r="F1262" s="255" t="s">
        <v>1862</v>
      </c>
      <c r="G1262" s="252"/>
      <c r="H1262" s="256">
        <v>49</v>
      </c>
      <c r="I1262" s="257"/>
      <c r="J1262" s="252"/>
      <c r="K1262" s="252"/>
      <c r="L1262" s="258"/>
      <c r="M1262" s="259"/>
      <c r="N1262" s="260"/>
      <c r="O1262" s="260"/>
      <c r="P1262" s="260"/>
      <c r="Q1262" s="260"/>
      <c r="R1262" s="260"/>
      <c r="S1262" s="260"/>
      <c r="T1262" s="261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62" t="s">
        <v>440</v>
      </c>
      <c r="AU1262" s="262" t="s">
        <v>91</v>
      </c>
      <c r="AV1262" s="13" t="s">
        <v>91</v>
      </c>
      <c r="AW1262" s="13" t="s">
        <v>36</v>
      </c>
      <c r="AX1262" s="13" t="s">
        <v>81</v>
      </c>
      <c r="AY1262" s="262" t="s">
        <v>320</v>
      </c>
    </row>
    <row r="1263" s="13" customFormat="1">
      <c r="A1263" s="13"/>
      <c r="B1263" s="251"/>
      <c r="C1263" s="252"/>
      <c r="D1263" s="253" t="s">
        <v>440</v>
      </c>
      <c r="E1263" s="254" t="s">
        <v>1</v>
      </c>
      <c r="F1263" s="255" t="s">
        <v>2101</v>
      </c>
      <c r="G1263" s="252"/>
      <c r="H1263" s="256">
        <v>52.289999999999999</v>
      </c>
      <c r="I1263" s="257"/>
      <c r="J1263" s="252"/>
      <c r="K1263" s="252"/>
      <c r="L1263" s="258"/>
      <c r="M1263" s="259"/>
      <c r="N1263" s="260"/>
      <c r="O1263" s="260"/>
      <c r="P1263" s="260"/>
      <c r="Q1263" s="260"/>
      <c r="R1263" s="260"/>
      <c r="S1263" s="260"/>
      <c r="T1263" s="261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62" t="s">
        <v>440</v>
      </c>
      <c r="AU1263" s="262" t="s">
        <v>91</v>
      </c>
      <c r="AV1263" s="13" t="s">
        <v>91</v>
      </c>
      <c r="AW1263" s="13" t="s">
        <v>36</v>
      </c>
      <c r="AX1263" s="13" t="s">
        <v>81</v>
      </c>
      <c r="AY1263" s="262" t="s">
        <v>320</v>
      </c>
    </row>
    <row r="1264" s="13" customFormat="1">
      <c r="A1264" s="13"/>
      <c r="B1264" s="251"/>
      <c r="C1264" s="252"/>
      <c r="D1264" s="253" t="s">
        <v>440</v>
      </c>
      <c r="E1264" s="254" t="s">
        <v>1</v>
      </c>
      <c r="F1264" s="255" t="s">
        <v>1841</v>
      </c>
      <c r="G1264" s="252"/>
      <c r="H1264" s="256">
        <v>180.53999999999999</v>
      </c>
      <c r="I1264" s="257"/>
      <c r="J1264" s="252"/>
      <c r="K1264" s="252"/>
      <c r="L1264" s="258"/>
      <c r="M1264" s="259"/>
      <c r="N1264" s="260"/>
      <c r="O1264" s="260"/>
      <c r="P1264" s="260"/>
      <c r="Q1264" s="260"/>
      <c r="R1264" s="260"/>
      <c r="S1264" s="260"/>
      <c r="T1264" s="261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262" t="s">
        <v>440</v>
      </c>
      <c r="AU1264" s="262" t="s">
        <v>91</v>
      </c>
      <c r="AV1264" s="13" t="s">
        <v>91</v>
      </c>
      <c r="AW1264" s="13" t="s">
        <v>36</v>
      </c>
      <c r="AX1264" s="13" t="s">
        <v>81</v>
      </c>
      <c r="AY1264" s="262" t="s">
        <v>320</v>
      </c>
    </row>
    <row r="1265" s="13" customFormat="1">
      <c r="A1265" s="13"/>
      <c r="B1265" s="251"/>
      <c r="C1265" s="252"/>
      <c r="D1265" s="253" t="s">
        <v>440</v>
      </c>
      <c r="E1265" s="254" t="s">
        <v>1</v>
      </c>
      <c r="F1265" s="255" t="s">
        <v>1489</v>
      </c>
      <c r="G1265" s="252"/>
      <c r="H1265" s="256">
        <v>396.44999999999999</v>
      </c>
      <c r="I1265" s="257"/>
      <c r="J1265" s="252"/>
      <c r="K1265" s="252"/>
      <c r="L1265" s="258"/>
      <c r="M1265" s="259"/>
      <c r="N1265" s="260"/>
      <c r="O1265" s="260"/>
      <c r="P1265" s="260"/>
      <c r="Q1265" s="260"/>
      <c r="R1265" s="260"/>
      <c r="S1265" s="260"/>
      <c r="T1265" s="261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62" t="s">
        <v>440</v>
      </c>
      <c r="AU1265" s="262" t="s">
        <v>91</v>
      </c>
      <c r="AV1265" s="13" t="s">
        <v>91</v>
      </c>
      <c r="AW1265" s="13" t="s">
        <v>36</v>
      </c>
      <c r="AX1265" s="13" t="s">
        <v>81</v>
      </c>
      <c r="AY1265" s="262" t="s">
        <v>320</v>
      </c>
    </row>
    <row r="1266" s="14" customFormat="1">
      <c r="A1266" s="14"/>
      <c r="B1266" s="263"/>
      <c r="C1266" s="264"/>
      <c r="D1266" s="253" t="s">
        <v>440</v>
      </c>
      <c r="E1266" s="265" t="s">
        <v>1</v>
      </c>
      <c r="F1266" s="266" t="s">
        <v>485</v>
      </c>
      <c r="G1266" s="264"/>
      <c r="H1266" s="267">
        <v>678.27999999999997</v>
      </c>
      <c r="I1266" s="268"/>
      <c r="J1266" s="264"/>
      <c r="K1266" s="264"/>
      <c r="L1266" s="269"/>
      <c r="M1266" s="270"/>
      <c r="N1266" s="271"/>
      <c r="O1266" s="271"/>
      <c r="P1266" s="271"/>
      <c r="Q1266" s="271"/>
      <c r="R1266" s="271"/>
      <c r="S1266" s="271"/>
      <c r="T1266" s="272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73" t="s">
        <v>440</v>
      </c>
      <c r="AU1266" s="273" t="s">
        <v>91</v>
      </c>
      <c r="AV1266" s="14" t="s">
        <v>341</v>
      </c>
      <c r="AW1266" s="14" t="s">
        <v>36</v>
      </c>
      <c r="AX1266" s="14" t="s">
        <v>89</v>
      </c>
      <c r="AY1266" s="273" t="s">
        <v>320</v>
      </c>
    </row>
    <row r="1267" s="2" customFormat="1" ht="33" customHeight="1">
      <c r="A1267" s="39"/>
      <c r="B1267" s="40"/>
      <c r="C1267" s="274" t="s">
        <v>2117</v>
      </c>
      <c r="D1267" s="274" t="s">
        <v>503</v>
      </c>
      <c r="E1267" s="275" t="s">
        <v>2118</v>
      </c>
      <c r="F1267" s="276" t="s">
        <v>2119</v>
      </c>
      <c r="G1267" s="277" t="s">
        <v>437</v>
      </c>
      <c r="H1267" s="278">
        <v>51.450000000000003</v>
      </c>
      <c r="I1267" s="279"/>
      <c r="J1267" s="280">
        <f>ROUND(I1267*H1267,2)</f>
        <v>0</v>
      </c>
      <c r="K1267" s="276" t="s">
        <v>1</v>
      </c>
      <c r="L1267" s="281"/>
      <c r="M1267" s="282" t="s">
        <v>1</v>
      </c>
      <c r="N1267" s="283" t="s">
        <v>46</v>
      </c>
      <c r="O1267" s="92"/>
      <c r="P1267" s="237">
        <f>O1267*H1267</f>
        <v>0</v>
      </c>
      <c r="Q1267" s="237">
        <v>0.0033</v>
      </c>
      <c r="R1267" s="237">
        <f>Q1267*H1267</f>
        <v>0.16978500000000002</v>
      </c>
      <c r="S1267" s="237">
        <v>0</v>
      </c>
      <c r="T1267" s="238">
        <f>S1267*H1267</f>
        <v>0</v>
      </c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R1267" s="239" t="s">
        <v>823</v>
      </c>
      <c r="AT1267" s="239" t="s">
        <v>503</v>
      </c>
      <c r="AU1267" s="239" t="s">
        <v>91</v>
      </c>
      <c r="AY1267" s="18" t="s">
        <v>320</v>
      </c>
      <c r="BE1267" s="240">
        <f>IF(N1267="základní",J1267,0)</f>
        <v>0</v>
      </c>
      <c r="BF1267" s="240">
        <f>IF(N1267="snížená",J1267,0)</f>
        <v>0</v>
      </c>
      <c r="BG1267" s="240">
        <f>IF(N1267="zákl. přenesená",J1267,0)</f>
        <v>0</v>
      </c>
      <c r="BH1267" s="240">
        <f>IF(N1267="sníž. přenesená",J1267,0)</f>
        <v>0</v>
      </c>
      <c r="BI1267" s="240">
        <f>IF(N1267="nulová",J1267,0)</f>
        <v>0</v>
      </c>
      <c r="BJ1267" s="18" t="s">
        <v>89</v>
      </c>
      <c r="BK1267" s="240">
        <f>ROUND(I1267*H1267,2)</f>
        <v>0</v>
      </c>
      <c r="BL1267" s="18" t="s">
        <v>404</v>
      </c>
      <c r="BM1267" s="239" t="s">
        <v>2120</v>
      </c>
    </row>
    <row r="1268" s="13" customFormat="1">
      <c r="A1268" s="13"/>
      <c r="B1268" s="251"/>
      <c r="C1268" s="252"/>
      <c r="D1268" s="253" t="s">
        <v>440</v>
      </c>
      <c r="E1268" s="254" t="s">
        <v>1</v>
      </c>
      <c r="F1268" s="255" t="s">
        <v>2121</v>
      </c>
      <c r="G1268" s="252"/>
      <c r="H1268" s="256">
        <v>51.450000000000003</v>
      </c>
      <c r="I1268" s="257"/>
      <c r="J1268" s="252"/>
      <c r="K1268" s="252"/>
      <c r="L1268" s="258"/>
      <c r="M1268" s="259"/>
      <c r="N1268" s="260"/>
      <c r="O1268" s="260"/>
      <c r="P1268" s="260"/>
      <c r="Q1268" s="260"/>
      <c r="R1268" s="260"/>
      <c r="S1268" s="260"/>
      <c r="T1268" s="261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62" t="s">
        <v>440</v>
      </c>
      <c r="AU1268" s="262" t="s">
        <v>91</v>
      </c>
      <c r="AV1268" s="13" t="s">
        <v>91</v>
      </c>
      <c r="AW1268" s="13" t="s">
        <v>36</v>
      </c>
      <c r="AX1268" s="13" t="s">
        <v>89</v>
      </c>
      <c r="AY1268" s="262" t="s">
        <v>320</v>
      </c>
    </row>
    <row r="1269" s="2" customFormat="1" ht="33" customHeight="1">
      <c r="A1269" s="39"/>
      <c r="B1269" s="40"/>
      <c r="C1269" s="274" t="s">
        <v>2122</v>
      </c>
      <c r="D1269" s="274" t="s">
        <v>503</v>
      </c>
      <c r="E1269" s="275" t="s">
        <v>2123</v>
      </c>
      <c r="F1269" s="276" t="s">
        <v>2124</v>
      </c>
      <c r="G1269" s="277" t="s">
        <v>437</v>
      </c>
      <c r="H1269" s="278">
        <v>54.905000000000001</v>
      </c>
      <c r="I1269" s="279"/>
      <c r="J1269" s="280">
        <f>ROUND(I1269*H1269,2)</f>
        <v>0</v>
      </c>
      <c r="K1269" s="276" t="s">
        <v>1</v>
      </c>
      <c r="L1269" s="281"/>
      <c r="M1269" s="282" t="s">
        <v>1</v>
      </c>
      <c r="N1269" s="283" t="s">
        <v>46</v>
      </c>
      <c r="O1269" s="92"/>
      <c r="P1269" s="237">
        <f>O1269*H1269</f>
        <v>0</v>
      </c>
      <c r="Q1269" s="237">
        <v>0.0033</v>
      </c>
      <c r="R1269" s="237">
        <f>Q1269*H1269</f>
        <v>0.1811865</v>
      </c>
      <c r="S1269" s="237">
        <v>0</v>
      </c>
      <c r="T1269" s="238">
        <f>S1269*H1269</f>
        <v>0</v>
      </c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R1269" s="239" t="s">
        <v>823</v>
      </c>
      <c r="AT1269" s="239" t="s">
        <v>503</v>
      </c>
      <c r="AU1269" s="239" t="s">
        <v>91</v>
      </c>
      <c r="AY1269" s="18" t="s">
        <v>320</v>
      </c>
      <c r="BE1269" s="240">
        <f>IF(N1269="základní",J1269,0)</f>
        <v>0</v>
      </c>
      <c r="BF1269" s="240">
        <f>IF(N1269="snížená",J1269,0)</f>
        <v>0</v>
      </c>
      <c r="BG1269" s="240">
        <f>IF(N1269="zákl. přenesená",J1269,0)</f>
        <v>0</v>
      </c>
      <c r="BH1269" s="240">
        <f>IF(N1269="sníž. přenesená",J1269,0)</f>
        <v>0</v>
      </c>
      <c r="BI1269" s="240">
        <f>IF(N1269="nulová",J1269,0)</f>
        <v>0</v>
      </c>
      <c r="BJ1269" s="18" t="s">
        <v>89</v>
      </c>
      <c r="BK1269" s="240">
        <f>ROUND(I1269*H1269,2)</f>
        <v>0</v>
      </c>
      <c r="BL1269" s="18" t="s">
        <v>404</v>
      </c>
      <c r="BM1269" s="239" t="s">
        <v>2125</v>
      </c>
    </row>
    <row r="1270" s="13" customFormat="1">
      <c r="A1270" s="13"/>
      <c r="B1270" s="251"/>
      <c r="C1270" s="252"/>
      <c r="D1270" s="253" t="s">
        <v>440</v>
      </c>
      <c r="E1270" s="254" t="s">
        <v>1</v>
      </c>
      <c r="F1270" s="255" t="s">
        <v>2126</v>
      </c>
      <c r="G1270" s="252"/>
      <c r="H1270" s="256">
        <v>54.905000000000001</v>
      </c>
      <c r="I1270" s="257"/>
      <c r="J1270" s="252"/>
      <c r="K1270" s="252"/>
      <c r="L1270" s="258"/>
      <c r="M1270" s="259"/>
      <c r="N1270" s="260"/>
      <c r="O1270" s="260"/>
      <c r="P1270" s="260"/>
      <c r="Q1270" s="260"/>
      <c r="R1270" s="260"/>
      <c r="S1270" s="260"/>
      <c r="T1270" s="261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62" t="s">
        <v>440</v>
      </c>
      <c r="AU1270" s="262" t="s">
        <v>91</v>
      </c>
      <c r="AV1270" s="13" t="s">
        <v>91</v>
      </c>
      <c r="AW1270" s="13" t="s">
        <v>36</v>
      </c>
      <c r="AX1270" s="13" t="s">
        <v>89</v>
      </c>
      <c r="AY1270" s="262" t="s">
        <v>320</v>
      </c>
    </row>
    <row r="1271" s="2" customFormat="1" ht="33" customHeight="1">
      <c r="A1271" s="39"/>
      <c r="B1271" s="40"/>
      <c r="C1271" s="274" t="s">
        <v>2127</v>
      </c>
      <c r="D1271" s="274" t="s">
        <v>503</v>
      </c>
      <c r="E1271" s="275" t="s">
        <v>2128</v>
      </c>
      <c r="F1271" s="276" t="s">
        <v>2129</v>
      </c>
      <c r="G1271" s="277" t="s">
        <v>437</v>
      </c>
      <c r="H1271" s="278">
        <v>54.905000000000001</v>
      </c>
      <c r="I1271" s="279"/>
      <c r="J1271" s="280">
        <f>ROUND(I1271*H1271,2)</f>
        <v>0</v>
      </c>
      <c r="K1271" s="276" t="s">
        <v>1</v>
      </c>
      <c r="L1271" s="281"/>
      <c r="M1271" s="282" t="s">
        <v>1</v>
      </c>
      <c r="N1271" s="283" t="s">
        <v>46</v>
      </c>
      <c r="O1271" s="92"/>
      <c r="P1271" s="237">
        <f>O1271*H1271</f>
        <v>0</v>
      </c>
      <c r="Q1271" s="237">
        <v>0.0033</v>
      </c>
      <c r="R1271" s="237">
        <f>Q1271*H1271</f>
        <v>0.1811865</v>
      </c>
      <c r="S1271" s="237">
        <v>0</v>
      </c>
      <c r="T1271" s="238">
        <f>S1271*H1271</f>
        <v>0</v>
      </c>
      <c r="U1271" s="39"/>
      <c r="V1271" s="39"/>
      <c r="W1271" s="39"/>
      <c r="X1271" s="39"/>
      <c r="Y1271" s="39"/>
      <c r="Z1271" s="39"/>
      <c r="AA1271" s="39"/>
      <c r="AB1271" s="39"/>
      <c r="AC1271" s="39"/>
      <c r="AD1271" s="39"/>
      <c r="AE1271" s="39"/>
      <c r="AR1271" s="239" t="s">
        <v>823</v>
      </c>
      <c r="AT1271" s="239" t="s">
        <v>503</v>
      </c>
      <c r="AU1271" s="239" t="s">
        <v>91</v>
      </c>
      <c r="AY1271" s="18" t="s">
        <v>320</v>
      </c>
      <c r="BE1271" s="240">
        <f>IF(N1271="základní",J1271,0)</f>
        <v>0</v>
      </c>
      <c r="BF1271" s="240">
        <f>IF(N1271="snížená",J1271,0)</f>
        <v>0</v>
      </c>
      <c r="BG1271" s="240">
        <f>IF(N1271="zákl. přenesená",J1271,0)</f>
        <v>0</v>
      </c>
      <c r="BH1271" s="240">
        <f>IF(N1271="sníž. přenesená",J1271,0)</f>
        <v>0</v>
      </c>
      <c r="BI1271" s="240">
        <f>IF(N1271="nulová",J1271,0)</f>
        <v>0</v>
      </c>
      <c r="BJ1271" s="18" t="s">
        <v>89</v>
      </c>
      <c r="BK1271" s="240">
        <f>ROUND(I1271*H1271,2)</f>
        <v>0</v>
      </c>
      <c r="BL1271" s="18" t="s">
        <v>404</v>
      </c>
      <c r="BM1271" s="239" t="s">
        <v>2130</v>
      </c>
    </row>
    <row r="1272" s="13" customFormat="1">
      <c r="A1272" s="13"/>
      <c r="B1272" s="251"/>
      <c r="C1272" s="252"/>
      <c r="D1272" s="253" t="s">
        <v>440</v>
      </c>
      <c r="E1272" s="254" t="s">
        <v>1</v>
      </c>
      <c r="F1272" s="255" t="s">
        <v>2126</v>
      </c>
      <c r="G1272" s="252"/>
      <c r="H1272" s="256">
        <v>54.905000000000001</v>
      </c>
      <c r="I1272" s="257"/>
      <c r="J1272" s="252"/>
      <c r="K1272" s="252"/>
      <c r="L1272" s="258"/>
      <c r="M1272" s="259"/>
      <c r="N1272" s="260"/>
      <c r="O1272" s="260"/>
      <c r="P1272" s="260"/>
      <c r="Q1272" s="260"/>
      <c r="R1272" s="260"/>
      <c r="S1272" s="260"/>
      <c r="T1272" s="261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62" t="s">
        <v>440</v>
      </c>
      <c r="AU1272" s="262" t="s">
        <v>91</v>
      </c>
      <c r="AV1272" s="13" t="s">
        <v>91</v>
      </c>
      <c r="AW1272" s="13" t="s">
        <v>36</v>
      </c>
      <c r="AX1272" s="13" t="s">
        <v>89</v>
      </c>
      <c r="AY1272" s="262" t="s">
        <v>320</v>
      </c>
    </row>
    <row r="1273" s="2" customFormat="1" ht="33" customHeight="1">
      <c r="A1273" s="39"/>
      <c r="B1273" s="40"/>
      <c r="C1273" s="274" t="s">
        <v>2131</v>
      </c>
      <c r="D1273" s="274" t="s">
        <v>503</v>
      </c>
      <c r="E1273" s="275" t="s">
        <v>2132</v>
      </c>
      <c r="F1273" s="276" t="s">
        <v>2133</v>
      </c>
      <c r="G1273" s="277" t="s">
        <v>437</v>
      </c>
      <c r="H1273" s="278">
        <v>416.27300000000002</v>
      </c>
      <c r="I1273" s="279"/>
      <c r="J1273" s="280">
        <f>ROUND(I1273*H1273,2)</f>
        <v>0</v>
      </c>
      <c r="K1273" s="276" t="s">
        <v>1</v>
      </c>
      <c r="L1273" s="281"/>
      <c r="M1273" s="282" t="s">
        <v>1</v>
      </c>
      <c r="N1273" s="283" t="s">
        <v>46</v>
      </c>
      <c r="O1273" s="92"/>
      <c r="P1273" s="237">
        <f>O1273*H1273</f>
        <v>0</v>
      </c>
      <c r="Q1273" s="237">
        <v>0.0033</v>
      </c>
      <c r="R1273" s="237">
        <f>Q1273*H1273</f>
        <v>1.3737009</v>
      </c>
      <c r="S1273" s="237">
        <v>0</v>
      </c>
      <c r="T1273" s="238">
        <f>S1273*H1273</f>
        <v>0</v>
      </c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R1273" s="239" t="s">
        <v>823</v>
      </c>
      <c r="AT1273" s="239" t="s">
        <v>503</v>
      </c>
      <c r="AU1273" s="239" t="s">
        <v>91</v>
      </c>
      <c r="AY1273" s="18" t="s">
        <v>320</v>
      </c>
      <c r="BE1273" s="240">
        <f>IF(N1273="základní",J1273,0)</f>
        <v>0</v>
      </c>
      <c r="BF1273" s="240">
        <f>IF(N1273="snížená",J1273,0)</f>
        <v>0</v>
      </c>
      <c r="BG1273" s="240">
        <f>IF(N1273="zákl. přenesená",J1273,0)</f>
        <v>0</v>
      </c>
      <c r="BH1273" s="240">
        <f>IF(N1273="sníž. přenesená",J1273,0)</f>
        <v>0</v>
      </c>
      <c r="BI1273" s="240">
        <f>IF(N1273="nulová",J1273,0)</f>
        <v>0</v>
      </c>
      <c r="BJ1273" s="18" t="s">
        <v>89</v>
      </c>
      <c r="BK1273" s="240">
        <f>ROUND(I1273*H1273,2)</f>
        <v>0</v>
      </c>
      <c r="BL1273" s="18" t="s">
        <v>404</v>
      </c>
      <c r="BM1273" s="239" t="s">
        <v>2134</v>
      </c>
    </row>
    <row r="1274" s="13" customFormat="1">
      <c r="A1274" s="13"/>
      <c r="B1274" s="251"/>
      <c r="C1274" s="252"/>
      <c r="D1274" s="253" t="s">
        <v>440</v>
      </c>
      <c r="E1274" s="254" t="s">
        <v>1</v>
      </c>
      <c r="F1274" s="255" t="s">
        <v>2135</v>
      </c>
      <c r="G1274" s="252"/>
      <c r="H1274" s="256">
        <v>416.27300000000002</v>
      </c>
      <c r="I1274" s="257"/>
      <c r="J1274" s="252"/>
      <c r="K1274" s="252"/>
      <c r="L1274" s="258"/>
      <c r="M1274" s="259"/>
      <c r="N1274" s="260"/>
      <c r="O1274" s="260"/>
      <c r="P1274" s="260"/>
      <c r="Q1274" s="260"/>
      <c r="R1274" s="260"/>
      <c r="S1274" s="260"/>
      <c r="T1274" s="261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62" t="s">
        <v>440</v>
      </c>
      <c r="AU1274" s="262" t="s">
        <v>91</v>
      </c>
      <c r="AV1274" s="13" t="s">
        <v>91</v>
      </c>
      <c r="AW1274" s="13" t="s">
        <v>36</v>
      </c>
      <c r="AX1274" s="13" t="s">
        <v>89</v>
      </c>
      <c r="AY1274" s="262" t="s">
        <v>320</v>
      </c>
    </row>
    <row r="1275" s="2" customFormat="1" ht="16.5" customHeight="1">
      <c r="A1275" s="39"/>
      <c r="B1275" s="40"/>
      <c r="C1275" s="228" t="s">
        <v>2136</v>
      </c>
      <c r="D1275" s="228" t="s">
        <v>323</v>
      </c>
      <c r="E1275" s="229" t="s">
        <v>2137</v>
      </c>
      <c r="F1275" s="230" t="s">
        <v>2138</v>
      </c>
      <c r="G1275" s="231" t="s">
        <v>515</v>
      </c>
      <c r="H1275" s="232">
        <v>42.899999999999999</v>
      </c>
      <c r="I1275" s="233"/>
      <c r="J1275" s="234">
        <f>ROUND(I1275*H1275,2)</f>
        <v>0</v>
      </c>
      <c r="K1275" s="230" t="s">
        <v>1</v>
      </c>
      <c r="L1275" s="45"/>
      <c r="M1275" s="235" t="s">
        <v>1</v>
      </c>
      <c r="N1275" s="236" t="s">
        <v>46</v>
      </c>
      <c r="O1275" s="92"/>
      <c r="P1275" s="237">
        <f>O1275*H1275</f>
        <v>0</v>
      </c>
      <c r="Q1275" s="237">
        <v>0</v>
      </c>
      <c r="R1275" s="237">
        <f>Q1275*H1275</f>
        <v>0</v>
      </c>
      <c r="S1275" s="237">
        <v>0</v>
      </c>
      <c r="T1275" s="238">
        <f>S1275*H1275</f>
        <v>0</v>
      </c>
      <c r="U1275" s="39"/>
      <c r="V1275" s="39"/>
      <c r="W1275" s="39"/>
      <c r="X1275" s="39"/>
      <c r="Y1275" s="39"/>
      <c r="Z1275" s="39"/>
      <c r="AA1275" s="39"/>
      <c r="AB1275" s="39"/>
      <c r="AC1275" s="39"/>
      <c r="AD1275" s="39"/>
      <c r="AE1275" s="39"/>
      <c r="AR1275" s="239" t="s">
        <v>404</v>
      </c>
      <c r="AT1275" s="239" t="s">
        <v>323</v>
      </c>
      <c r="AU1275" s="239" t="s">
        <v>91</v>
      </c>
      <c r="AY1275" s="18" t="s">
        <v>320</v>
      </c>
      <c r="BE1275" s="240">
        <f>IF(N1275="základní",J1275,0)</f>
        <v>0</v>
      </c>
      <c r="BF1275" s="240">
        <f>IF(N1275="snížená",J1275,0)</f>
        <v>0</v>
      </c>
      <c r="BG1275" s="240">
        <f>IF(N1275="zákl. přenesená",J1275,0)</f>
        <v>0</v>
      </c>
      <c r="BH1275" s="240">
        <f>IF(N1275="sníž. přenesená",J1275,0)</f>
        <v>0</v>
      </c>
      <c r="BI1275" s="240">
        <f>IF(N1275="nulová",J1275,0)</f>
        <v>0</v>
      </c>
      <c r="BJ1275" s="18" t="s">
        <v>89</v>
      </c>
      <c r="BK1275" s="240">
        <f>ROUND(I1275*H1275,2)</f>
        <v>0</v>
      </c>
      <c r="BL1275" s="18" t="s">
        <v>404</v>
      </c>
      <c r="BM1275" s="239" t="s">
        <v>2139</v>
      </c>
    </row>
    <row r="1276" s="13" customFormat="1">
      <c r="A1276" s="13"/>
      <c r="B1276" s="251"/>
      <c r="C1276" s="252"/>
      <c r="D1276" s="253" t="s">
        <v>440</v>
      </c>
      <c r="E1276" s="254" t="s">
        <v>1</v>
      </c>
      <c r="F1276" s="255" t="s">
        <v>2140</v>
      </c>
      <c r="G1276" s="252"/>
      <c r="H1276" s="256">
        <v>12.5</v>
      </c>
      <c r="I1276" s="257"/>
      <c r="J1276" s="252"/>
      <c r="K1276" s="252"/>
      <c r="L1276" s="258"/>
      <c r="M1276" s="259"/>
      <c r="N1276" s="260"/>
      <c r="O1276" s="260"/>
      <c r="P1276" s="260"/>
      <c r="Q1276" s="260"/>
      <c r="R1276" s="260"/>
      <c r="S1276" s="260"/>
      <c r="T1276" s="261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62" t="s">
        <v>440</v>
      </c>
      <c r="AU1276" s="262" t="s">
        <v>91</v>
      </c>
      <c r="AV1276" s="13" t="s">
        <v>91</v>
      </c>
      <c r="AW1276" s="13" t="s">
        <v>36</v>
      </c>
      <c r="AX1276" s="13" t="s">
        <v>81</v>
      </c>
      <c r="AY1276" s="262" t="s">
        <v>320</v>
      </c>
    </row>
    <row r="1277" s="13" customFormat="1">
      <c r="A1277" s="13"/>
      <c r="B1277" s="251"/>
      <c r="C1277" s="252"/>
      <c r="D1277" s="253" t="s">
        <v>440</v>
      </c>
      <c r="E1277" s="254" t="s">
        <v>1</v>
      </c>
      <c r="F1277" s="255" t="s">
        <v>2141</v>
      </c>
      <c r="G1277" s="252"/>
      <c r="H1277" s="256">
        <v>30.399999999999999</v>
      </c>
      <c r="I1277" s="257"/>
      <c r="J1277" s="252"/>
      <c r="K1277" s="252"/>
      <c r="L1277" s="258"/>
      <c r="M1277" s="259"/>
      <c r="N1277" s="260"/>
      <c r="O1277" s="260"/>
      <c r="P1277" s="260"/>
      <c r="Q1277" s="260"/>
      <c r="R1277" s="260"/>
      <c r="S1277" s="260"/>
      <c r="T1277" s="261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62" t="s">
        <v>440</v>
      </c>
      <c r="AU1277" s="262" t="s">
        <v>91</v>
      </c>
      <c r="AV1277" s="13" t="s">
        <v>91</v>
      </c>
      <c r="AW1277" s="13" t="s">
        <v>36</v>
      </c>
      <c r="AX1277" s="13" t="s">
        <v>81</v>
      </c>
      <c r="AY1277" s="262" t="s">
        <v>320</v>
      </c>
    </row>
    <row r="1278" s="14" customFormat="1">
      <c r="A1278" s="14"/>
      <c r="B1278" s="263"/>
      <c r="C1278" s="264"/>
      <c r="D1278" s="253" t="s">
        <v>440</v>
      </c>
      <c r="E1278" s="265" t="s">
        <v>1</v>
      </c>
      <c r="F1278" s="266" t="s">
        <v>485</v>
      </c>
      <c r="G1278" s="264"/>
      <c r="H1278" s="267">
        <v>42.899999999999999</v>
      </c>
      <c r="I1278" s="268"/>
      <c r="J1278" s="264"/>
      <c r="K1278" s="264"/>
      <c r="L1278" s="269"/>
      <c r="M1278" s="270"/>
      <c r="N1278" s="271"/>
      <c r="O1278" s="271"/>
      <c r="P1278" s="271"/>
      <c r="Q1278" s="271"/>
      <c r="R1278" s="271"/>
      <c r="S1278" s="271"/>
      <c r="T1278" s="272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73" t="s">
        <v>440</v>
      </c>
      <c r="AU1278" s="273" t="s">
        <v>91</v>
      </c>
      <c r="AV1278" s="14" t="s">
        <v>341</v>
      </c>
      <c r="AW1278" s="14" t="s">
        <v>36</v>
      </c>
      <c r="AX1278" s="14" t="s">
        <v>89</v>
      </c>
      <c r="AY1278" s="273" t="s">
        <v>320</v>
      </c>
    </row>
    <row r="1279" s="2" customFormat="1" ht="24.15" customHeight="1">
      <c r="A1279" s="39"/>
      <c r="B1279" s="40"/>
      <c r="C1279" s="274" t="s">
        <v>2142</v>
      </c>
      <c r="D1279" s="274" t="s">
        <v>503</v>
      </c>
      <c r="E1279" s="275" t="s">
        <v>2143</v>
      </c>
      <c r="F1279" s="276" t="s">
        <v>2144</v>
      </c>
      <c r="G1279" s="277" t="s">
        <v>437</v>
      </c>
      <c r="H1279" s="278">
        <v>4.7880000000000003</v>
      </c>
      <c r="I1279" s="279"/>
      <c r="J1279" s="280">
        <f>ROUND(I1279*H1279,2)</f>
        <v>0</v>
      </c>
      <c r="K1279" s="276" t="s">
        <v>326</v>
      </c>
      <c r="L1279" s="281"/>
      <c r="M1279" s="282" t="s">
        <v>1</v>
      </c>
      <c r="N1279" s="283" t="s">
        <v>46</v>
      </c>
      <c r="O1279" s="92"/>
      <c r="P1279" s="237">
        <f>O1279*H1279</f>
        <v>0</v>
      </c>
      <c r="Q1279" s="237">
        <v>0.002</v>
      </c>
      <c r="R1279" s="237">
        <f>Q1279*H1279</f>
        <v>0.0095760000000000012</v>
      </c>
      <c r="S1279" s="237">
        <v>0</v>
      </c>
      <c r="T1279" s="238">
        <f>S1279*H1279</f>
        <v>0</v>
      </c>
      <c r="U1279" s="39"/>
      <c r="V1279" s="39"/>
      <c r="W1279" s="39"/>
      <c r="X1279" s="39"/>
      <c r="Y1279" s="39"/>
      <c r="Z1279" s="39"/>
      <c r="AA1279" s="39"/>
      <c r="AB1279" s="39"/>
      <c r="AC1279" s="39"/>
      <c r="AD1279" s="39"/>
      <c r="AE1279" s="39"/>
      <c r="AR1279" s="239" t="s">
        <v>823</v>
      </c>
      <c r="AT1279" s="239" t="s">
        <v>503</v>
      </c>
      <c r="AU1279" s="239" t="s">
        <v>91</v>
      </c>
      <c r="AY1279" s="18" t="s">
        <v>320</v>
      </c>
      <c r="BE1279" s="240">
        <f>IF(N1279="základní",J1279,0)</f>
        <v>0</v>
      </c>
      <c r="BF1279" s="240">
        <f>IF(N1279="snížená",J1279,0)</f>
        <v>0</v>
      </c>
      <c r="BG1279" s="240">
        <f>IF(N1279="zákl. přenesená",J1279,0)</f>
        <v>0</v>
      </c>
      <c r="BH1279" s="240">
        <f>IF(N1279="sníž. přenesená",J1279,0)</f>
        <v>0</v>
      </c>
      <c r="BI1279" s="240">
        <f>IF(N1279="nulová",J1279,0)</f>
        <v>0</v>
      </c>
      <c r="BJ1279" s="18" t="s">
        <v>89</v>
      </c>
      <c r="BK1279" s="240">
        <f>ROUND(I1279*H1279,2)</f>
        <v>0</v>
      </c>
      <c r="BL1279" s="18" t="s">
        <v>404</v>
      </c>
      <c r="BM1279" s="239" t="s">
        <v>2145</v>
      </c>
    </row>
    <row r="1280" s="13" customFormat="1">
      <c r="A1280" s="13"/>
      <c r="B1280" s="251"/>
      <c r="C1280" s="252"/>
      <c r="D1280" s="253" t="s">
        <v>440</v>
      </c>
      <c r="E1280" s="254" t="s">
        <v>1</v>
      </c>
      <c r="F1280" s="255" t="s">
        <v>2146</v>
      </c>
      <c r="G1280" s="252"/>
      <c r="H1280" s="256">
        <v>4.7880000000000003</v>
      </c>
      <c r="I1280" s="257"/>
      <c r="J1280" s="252"/>
      <c r="K1280" s="252"/>
      <c r="L1280" s="258"/>
      <c r="M1280" s="259"/>
      <c r="N1280" s="260"/>
      <c r="O1280" s="260"/>
      <c r="P1280" s="260"/>
      <c r="Q1280" s="260"/>
      <c r="R1280" s="260"/>
      <c r="S1280" s="260"/>
      <c r="T1280" s="261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T1280" s="262" t="s">
        <v>440</v>
      </c>
      <c r="AU1280" s="262" t="s">
        <v>91</v>
      </c>
      <c r="AV1280" s="13" t="s">
        <v>91</v>
      </c>
      <c r="AW1280" s="13" t="s">
        <v>36</v>
      </c>
      <c r="AX1280" s="13" t="s">
        <v>89</v>
      </c>
      <c r="AY1280" s="262" t="s">
        <v>320</v>
      </c>
    </row>
    <row r="1281" s="2" customFormat="1" ht="24.15" customHeight="1">
      <c r="A1281" s="39"/>
      <c r="B1281" s="40"/>
      <c r="C1281" s="274" t="s">
        <v>2147</v>
      </c>
      <c r="D1281" s="274" t="s">
        <v>503</v>
      </c>
      <c r="E1281" s="275" t="s">
        <v>2148</v>
      </c>
      <c r="F1281" s="276" t="s">
        <v>2149</v>
      </c>
      <c r="G1281" s="277" t="s">
        <v>437</v>
      </c>
      <c r="H1281" s="278">
        <v>10.5</v>
      </c>
      <c r="I1281" s="279"/>
      <c r="J1281" s="280">
        <f>ROUND(I1281*H1281,2)</f>
        <v>0</v>
      </c>
      <c r="K1281" s="276" t="s">
        <v>326</v>
      </c>
      <c r="L1281" s="281"/>
      <c r="M1281" s="282" t="s">
        <v>1</v>
      </c>
      <c r="N1281" s="283" t="s">
        <v>46</v>
      </c>
      <c r="O1281" s="92"/>
      <c r="P1281" s="237">
        <f>O1281*H1281</f>
        <v>0</v>
      </c>
      <c r="Q1281" s="237">
        <v>0.0050000000000000001</v>
      </c>
      <c r="R1281" s="237">
        <f>Q1281*H1281</f>
        <v>0.052499999999999998</v>
      </c>
      <c r="S1281" s="237">
        <v>0</v>
      </c>
      <c r="T1281" s="238">
        <f>S1281*H1281</f>
        <v>0</v>
      </c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R1281" s="239" t="s">
        <v>823</v>
      </c>
      <c r="AT1281" s="239" t="s">
        <v>503</v>
      </c>
      <c r="AU1281" s="239" t="s">
        <v>91</v>
      </c>
      <c r="AY1281" s="18" t="s">
        <v>320</v>
      </c>
      <c r="BE1281" s="240">
        <f>IF(N1281="základní",J1281,0)</f>
        <v>0</v>
      </c>
      <c r="BF1281" s="240">
        <f>IF(N1281="snížená",J1281,0)</f>
        <v>0</v>
      </c>
      <c r="BG1281" s="240">
        <f>IF(N1281="zákl. přenesená",J1281,0)</f>
        <v>0</v>
      </c>
      <c r="BH1281" s="240">
        <f>IF(N1281="sníž. přenesená",J1281,0)</f>
        <v>0</v>
      </c>
      <c r="BI1281" s="240">
        <f>IF(N1281="nulová",J1281,0)</f>
        <v>0</v>
      </c>
      <c r="BJ1281" s="18" t="s">
        <v>89</v>
      </c>
      <c r="BK1281" s="240">
        <f>ROUND(I1281*H1281,2)</f>
        <v>0</v>
      </c>
      <c r="BL1281" s="18" t="s">
        <v>404</v>
      </c>
      <c r="BM1281" s="239" t="s">
        <v>2150</v>
      </c>
    </row>
    <row r="1282" s="13" customFormat="1">
      <c r="A1282" s="13"/>
      <c r="B1282" s="251"/>
      <c r="C1282" s="252"/>
      <c r="D1282" s="253" t="s">
        <v>440</v>
      </c>
      <c r="E1282" s="254" t="s">
        <v>1</v>
      </c>
      <c r="F1282" s="255" t="s">
        <v>2151</v>
      </c>
      <c r="G1282" s="252"/>
      <c r="H1282" s="256">
        <v>10.5</v>
      </c>
      <c r="I1282" s="257"/>
      <c r="J1282" s="252"/>
      <c r="K1282" s="252"/>
      <c r="L1282" s="258"/>
      <c r="M1282" s="259"/>
      <c r="N1282" s="260"/>
      <c r="O1282" s="260"/>
      <c r="P1282" s="260"/>
      <c r="Q1282" s="260"/>
      <c r="R1282" s="260"/>
      <c r="S1282" s="260"/>
      <c r="T1282" s="261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62" t="s">
        <v>440</v>
      </c>
      <c r="AU1282" s="262" t="s">
        <v>91</v>
      </c>
      <c r="AV1282" s="13" t="s">
        <v>91</v>
      </c>
      <c r="AW1282" s="13" t="s">
        <v>36</v>
      </c>
      <c r="AX1282" s="13" t="s">
        <v>89</v>
      </c>
      <c r="AY1282" s="262" t="s">
        <v>320</v>
      </c>
    </row>
    <row r="1283" s="2" customFormat="1" ht="21.75" customHeight="1">
      <c r="A1283" s="39"/>
      <c r="B1283" s="40"/>
      <c r="C1283" s="228" t="s">
        <v>2152</v>
      </c>
      <c r="D1283" s="228" t="s">
        <v>323</v>
      </c>
      <c r="E1283" s="229" t="s">
        <v>2153</v>
      </c>
      <c r="F1283" s="230" t="s">
        <v>2154</v>
      </c>
      <c r="G1283" s="231" t="s">
        <v>515</v>
      </c>
      <c r="H1283" s="232">
        <v>42.899999999999999</v>
      </c>
      <c r="I1283" s="233"/>
      <c r="J1283" s="234">
        <f>ROUND(I1283*H1283,2)</f>
        <v>0</v>
      </c>
      <c r="K1283" s="230" t="s">
        <v>1</v>
      </c>
      <c r="L1283" s="45"/>
      <c r="M1283" s="235" t="s">
        <v>1</v>
      </c>
      <c r="N1283" s="236" t="s">
        <v>46</v>
      </c>
      <c r="O1283" s="92"/>
      <c r="P1283" s="237">
        <f>O1283*H1283</f>
        <v>0</v>
      </c>
      <c r="Q1283" s="237">
        <v>0</v>
      </c>
      <c r="R1283" s="237">
        <f>Q1283*H1283</f>
        <v>0</v>
      </c>
      <c r="S1283" s="237">
        <v>0</v>
      </c>
      <c r="T1283" s="238">
        <f>S1283*H1283</f>
        <v>0</v>
      </c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R1283" s="239" t="s">
        <v>404</v>
      </c>
      <c r="AT1283" s="239" t="s">
        <v>323</v>
      </c>
      <c r="AU1283" s="239" t="s">
        <v>91</v>
      </c>
      <c r="AY1283" s="18" t="s">
        <v>320</v>
      </c>
      <c r="BE1283" s="240">
        <f>IF(N1283="základní",J1283,0)</f>
        <v>0</v>
      </c>
      <c r="BF1283" s="240">
        <f>IF(N1283="snížená",J1283,0)</f>
        <v>0</v>
      </c>
      <c r="BG1283" s="240">
        <f>IF(N1283="zákl. přenesená",J1283,0)</f>
        <v>0</v>
      </c>
      <c r="BH1283" s="240">
        <f>IF(N1283="sníž. přenesená",J1283,0)</f>
        <v>0</v>
      </c>
      <c r="BI1283" s="240">
        <f>IF(N1283="nulová",J1283,0)</f>
        <v>0</v>
      </c>
      <c r="BJ1283" s="18" t="s">
        <v>89</v>
      </c>
      <c r="BK1283" s="240">
        <f>ROUND(I1283*H1283,2)</f>
        <v>0</v>
      </c>
      <c r="BL1283" s="18" t="s">
        <v>404</v>
      </c>
      <c r="BM1283" s="239" t="s">
        <v>2155</v>
      </c>
    </row>
    <row r="1284" s="13" customFormat="1">
      <c r="A1284" s="13"/>
      <c r="B1284" s="251"/>
      <c r="C1284" s="252"/>
      <c r="D1284" s="253" t="s">
        <v>440</v>
      </c>
      <c r="E1284" s="254" t="s">
        <v>1</v>
      </c>
      <c r="F1284" s="255" t="s">
        <v>2140</v>
      </c>
      <c r="G1284" s="252"/>
      <c r="H1284" s="256">
        <v>12.5</v>
      </c>
      <c r="I1284" s="257"/>
      <c r="J1284" s="252"/>
      <c r="K1284" s="252"/>
      <c r="L1284" s="258"/>
      <c r="M1284" s="259"/>
      <c r="N1284" s="260"/>
      <c r="O1284" s="260"/>
      <c r="P1284" s="260"/>
      <c r="Q1284" s="260"/>
      <c r="R1284" s="260"/>
      <c r="S1284" s="260"/>
      <c r="T1284" s="261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62" t="s">
        <v>440</v>
      </c>
      <c r="AU1284" s="262" t="s">
        <v>91</v>
      </c>
      <c r="AV1284" s="13" t="s">
        <v>91</v>
      </c>
      <c r="AW1284" s="13" t="s">
        <v>36</v>
      </c>
      <c r="AX1284" s="13" t="s">
        <v>81</v>
      </c>
      <c r="AY1284" s="262" t="s">
        <v>320</v>
      </c>
    </row>
    <row r="1285" s="13" customFormat="1">
      <c r="A1285" s="13"/>
      <c r="B1285" s="251"/>
      <c r="C1285" s="252"/>
      <c r="D1285" s="253" t="s">
        <v>440</v>
      </c>
      <c r="E1285" s="254" t="s">
        <v>1</v>
      </c>
      <c r="F1285" s="255" t="s">
        <v>2141</v>
      </c>
      <c r="G1285" s="252"/>
      <c r="H1285" s="256">
        <v>30.399999999999999</v>
      </c>
      <c r="I1285" s="257"/>
      <c r="J1285" s="252"/>
      <c r="K1285" s="252"/>
      <c r="L1285" s="258"/>
      <c r="M1285" s="259"/>
      <c r="N1285" s="260"/>
      <c r="O1285" s="260"/>
      <c r="P1285" s="260"/>
      <c r="Q1285" s="260"/>
      <c r="R1285" s="260"/>
      <c r="S1285" s="260"/>
      <c r="T1285" s="261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62" t="s">
        <v>440</v>
      </c>
      <c r="AU1285" s="262" t="s">
        <v>91</v>
      </c>
      <c r="AV1285" s="13" t="s">
        <v>91</v>
      </c>
      <c r="AW1285" s="13" t="s">
        <v>36</v>
      </c>
      <c r="AX1285" s="13" t="s">
        <v>81</v>
      </c>
      <c r="AY1285" s="262" t="s">
        <v>320</v>
      </c>
    </row>
    <row r="1286" s="14" customFormat="1">
      <c r="A1286" s="14"/>
      <c r="B1286" s="263"/>
      <c r="C1286" s="264"/>
      <c r="D1286" s="253" t="s">
        <v>440</v>
      </c>
      <c r="E1286" s="265" t="s">
        <v>1</v>
      </c>
      <c r="F1286" s="266" t="s">
        <v>485</v>
      </c>
      <c r="G1286" s="264"/>
      <c r="H1286" s="267">
        <v>42.899999999999999</v>
      </c>
      <c r="I1286" s="268"/>
      <c r="J1286" s="264"/>
      <c r="K1286" s="264"/>
      <c r="L1286" s="269"/>
      <c r="M1286" s="270"/>
      <c r="N1286" s="271"/>
      <c r="O1286" s="271"/>
      <c r="P1286" s="271"/>
      <c r="Q1286" s="271"/>
      <c r="R1286" s="271"/>
      <c r="S1286" s="271"/>
      <c r="T1286" s="272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T1286" s="273" t="s">
        <v>440</v>
      </c>
      <c r="AU1286" s="273" t="s">
        <v>91</v>
      </c>
      <c r="AV1286" s="14" t="s">
        <v>341</v>
      </c>
      <c r="AW1286" s="14" t="s">
        <v>36</v>
      </c>
      <c r="AX1286" s="14" t="s">
        <v>89</v>
      </c>
      <c r="AY1286" s="273" t="s">
        <v>320</v>
      </c>
    </row>
    <row r="1287" s="2" customFormat="1" ht="16.5" customHeight="1">
      <c r="A1287" s="39"/>
      <c r="B1287" s="40"/>
      <c r="C1287" s="274" t="s">
        <v>2156</v>
      </c>
      <c r="D1287" s="274" t="s">
        <v>503</v>
      </c>
      <c r="E1287" s="275" t="s">
        <v>2157</v>
      </c>
      <c r="F1287" s="276" t="s">
        <v>2158</v>
      </c>
      <c r="G1287" s="277" t="s">
        <v>437</v>
      </c>
      <c r="H1287" s="278">
        <v>11.599</v>
      </c>
      <c r="I1287" s="279"/>
      <c r="J1287" s="280">
        <f>ROUND(I1287*H1287,2)</f>
        <v>0</v>
      </c>
      <c r="K1287" s="276" t="s">
        <v>1</v>
      </c>
      <c r="L1287" s="281"/>
      <c r="M1287" s="282" t="s">
        <v>1</v>
      </c>
      <c r="N1287" s="283" t="s">
        <v>46</v>
      </c>
      <c r="O1287" s="92"/>
      <c r="P1287" s="237">
        <f>O1287*H1287</f>
        <v>0</v>
      </c>
      <c r="Q1287" s="237">
        <v>0.0030000000000000001</v>
      </c>
      <c r="R1287" s="237">
        <f>Q1287*H1287</f>
        <v>0.034797000000000002</v>
      </c>
      <c r="S1287" s="237">
        <v>0</v>
      </c>
      <c r="T1287" s="238">
        <f>S1287*H1287</f>
        <v>0</v>
      </c>
      <c r="U1287" s="39"/>
      <c r="V1287" s="39"/>
      <c r="W1287" s="39"/>
      <c r="X1287" s="39"/>
      <c r="Y1287" s="39"/>
      <c r="Z1287" s="39"/>
      <c r="AA1287" s="39"/>
      <c r="AB1287" s="39"/>
      <c r="AC1287" s="39"/>
      <c r="AD1287" s="39"/>
      <c r="AE1287" s="39"/>
      <c r="AR1287" s="239" t="s">
        <v>823</v>
      </c>
      <c r="AT1287" s="239" t="s">
        <v>503</v>
      </c>
      <c r="AU1287" s="239" t="s">
        <v>91</v>
      </c>
      <c r="AY1287" s="18" t="s">
        <v>320</v>
      </c>
      <c r="BE1287" s="240">
        <f>IF(N1287="základní",J1287,0)</f>
        <v>0</v>
      </c>
      <c r="BF1287" s="240">
        <f>IF(N1287="snížená",J1287,0)</f>
        <v>0</v>
      </c>
      <c r="BG1287" s="240">
        <f>IF(N1287="zákl. přenesená",J1287,0)</f>
        <v>0</v>
      </c>
      <c r="BH1287" s="240">
        <f>IF(N1287="sníž. přenesená",J1287,0)</f>
        <v>0</v>
      </c>
      <c r="BI1287" s="240">
        <f>IF(N1287="nulová",J1287,0)</f>
        <v>0</v>
      </c>
      <c r="BJ1287" s="18" t="s">
        <v>89</v>
      </c>
      <c r="BK1287" s="240">
        <f>ROUND(I1287*H1287,2)</f>
        <v>0</v>
      </c>
      <c r="BL1287" s="18" t="s">
        <v>404</v>
      </c>
      <c r="BM1287" s="239" t="s">
        <v>2159</v>
      </c>
    </row>
    <row r="1288" s="13" customFormat="1">
      <c r="A1288" s="13"/>
      <c r="B1288" s="251"/>
      <c r="C1288" s="252"/>
      <c r="D1288" s="253" t="s">
        <v>440</v>
      </c>
      <c r="E1288" s="254" t="s">
        <v>1</v>
      </c>
      <c r="F1288" s="255" t="s">
        <v>2160</v>
      </c>
      <c r="G1288" s="252"/>
      <c r="H1288" s="256">
        <v>3.9380000000000002</v>
      </c>
      <c r="I1288" s="257"/>
      <c r="J1288" s="252"/>
      <c r="K1288" s="252"/>
      <c r="L1288" s="258"/>
      <c r="M1288" s="259"/>
      <c r="N1288" s="260"/>
      <c r="O1288" s="260"/>
      <c r="P1288" s="260"/>
      <c r="Q1288" s="260"/>
      <c r="R1288" s="260"/>
      <c r="S1288" s="260"/>
      <c r="T1288" s="261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62" t="s">
        <v>440</v>
      </c>
      <c r="AU1288" s="262" t="s">
        <v>91</v>
      </c>
      <c r="AV1288" s="13" t="s">
        <v>91</v>
      </c>
      <c r="AW1288" s="13" t="s">
        <v>36</v>
      </c>
      <c r="AX1288" s="13" t="s">
        <v>81</v>
      </c>
      <c r="AY1288" s="262" t="s">
        <v>320</v>
      </c>
    </row>
    <row r="1289" s="13" customFormat="1">
      <c r="A1289" s="13"/>
      <c r="B1289" s="251"/>
      <c r="C1289" s="252"/>
      <c r="D1289" s="253" t="s">
        <v>440</v>
      </c>
      <c r="E1289" s="254" t="s">
        <v>1</v>
      </c>
      <c r="F1289" s="255" t="s">
        <v>2161</v>
      </c>
      <c r="G1289" s="252"/>
      <c r="H1289" s="256">
        <v>7.6609999999999996</v>
      </c>
      <c r="I1289" s="257"/>
      <c r="J1289" s="252"/>
      <c r="K1289" s="252"/>
      <c r="L1289" s="258"/>
      <c r="M1289" s="259"/>
      <c r="N1289" s="260"/>
      <c r="O1289" s="260"/>
      <c r="P1289" s="260"/>
      <c r="Q1289" s="260"/>
      <c r="R1289" s="260"/>
      <c r="S1289" s="260"/>
      <c r="T1289" s="261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62" t="s">
        <v>440</v>
      </c>
      <c r="AU1289" s="262" t="s">
        <v>91</v>
      </c>
      <c r="AV1289" s="13" t="s">
        <v>91</v>
      </c>
      <c r="AW1289" s="13" t="s">
        <v>36</v>
      </c>
      <c r="AX1289" s="13" t="s">
        <v>81</v>
      </c>
      <c r="AY1289" s="262" t="s">
        <v>320</v>
      </c>
    </row>
    <row r="1290" s="14" customFormat="1">
      <c r="A1290" s="14"/>
      <c r="B1290" s="263"/>
      <c r="C1290" s="264"/>
      <c r="D1290" s="253" t="s">
        <v>440</v>
      </c>
      <c r="E1290" s="265" t="s">
        <v>1</v>
      </c>
      <c r="F1290" s="266" t="s">
        <v>485</v>
      </c>
      <c r="G1290" s="264"/>
      <c r="H1290" s="267">
        <v>11.599</v>
      </c>
      <c r="I1290" s="268"/>
      <c r="J1290" s="264"/>
      <c r="K1290" s="264"/>
      <c r="L1290" s="269"/>
      <c r="M1290" s="270"/>
      <c r="N1290" s="271"/>
      <c r="O1290" s="271"/>
      <c r="P1290" s="271"/>
      <c r="Q1290" s="271"/>
      <c r="R1290" s="271"/>
      <c r="S1290" s="271"/>
      <c r="T1290" s="272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73" t="s">
        <v>440</v>
      </c>
      <c r="AU1290" s="273" t="s">
        <v>91</v>
      </c>
      <c r="AV1290" s="14" t="s">
        <v>341</v>
      </c>
      <c r="AW1290" s="14" t="s">
        <v>36</v>
      </c>
      <c r="AX1290" s="14" t="s">
        <v>89</v>
      </c>
      <c r="AY1290" s="273" t="s">
        <v>320</v>
      </c>
    </row>
    <row r="1291" s="2" customFormat="1" ht="16.5" customHeight="1">
      <c r="A1291" s="39"/>
      <c r="B1291" s="40"/>
      <c r="C1291" s="228" t="s">
        <v>2162</v>
      </c>
      <c r="D1291" s="228" t="s">
        <v>323</v>
      </c>
      <c r="E1291" s="229" t="s">
        <v>2163</v>
      </c>
      <c r="F1291" s="230" t="s">
        <v>2164</v>
      </c>
      <c r="G1291" s="231" t="s">
        <v>515</v>
      </c>
      <c r="H1291" s="232">
        <v>15.199999999999999</v>
      </c>
      <c r="I1291" s="233"/>
      <c r="J1291" s="234">
        <f>ROUND(I1291*H1291,2)</f>
        <v>0</v>
      </c>
      <c r="K1291" s="230" t="s">
        <v>1</v>
      </c>
      <c r="L1291" s="45"/>
      <c r="M1291" s="235" t="s">
        <v>1</v>
      </c>
      <c r="N1291" s="236" t="s">
        <v>46</v>
      </c>
      <c r="O1291" s="92"/>
      <c r="P1291" s="237">
        <f>O1291*H1291</f>
        <v>0</v>
      </c>
      <c r="Q1291" s="237">
        <v>0</v>
      </c>
      <c r="R1291" s="237">
        <f>Q1291*H1291</f>
        <v>0</v>
      </c>
      <c r="S1291" s="237">
        <v>0</v>
      </c>
      <c r="T1291" s="238">
        <f>S1291*H1291</f>
        <v>0</v>
      </c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R1291" s="239" t="s">
        <v>404</v>
      </c>
      <c r="AT1291" s="239" t="s">
        <v>323</v>
      </c>
      <c r="AU1291" s="239" t="s">
        <v>91</v>
      </c>
      <c r="AY1291" s="18" t="s">
        <v>320</v>
      </c>
      <c r="BE1291" s="240">
        <f>IF(N1291="základní",J1291,0)</f>
        <v>0</v>
      </c>
      <c r="BF1291" s="240">
        <f>IF(N1291="snížená",J1291,0)</f>
        <v>0</v>
      </c>
      <c r="BG1291" s="240">
        <f>IF(N1291="zákl. přenesená",J1291,0)</f>
        <v>0</v>
      </c>
      <c r="BH1291" s="240">
        <f>IF(N1291="sníž. přenesená",J1291,0)</f>
        <v>0</v>
      </c>
      <c r="BI1291" s="240">
        <f>IF(N1291="nulová",J1291,0)</f>
        <v>0</v>
      </c>
      <c r="BJ1291" s="18" t="s">
        <v>89</v>
      </c>
      <c r="BK1291" s="240">
        <f>ROUND(I1291*H1291,2)</f>
        <v>0</v>
      </c>
      <c r="BL1291" s="18" t="s">
        <v>404</v>
      </c>
      <c r="BM1291" s="239" t="s">
        <v>2165</v>
      </c>
    </row>
    <row r="1292" s="13" customFormat="1">
      <c r="A1292" s="13"/>
      <c r="B1292" s="251"/>
      <c r="C1292" s="252"/>
      <c r="D1292" s="253" t="s">
        <v>440</v>
      </c>
      <c r="E1292" s="254" t="s">
        <v>1</v>
      </c>
      <c r="F1292" s="255" t="s">
        <v>2166</v>
      </c>
      <c r="G1292" s="252"/>
      <c r="H1292" s="256">
        <v>15.199999999999999</v>
      </c>
      <c r="I1292" s="257"/>
      <c r="J1292" s="252"/>
      <c r="K1292" s="252"/>
      <c r="L1292" s="258"/>
      <c r="M1292" s="259"/>
      <c r="N1292" s="260"/>
      <c r="O1292" s="260"/>
      <c r="P1292" s="260"/>
      <c r="Q1292" s="260"/>
      <c r="R1292" s="260"/>
      <c r="S1292" s="260"/>
      <c r="T1292" s="261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62" t="s">
        <v>440</v>
      </c>
      <c r="AU1292" s="262" t="s">
        <v>91</v>
      </c>
      <c r="AV1292" s="13" t="s">
        <v>91</v>
      </c>
      <c r="AW1292" s="13" t="s">
        <v>36</v>
      </c>
      <c r="AX1292" s="13" t="s">
        <v>89</v>
      </c>
      <c r="AY1292" s="262" t="s">
        <v>320</v>
      </c>
    </row>
    <row r="1293" s="2" customFormat="1" ht="16.5" customHeight="1">
      <c r="A1293" s="39"/>
      <c r="B1293" s="40"/>
      <c r="C1293" s="274" t="s">
        <v>2167</v>
      </c>
      <c r="D1293" s="274" t="s">
        <v>503</v>
      </c>
      <c r="E1293" s="275" t="s">
        <v>2168</v>
      </c>
      <c r="F1293" s="276" t="s">
        <v>2169</v>
      </c>
      <c r="G1293" s="277" t="s">
        <v>437</v>
      </c>
      <c r="H1293" s="278">
        <v>7.9800000000000004</v>
      </c>
      <c r="I1293" s="279"/>
      <c r="J1293" s="280">
        <f>ROUND(I1293*H1293,2)</f>
        <v>0</v>
      </c>
      <c r="K1293" s="276" t="s">
        <v>1</v>
      </c>
      <c r="L1293" s="281"/>
      <c r="M1293" s="282" t="s">
        <v>1</v>
      </c>
      <c r="N1293" s="283" t="s">
        <v>46</v>
      </c>
      <c r="O1293" s="92"/>
      <c r="P1293" s="237">
        <f>O1293*H1293</f>
        <v>0</v>
      </c>
      <c r="Q1293" s="237">
        <v>0.0066</v>
      </c>
      <c r="R1293" s="237">
        <f>Q1293*H1293</f>
        <v>0.052668</v>
      </c>
      <c r="S1293" s="237">
        <v>0</v>
      </c>
      <c r="T1293" s="238">
        <f>S1293*H1293</f>
        <v>0</v>
      </c>
      <c r="U1293" s="39"/>
      <c r="V1293" s="39"/>
      <c r="W1293" s="39"/>
      <c r="X1293" s="39"/>
      <c r="Y1293" s="39"/>
      <c r="Z1293" s="39"/>
      <c r="AA1293" s="39"/>
      <c r="AB1293" s="39"/>
      <c r="AC1293" s="39"/>
      <c r="AD1293" s="39"/>
      <c r="AE1293" s="39"/>
      <c r="AR1293" s="239" t="s">
        <v>823</v>
      </c>
      <c r="AT1293" s="239" t="s">
        <v>503</v>
      </c>
      <c r="AU1293" s="239" t="s">
        <v>91</v>
      </c>
      <c r="AY1293" s="18" t="s">
        <v>320</v>
      </c>
      <c r="BE1293" s="240">
        <f>IF(N1293="základní",J1293,0)</f>
        <v>0</v>
      </c>
      <c r="BF1293" s="240">
        <f>IF(N1293="snížená",J1293,0)</f>
        <v>0</v>
      </c>
      <c r="BG1293" s="240">
        <f>IF(N1293="zákl. přenesená",J1293,0)</f>
        <v>0</v>
      </c>
      <c r="BH1293" s="240">
        <f>IF(N1293="sníž. přenesená",J1293,0)</f>
        <v>0</v>
      </c>
      <c r="BI1293" s="240">
        <f>IF(N1293="nulová",J1293,0)</f>
        <v>0</v>
      </c>
      <c r="BJ1293" s="18" t="s">
        <v>89</v>
      </c>
      <c r="BK1293" s="240">
        <f>ROUND(I1293*H1293,2)</f>
        <v>0</v>
      </c>
      <c r="BL1293" s="18" t="s">
        <v>404</v>
      </c>
      <c r="BM1293" s="239" t="s">
        <v>2170</v>
      </c>
    </row>
    <row r="1294" s="13" customFormat="1">
      <c r="A1294" s="13"/>
      <c r="B1294" s="251"/>
      <c r="C1294" s="252"/>
      <c r="D1294" s="253" t="s">
        <v>440</v>
      </c>
      <c r="E1294" s="254" t="s">
        <v>1</v>
      </c>
      <c r="F1294" s="255" t="s">
        <v>2171</v>
      </c>
      <c r="G1294" s="252"/>
      <c r="H1294" s="256">
        <v>7.9800000000000004</v>
      </c>
      <c r="I1294" s="257"/>
      <c r="J1294" s="252"/>
      <c r="K1294" s="252"/>
      <c r="L1294" s="258"/>
      <c r="M1294" s="259"/>
      <c r="N1294" s="260"/>
      <c r="O1294" s="260"/>
      <c r="P1294" s="260"/>
      <c r="Q1294" s="260"/>
      <c r="R1294" s="260"/>
      <c r="S1294" s="260"/>
      <c r="T1294" s="261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62" t="s">
        <v>440</v>
      </c>
      <c r="AU1294" s="262" t="s">
        <v>91</v>
      </c>
      <c r="AV1294" s="13" t="s">
        <v>91</v>
      </c>
      <c r="AW1294" s="13" t="s">
        <v>36</v>
      </c>
      <c r="AX1294" s="13" t="s">
        <v>89</v>
      </c>
      <c r="AY1294" s="262" t="s">
        <v>320</v>
      </c>
    </row>
    <row r="1295" s="2" customFormat="1" ht="16.5" customHeight="1">
      <c r="A1295" s="39"/>
      <c r="B1295" s="40"/>
      <c r="C1295" s="228" t="s">
        <v>2172</v>
      </c>
      <c r="D1295" s="228" t="s">
        <v>323</v>
      </c>
      <c r="E1295" s="229" t="s">
        <v>2173</v>
      </c>
      <c r="F1295" s="230" t="s">
        <v>2174</v>
      </c>
      <c r="G1295" s="231" t="s">
        <v>515</v>
      </c>
      <c r="H1295" s="232">
        <v>25.23</v>
      </c>
      <c r="I1295" s="233"/>
      <c r="J1295" s="234">
        <f>ROUND(I1295*H1295,2)</f>
        <v>0</v>
      </c>
      <c r="K1295" s="230" t="s">
        <v>1</v>
      </c>
      <c r="L1295" s="45"/>
      <c r="M1295" s="235" t="s">
        <v>1</v>
      </c>
      <c r="N1295" s="236" t="s">
        <v>46</v>
      </c>
      <c r="O1295" s="92"/>
      <c r="P1295" s="237">
        <f>O1295*H1295</f>
        <v>0</v>
      </c>
      <c r="Q1295" s="237">
        <v>0</v>
      </c>
      <c r="R1295" s="237">
        <f>Q1295*H1295</f>
        <v>0</v>
      </c>
      <c r="S1295" s="237">
        <v>0</v>
      </c>
      <c r="T1295" s="238">
        <f>S1295*H1295</f>
        <v>0</v>
      </c>
      <c r="U1295" s="39"/>
      <c r="V1295" s="39"/>
      <c r="W1295" s="39"/>
      <c r="X1295" s="39"/>
      <c r="Y1295" s="39"/>
      <c r="Z1295" s="39"/>
      <c r="AA1295" s="39"/>
      <c r="AB1295" s="39"/>
      <c r="AC1295" s="39"/>
      <c r="AD1295" s="39"/>
      <c r="AE1295" s="39"/>
      <c r="AR1295" s="239" t="s">
        <v>404</v>
      </c>
      <c r="AT1295" s="239" t="s">
        <v>323</v>
      </c>
      <c r="AU1295" s="239" t="s">
        <v>91</v>
      </c>
      <c r="AY1295" s="18" t="s">
        <v>320</v>
      </c>
      <c r="BE1295" s="240">
        <f>IF(N1295="základní",J1295,0)</f>
        <v>0</v>
      </c>
      <c r="BF1295" s="240">
        <f>IF(N1295="snížená",J1295,0)</f>
        <v>0</v>
      </c>
      <c r="BG1295" s="240">
        <f>IF(N1295="zákl. přenesená",J1295,0)</f>
        <v>0</v>
      </c>
      <c r="BH1295" s="240">
        <f>IF(N1295="sníž. přenesená",J1295,0)</f>
        <v>0</v>
      </c>
      <c r="BI1295" s="240">
        <f>IF(N1295="nulová",J1295,0)</f>
        <v>0</v>
      </c>
      <c r="BJ1295" s="18" t="s">
        <v>89</v>
      </c>
      <c r="BK1295" s="240">
        <f>ROUND(I1295*H1295,2)</f>
        <v>0</v>
      </c>
      <c r="BL1295" s="18" t="s">
        <v>404</v>
      </c>
      <c r="BM1295" s="239" t="s">
        <v>2175</v>
      </c>
    </row>
    <row r="1296" s="13" customFormat="1">
      <c r="A1296" s="13"/>
      <c r="B1296" s="251"/>
      <c r="C1296" s="252"/>
      <c r="D1296" s="253" t="s">
        <v>440</v>
      </c>
      <c r="E1296" s="254" t="s">
        <v>1</v>
      </c>
      <c r="F1296" s="255" t="s">
        <v>2176</v>
      </c>
      <c r="G1296" s="252"/>
      <c r="H1296" s="256">
        <v>14.369999999999999</v>
      </c>
      <c r="I1296" s="257"/>
      <c r="J1296" s="252"/>
      <c r="K1296" s="252"/>
      <c r="L1296" s="258"/>
      <c r="M1296" s="259"/>
      <c r="N1296" s="260"/>
      <c r="O1296" s="260"/>
      <c r="P1296" s="260"/>
      <c r="Q1296" s="260"/>
      <c r="R1296" s="260"/>
      <c r="S1296" s="260"/>
      <c r="T1296" s="261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62" t="s">
        <v>440</v>
      </c>
      <c r="AU1296" s="262" t="s">
        <v>91</v>
      </c>
      <c r="AV1296" s="13" t="s">
        <v>91</v>
      </c>
      <c r="AW1296" s="13" t="s">
        <v>36</v>
      </c>
      <c r="AX1296" s="13" t="s">
        <v>81</v>
      </c>
      <c r="AY1296" s="262" t="s">
        <v>320</v>
      </c>
    </row>
    <row r="1297" s="13" customFormat="1">
      <c r="A1297" s="13"/>
      <c r="B1297" s="251"/>
      <c r="C1297" s="252"/>
      <c r="D1297" s="253" t="s">
        <v>440</v>
      </c>
      <c r="E1297" s="254" t="s">
        <v>1</v>
      </c>
      <c r="F1297" s="255" t="s">
        <v>2177</v>
      </c>
      <c r="G1297" s="252"/>
      <c r="H1297" s="256">
        <v>1.05</v>
      </c>
      <c r="I1297" s="257"/>
      <c r="J1297" s="252"/>
      <c r="K1297" s="252"/>
      <c r="L1297" s="258"/>
      <c r="M1297" s="259"/>
      <c r="N1297" s="260"/>
      <c r="O1297" s="260"/>
      <c r="P1297" s="260"/>
      <c r="Q1297" s="260"/>
      <c r="R1297" s="260"/>
      <c r="S1297" s="260"/>
      <c r="T1297" s="261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T1297" s="262" t="s">
        <v>440</v>
      </c>
      <c r="AU1297" s="262" t="s">
        <v>91</v>
      </c>
      <c r="AV1297" s="13" t="s">
        <v>91</v>
      </c>
      <c r="AW1297" s="13" t="s">
        <v>36</v>
      </c>
      <c r="AX1297" s="13" t="s">
        <v>81</v>
      </c>
      <c r="AY1297" s="262" t="s">
        <v>320</v>
      </c>
    </row>
    <row r="1298" s="13" customFormat="1">
      <c r="A1298" s="13"/>
      <c r="B1298" s="251"/>
      <c r="C1298" s="252"/>
      <c r="D1298" s="253" t="s">
        <v>440</v>
      </c>
      <c r="E1298" s="254" t="s">
        <v>1</v>
      </c>
      <c r="F1298" s="255" t="s">
        <v>2178</v>
      </c>
      <c r="G1298" s="252"/>
      <c r="H1298" s="256">
        <v>9.8100000000000005</v>
      </c>
      <c r="I1298" s="257"/>
      <c r="J1298" s="252"/>
      <c r="K1298" s="252"/>
      <c r="L1298" s="258"/>
      <c r="M1298" s="259"/>
      <c r="N1298" s="260"/>
      <c r="O1298" s="260"/>
      <c r="P1298" s="260"/>
      <c r="Q1298" s="260"/>
      <c r="R1298" s="260"/>
      <c r="S1298" s="260"/>
      <c r="T1298" s="261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62" t="s">
        <v>440</v>
      </c>
      <c r="AU1298" s="262" t="s">
        <v>91</v>
      </c>
      <c r="AV1298" s="13" t="s">
        <v>91</v>
      </c>
      <c r="AW1298" s="13" t="s">
        <v>36</v>
      </c>
      <c r="AX1298" s="13" t="s">
        <v>81</v>
      </c>
      <c r="AY1298" s="262" t="s">
        <v>320</v>
      </c>
    </row>
    <row r="1299" s="14" customFormat="1">
      <c r="A1299" s="14"/>
      <c r="B1299" s="263"/>
      <c r="C1299" s="264"/>
      <c r="D1299" s="253" t="s">
        <v>440</v>
      </c>
      <c r="E1299" s="265" t="s">
        <v>1</v>
      </c>
      <c r="F1299" s="266" t="s">
        <v>485</v>
      </c>
      <c r="G1299" s="264"/>
      <c r="H1299" s="267">
        <v>25.23</v>
      </c>
      <c r="I1299" s="268"/>
      <c r="J1299" s="264"/>
      <c r="K1299" s="264"/>
      <c r="L1299" s="269"/>
      <c r="M1299" s="270"/>
      <c r="N1299" s="271"/>
      <c r="O1299" s="271"/>
      <c r="P1299" s="271"/>
      <c r="Q1299" s="271"/>
      <c r="R1299" s="271"/>
      <c r="S1299" s="271"/>
      <c r="T1299" s="272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73" t="s">
        <v>440</v>
      </c>
      <c r="AU1299" s="273" t="s">
        <v>91</v>
      </c>
      <c r="AV1299" s="14" t="s">
        <v>341</v>
      </c>
      <c r="AW1299" s="14" t="s">
        <v>36</v>
      </c>
      <c r="AX1299" s="14" t="s">
        <v>89</v>
      </c>
      <c r="AY1299" s="273" t="s">
        <v>320</v>
      </c>
    </row>
    <row r="1300" s="2" customFormat="1" ht="24.15" customHeight="1">
      <c r="A1300" s="39"/>
      <c r="B1300" s="40"/>
      <c r="C1300" s="228" t="s">
        <v>2179</v>
      </c>
      <c r="D1300" s="228" t="s">
        <v>323</v>
      </c>
      <c r="E1300" s="229" t="s">
        <v>2180</v>
      </c>
      <c r="F1300" s="230" t="s">
        <v>2181</v>
      </c>
      <c r="G1300" s="231" t="s">
        <v>437</v>
      </c>
      <c r="H1300" s="232">
        <v>929.91999999999996</v>
      </c>
      <c r="I1300" s="233"/>
      <c r="J1300" s="234">
        <f>ROUND(I1300*H1300,2)</f>
        <v>0</v>
      </c>
      <c r="K1300" s="230" t="s">
        <v>326</v>
      </c>
      <c r="L1300" s="45"/>
      <c r="M1300" s="235" t="s">
        <v>1</v>
      </c>
      <c r="N1300" s="236" t="s">
        <v>46</v>
      </c>
      <c r="O1300" s="92"/>
      <c r="P1300" s="237">
        <f>O1300*H1300</f>
        <v>0</v>
      </c>
      <c r="Q1300" s="237">
        <v>0</v>
      </c>
      <c r="R1300" s="237">
        <f>Q1300*H1300</f>
        <v>0</v>
      </c>
      <c r="S1300" s="237">
        <v>0</v>
      </c>
      <c r="T1300" s="238">
        <f>S1300*H1300</f>
        <v>0</v>
      </c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R1300" s="239" t="s">
        <v>404</v>
      </c>
      <c r="AT1300" s="239" t="s">
        <v>323</v>
      </c>
      <c r="AU1300" s="239" t="s">
        <v>91</v>
      </c>
      <c r="AY1300" s="18" t="s">
        <v>320</v>
      </c>
      <c r="BE1300" s="240">
        <f>IF(N1300="základní",J1300,0)</f>
        <v>0</v>
      </c>
      <c r="BF1300" s="240">
        <f>IF(N1300="snížená",J1300,0)</f>
        <v>0</v>
      </c>
      <c r="BG1300" s="240">
        <f>IF(N1300="zákl. přenesená",J1300,0)</f>
        <v>0</v>
      </c>
      <c r="BH1300" s="240">
        <f>IF(N1300="sníž. přenesená",J1300,0)</f>
        <v>0</v>
      </c>
      <c r="BI1300" s="240">
        <f>IF(N1300="nulová",J1300,0)</f>
        <v>0</v>
      </c>
      <c r="BJ1300" s="18" t="s">
        <v>89</v>
      </c>
      <c r="BK1300" s="240">
        <f>ROUND(I1300*H1300,2)</f>
        <v>0</v>
      </c>
      <c r="BL1300" s="18" t="s">
        <v>404</v>
      </c>
      <c r="BM1300" s="239" t="s">
        <v>2182</v>
      </c>
    </row>
    <row r="1301" s="2" customFormat="1">
      <c r="A1301" s="39"/>
      <c r="B1301" s="40"/>
      <c r="C1301" s="41"/>
      <c r="D1301" s="241" t="s">
        <v>329</v>
      </c>
      <c r="E1301" s="41"/>
      <c r="F1301" s="242" t="s">
        <v>2183</v>
      </c>
      <c r="G1301" s="41"/>
      <c r="H1301" s="41"/>
      <c r="I1301" s="243"/>
      <c r="J1301" s="41"/>
      <c r="K1301" s="41"/>
      <c r="L1301" s="45"/>
      <c r="M1301" s="244"/>
      <c r="N1301" s="245"/>
      <c r="O1301" s="92"/>
      <c r="P1301" s="92"/>
      <c r="Q1301" s="92"/>
      <c r="R1301" s="92"/>
      <c r="S1301" s="92"/>
      <c r="T1301" s="93"/>
      <c r="U1301" s="39"/>
      <c r="V1301" s="39"/>
      <c r="W1301" s="39"/>
      <c r="X1301" s="39"/>
      <c r="Y1301" s="39"/>
      <c r="Z1301" s="39"/>
      <c r="AA1301" s="39"/>
      <c r="AB1301" s="39"/>
      <c r="AC1301" s="39"/>
      <c r="AD1301" s="39"/>
      <c r="AE1301" s="39"/>
      <c r="AT1301" s="18" t="s">
        <v>329</v>
      </c>
      <c r="AU1301" s="18" t="s">
        <v>91</v>
      </c>
    </row>
    <row r="1302" s="13" customFormat="1">
      <c r="A1302" s="13"/>
      <c r="B1302" s="251"/>
      <c r="C1302" s="252"/>
      <c r="D1302" s="253" t="s">
        <v>440</v>
      </c>
      <c r="E1302" s="254" t="s">
        <v>1</v>
      </c>
      <c r="F1302" s="255" t="s">
        <v>2184</v>
      </c>
      <c r="G1302" s="252"/>
      <c r="H1302" s="256">
        <v>929.91999999999996</v>
      </c>
      <c r="I1302" s="257"/>
      <c r="J1302" s="252"/>
      <c r="K1302" s="252"/>
      <c r="L1302" s="258"/>
      <c r="M1302" s="259"/>
      <c r="N1302" s="260"/>
      <c r="O1302" s="260"/>
      <c r="P1302" s="260"/>
      <c r="Q1302" s="260"/>
      <c r="R1302" s="260"/>
      <c r="S1302" s="260"/>
      <c r="T1302" s="261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262" t="s">
        <v>440</v>
      </c>
      <c r="AU1302" s="262" t="s">
        <v>91</v>
      </c>
      <c r="AV1302" s="13" t="s">
        <v>91</v>
      </c>
      <c r="AW1302" s="13" t="s">
        <v>36</v>
      </c>
      <c r="AX1302" s="13" t="s">
        <v>89</v>
      </c>
      <c r="AY1302" s="262" t="s">
        <v>320</v>
      </c>
    </row>
    <row r="1303" s="2" customFormat="1" ht="24.15" customHeight="1">
      <c r="A1303" s="39"/>
      <c r="B1303" s="40"/>
      <c r="C1303" s="274" t="s">
        <v>2185</v>
      </c>
      <c r="D1303" s="274" t="s">
        <v>503</v>
      </c>
      <c r="E1303" s="275" t="s">
        <v>2186</v>
      </c>
      <c r="F1303" s="276" t="s">
        <v>2187</v>
      </c>
      <c r="G1303" s="277" t="s">
        <v>437</v>
      </c>
      <c r="H1303" s="278">
        <v>1083.8219999999999</v>
      </c>
      <c r="I1303" s="279"/>
      <c r="J1303" s="280">
        <f>ROUND(I1303*H1303,2)</f>
        <v>0</v>
      </c>
      <c r="K1303" s="276" t="s">
        <v>326</v>
      </c>
      <c r="L1303" s="281"/>
      <c r="M1303" s="282" t="s">
        <v>1</v>
      </c>
      <c r="N1303" s="283" t="s">
        <v>46</v>
      </c>
      <c r="O1303" s="92"/>
      <c r="P1303" s="237">
        <f>O1303*H1303</f>
        <v>0</v>
      </c>
      <c r="Q1303" s="237">
        <v>0.00050000000000000001</v>
      </c>
      <c r="R1303" s="237">
        <f>Q1303*H1303</f>
        <v>0.54191099999999992</v>
      </c>
      <c r="S1303" s="237">
        <v>0</v>
      </c>
      <c r="T1303" s="238">
        <f>S1303*H1303</f>
        <v>0</v>
      </c>
      <c r="U1303" s="39"/>
      <c r="V1303" s="39"/>
      <c r="W1303" s="39"/>
      <c r="X1303" s="39"/>
      <c r="Y1303" s="39"/>
      <c r="Z1303" s="39"/>
      <c r="AA1303" s="39"/>
      <c r="AB1303" s="39"/>
      <c r="AC1303" s="39"/>
      <c r="AD1303" s="39"/>
      <c r="AE1303" s="39"/>
      <c r="AR1303" s="239" t="s">
        <v>823</v>
      </c>
      <c r="AT1303" s="239" t="s">
        <v>503</v>
      </c>
      <c r="AU1303" s="239" t="s">
        <v>91</v>
      </c>
      <c r="AY1303" s="18" t="s">
        <v>320</v>
      </c>
      <c r="BE1303" s="240">
        <f>IF(N1303="základní",J1303,0)</f>
        <v>0</v>
      </c>
      <c r="BF1303" s="240">
        <f>IF(N1303="snížená",J1303,0)</f>
        <v>0</v>
      </c>
      <c r="BG1303" s="240">
        <f>IF(N1303="zákl. přenesená",J1303,0)</f>
        <v>0</v>
      </c>
      <c r="BH1303" s="240">
        <f>IF(N1303="sníž. přenesená",J1303,0)</f>
        <v>0</v>
      </c>
      <c r="BI1303" s="240">
        <f>IF(N1303="nulová",J1303,0)</f>
        <v>0</v>
      </c>
      <c r="BJ1303" s="18" t="s">
        <v>89</v>
      </c>
      <c r="BK1303" s="240">
        <f>ROUND(I1303*H1303,2)</f>
        <v>0</v>
      </c>
      <c r="BL1303" s="18" t="s">
        <v>404</v>
      </c>
      <c r="BM1303" s="239" t="s">
        <v>2188</v>
      </c>
    </row>
    <row r="1304" s="13" customFormat="1">
      <c r="A1304" s="13"/>
      <c r="B1304" s="251"/>
      <c r="C1304" s="252"/>
      <c r="D1304" s="253" t="s">
        <v>440</v>
      </c>
      <c r="E1304" s="254" t="s">
        <v>1</v>
      </c>
      <c r="F1304" s="255" t="s">
        <v>2189</v>
      </c>
      <c r="G1304" s="252"/>
      <c r="H1304" s="256">
        <v>1083.8219999999999</v>
      </c>
      <c r="I1304" s="257"/>
      <c r="J1304" s="252"/>
      <c r="K1304" s="252"/>
      <c r="L1304" s="258"/>
      <c r="M1304" s="259"/>
      <c r="N1304" s="260"/>
      <c r="O1304" s="260"/>
      <c r="P1304" s="260"/>
      <c r="Q1304" s="260"/>
      <c r="R1304" s="260"/>
      <c r="S1304" s="260"/>
      <c r="T1304" s="261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T1304" s="262" t="s">
        <v>440</v>
      </c>
      <c r="AU1304" s="262" t="s">
        <v>91</v>
      </c>
      <c r="AV1304" s="13" t="s">
        <v>91</v>
      </c>
      <c r="AW1304" s="13" t="s">
        <v>36</v>
      </c>
      <c r="AX1304" s="13" t="s">
        <v>89</v>
      </c>
      <c r="AY1304" s="262" t="s">
        <v>320</v>
      </c>
    </row>
    <row r="1305" s="2" customFormat="1" ht="24.15" customHeight="1">
      <c r="A1305" s="39"/>
      <c r="B1305" s="40"/>
      <c r="C1305" s="228" t="s">
        <v>2190</v>
      </c>
      <c r="D1305" s="228" t="s">
        <v>323</v>
      </c>
      <c r="E1305" s="229" t="s">
        <v>2191</v>
      </c>
      <c r="F1305" s="230" t="s">
        <v>2192</v>
      </c>
      <c r="G1305" s="231" t="s">
        <v>437</v>
      </c>
      <c r="H1305" s="232">
        <v>394.31999999999999</v>
      </c>
      <c r="I1305" s="233"/>
      <c r="J1305" s="234">
        <f>ROUND(I1305*H1305,2)</f>
        <v>0</v>
      </c>
      <c r="K1305" s="230" t="s">
        <v>1</v>
      </c>
      <c r="L1305" s="45"/>
      <c r="M1305" s="235" t="s">
        <v>1</v>
      </c>
      <c r="N1305" s="236" t="s">
        <v>46</v>
      </c>
      <c r="O1305" s="92"/>
      <c r="P1305" s="237">
        <f>O1305*H1305</f>
        <v>0</v>
      </c>
      <c r="Q1305" s="237">
        <v>1.0000000000000001E-05</v>
      </c>
      <c r="R1305" s="237">
        <f>Q1305*H1305</f>
        <v>0.0039432</v>
      </c>
      <c r="S1305" s="237">
        <v>0</v>
      </c>
      <c r="T1305" s="238">
        <f>S1305*H1305</f>
        <v>0</v>
      </c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s="39"/>
      <c r="AR1305" s="239" t="s">
        <v>404</v>
      </c>
      <c r="AT1305" s="239" t="s">
        <v>323</v>
      </c>
      <c r="AU1305" s="239" t="s">
        <v>91</v>
      </c>
      <c r="AY1305" s="18" t="s">
        <v>320</v>
      </c>
      <c r="BE1305" s="240">
        <f>IF(N1305="základní",J1305,0)</f>
        <v>0</v>
      </c>
      <c r="BF1305" s="240">
        <f>IF(N1305="snížená",J1305,0)</f>
        <v>0</v>
      </c>
      <c r="BG1305" s="240">
        <f>IF(N1305="zákl. přenesená",J1305,0)</f>
        <v>0</v>
      </c>
      <c r="BH1305" s="240">
        <f>IF(N1305="sníž. přenesená",J1305,0)</f>
        <v>0</v>
      </c>
      <c r="BI1305" s="240">
        <f>IF(N1305="nulová",J1305,0)</f>
        <v>0</v>
      </c>
      <c r="BJ1305" s="18" t="s">
        <v>89</v>
      </c>
      <c r="BK1305" s="240">
        <f>ROUND(I1305*H1305,2)</f>
        <v>0</v>
      </c>
      <c r="BL1305" s="18" t="s">
        <v>404</v>
      </c>
      <c r="BM1305" s="239" t="s">
        <v>2193</v>
      </c>
    </row>
    <row r="1306" s="16" customFormat="1">
      <c r="A1306" s="16"/>
      <c r="B1306" s="299"/>
      <c r="C1306" s="300"/>
      <c r="D1306" s="253" t="s">
        <v>440</v>
      </c>
      <c r="E1306" s="301" t="s">
        <v>1</v>
      </c>
      <c r="F1306" s="302" t="s">
        <v>2194</v>
      </c>
      <c r="G1306" s="300"/>
      <c r="H1306" s="301" t="s">
        <v>1</v>
      </c>
      <c r="I1306" s="303"/>
      <c r="J1306" s="300"/>
      <c r="K1306" s="300"/>
      <c r="L1306" s="304"/>
      <c r="M1306" s="305"/>
      <c r="N1306" s="306"/>
      <c r="O1306" s="306"/>
      <c r="P1306" s="306"/>
      <c r="Q1306" s="306"/>
      <c r="R1306" s="306"/>
      <c r="S1306" s="306"/>
      <c r="T1306" s="307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T1306" s="308" t="s">
        <v>440</v>
      </c>
      <c r="AU1306" s="308" t="s">
        <v>91</v>
      </c>
      <c r="AV1306" s="16" t="s">
        <v>89</v>
      </c>
      <c r="AW1306" s="16" t="s">
        <v>36</v>
      </c>
      <c r="AX1306" s="16" t="s">
        <v>81</v>
      </c>
      <c r="AY1306" s="308" t="s">
        <v>320</v>
      </c>
    </row>
    <row r="1307" s="13" customFormat="1">
      <c r="A1307" s="13"/>
      <c r="B1307" s="251"/>
      <c r="C1307" s="252"/>
      <c r="D1307" s="253" t="s">
        <v>440</v>
      </c>
      <c r="E1307" s="254" t="s">
        <v>1</v>
      </c>
      <c r="F1307" s="255" t="s">
        <v>2063</v>
      </c>
      <c r="G1307" s="252"/>
      <c r="H1307" s="256">
        <v>80.590000000000003</v>
      </c>
      <c r="I1307" s="257"/>
      <c r="J1307" s="252"/>
      <c r="K1307" s="252"/>
      <c r="L1307" s="258"/>
      <c r="M1307" s="259"/>
      <c r="N1307" s="260"/>
      <c r="O1307" s="260"/>
      <c r="P1307" s="260"/>
      <c r="Q1307" s="260"/>
      <c r="R1307" s="260"/>
      <c r="S1307" s="260"/>
      <c r="T1307" s="261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T1307" s="262" t="s">
        <v>440</v>
      </c>
      <c r="AU1307" s="262" t="s">
        <v>91</v>
      </c>
      <c r="AV1307" s="13" t="s">
        <v>91</v>
      </c>
      <c r="AW1307" s="13" t="s">
        <v>36</v>
      </c>
      <c r="AX1307" s="13" t="s">
        <v>81</v>
      </c>
      <c r="AY1307" s="262" t="s">
        <v>320</v>
      </c>
    </row>
    <row r="1308" s="13" customFormat="1">
      <c r="A1308" s="13"/>
      <c r="B1308" s="251"/>
      <c r="C1308" s="252"/>
      <c r="D1308" s="253" t="s">
        <v>440</v>
      </c>
      <c r="E1308" s="254" t="s">
        <v>1</v>
      </c>
      <c r="F1308" s="255" t="s">
        <v>2063</v>
      </c>
      <c r="G1308" s="252"/>
      <c r="H1308" s="256">
        <v>80.590000000000003</v>
      </c>
      <c r="I1308" s="257"/>
      <c r="J1308" s="252"/>
      <c r="K1308" s="252"/>
      <c r="L1308" s="258"/>
      <c r="M1308" s="259"/>
      <c r="N1308" s="260"/>
      <c r="O1308" s="260"/>
      <c r="P1308" s="260"/>
      <c r="Q1308" s="260"/>
      <c r="R1308" s="260"/>
      <c r="S1308" s="260"/>
      <c r="T1308" s="261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T1308" s="262" t="s">
        <v>440</v>
      </c>
      <c r="AU1308" s="262" t="s">
        <v>91</v>
      </c>
      <c r="AV1308" s="13" t="s">
        <v>91</v>
      </c>
      <c r="AW1308" s="13" t="s">
        <v>36</v>
      </c>
      <c r="AX1308" s="13" t="s">
        <v>81</v>
      </c>
      <c r="AY1308" s="262" t="s">
        <v>320</v>
      </c>
    </row>
    <row r="1309" s="15" customFormat="1">
      <c r="A1309" s="15"/>
      <c r="B1309" s="288"/>
      <c r="C1309" s="289"/>
      <c r="D1309" s="253" t="s">
        <v>440</v>
      </c>
      <c r="E1309" s="290" t="s">
        <v>1</v>
      </c>
      <c r="F1309" s="291" t="s">
        <v>633</v>
      </c>
      <c r="G1309" s="289"/>
      <c r="H1309" s="292">
        <v>161.18000000000001</v>
      </c>
      <c r="I1309" s="293"/>
      <c r="J1309" s="289"/>
      <c r="K1309" s="289"/>
      <c r="L1309" s="294"/>
      <c r="M1309" s="295"/>
      <c r="N1309" s="296"/>
      <c r="O1309" s="296"/>
      <c r="P1309" s="296"/>
      <c r="Q1309" s="296"/>
      <c r="R1309" s="296"/>
      <c r="S1309" s="296"/>
      <c r="T1309" s="297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T1309" s="298" t="s">
        <v>440</v>
      </c>
      <c r="AU1309" s="298" t="s">
        <v>91</v>
      </c>
      <c r="AV1309" s="15" t="s">
        <v>111</v>
      </c>
      <c r="AW1309" s="15" t="s">
        <v>36</v>
      </c>
      <c r="AX1309" s="15" t="s">
        <v>81</v>
      </c>
      <c r="AY1309" s="298" t="s">
        <v>320</v>
      </c>
    </row>
    <row r="1310" s="16" customFormat="1">
      <c r="A1310" s="16"/>
      <c r="B1310" s="299"/>
      <c r="C1310" s="300"/>
      <c r="D1310" s="253" t="s">
        <v>440</v>
      </c>
      <c r="E1310" s="301" t="s">
        <v>1</v>
      </c>
      <c r="F1310" s="302" t="s">
        <v>2035</v>
      </c>
      <c r="G1310" s="300"/>
      <c r="H1310" s="301" t="s">
        <v>1</v>
      </c>
      <c r="I1310" s="303"/>
      <c r="J1310" s="300"/>
      <c r="K1310" s="300"/>
      <c r="L1310" s="304"/>
      <c r="M1310" s="305"/>
      <c r="N1310" s="306"/>
      <c r="O1310" s="306"/>
      <c r="P1310" s="306"/>
      <c r="Q1310" s="306"/>
      <c r="R1310" s="306"/>
      <c r="S1310" s="306"/>
      <c r="T1310" s="307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T1310" s="308" t="s">
        <v>440</v>
      </c>
      <c r="AU1310" s="308" t="s">
        <v>91</v>
      </c>
      <c r="AV1310" s="16" t="s">
        <v>89</v>
      </c>
      <c r="AW1310" s="16" t="s">
        <v>36</v>
      </c>
      <c r="AX1310" s="16" t="s">
        <v>81</v>
      </c>
      <c r="AY1310" s="308" t="s">
        <v>320</v>
      </c>
    </row>
    <row r="1311" s="13" customFormat="1">
      <c r="A1311" s="13"/>
      <c r="B1311" s="251"/>
      <c r="C1311" s="252"/>
      <c r="D1311" s="253" t="s">
        <v>440</v>
      </c>
      <c r="E1311" s="254" t="s">
        <v>1</v>
      </c>
      <c r="F1311" s="255" t="s">
        <v>2036</v>
      </c>
      <c r="G1311" s="252"/>
      <c r="H1311" s="256">
        <v>60.409999999999997</v>
      </c>
      <c r="I1311" s="257"/>
      <c r="J1311" s="252"/>
      <c r="K1311" s="252"/>
      <c r="L1311" s="258"/>
      <c r="M1311" s="259"/>
      <c r="N1311" s="260"/>
      <c r="O1311" s="260"/>
      <c r="P1311" s="260"/>
      <c r="Q1311" s="260"/>
      <c r="R1311" s="260"/>
      <c r="S1311" s="260"/>
      <c r="T1311" s="261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62" t="s">
        <v>440</v>
      </c>
      <c r="AU1311" s="262" t="s">
        <v>91</v>
      </c>
      <c r="AV1311" s="13" t="s">
        <v>91</v>
      </c>
      <c r="AW1311" s="13" t="s">
        <v>36</v>
      </c>
      <c r="AX1311" s="13" t="s">
        <v>81</v>
      </c>
      <c r="AY1311" s="262" t="s">
        <v>320</v>
      </c>
    </row>
    <row r="1312" s="13" customFormat="1">
      <c r="A1312" s="13"/>
      <c r="B1312" s="251"/>
      <c r="C1312" s="252"/>
      <c r="D1312" s="253" t="s">
        <v>440</v>
      </c>
      <c r="E1312" s="254" t="s">
        <v>1</v>
      </c>
      <c r="F1312" s="255" t="s">
        <v>2036</v>
      </c>
      <c r="G1312" s="252"/>
      <c r="H1312" s="256">
        <v>60.409999999999997</v>
      </c>
      <c r="I1312" s="257"/>
      <c r="J1312" s="252"/>
      <c r="K1312" s="252"/>
      <c r="L1312" s="258"/>
      <c r="M1312" s="259"/>
      <c r="N1312" s="260"/>
      <c r="O1312" s="260"/>
      <c r="P1312" s="260"/>
      <c r="Q1312" s="260"/>
      <c r="R1312" s="260"/>
      <c r="S1312" s="260"/>
      <c r="T1312" s="261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T1312" s="262" t="s">
        <v>440</v>
      </c>
      <c r="AU1312" s="262" t="s">
        <v>91</v>
      </c>
      <c r="AV1312" s="13" t="s">
        <v>91</v>
      </c>
      <c r="AW1312" s="13" t="s">
        <v>36</v>
      </c>
      <c r="AX1312" s="13" t="s">
        <v>81</v>
      </c>
      <c r="AY1312" s="262" t="s">
        <v>320</v>
      </c>
    </row>
    <row r="1313" s="15" customFormat="1">
      <c r="A1313" s="15"/>
      <c r="B1313" s="288"/>
      <c r="C1313" s="289"/>
      <c r="D1313" s="253" t="s">
        <v>440</v>
      </c>
      <c r="E1313" s="290" t="s">
        <v>1</v>
      </c>
      <c r="F1313" s="291" t="s">
        <v>633</v>
      </c>
      <c r="G1313" s="289"/>
      <c r="H1313" s="292">
        <v>120.81999999999999</v>
      </c>
      <c r="I1313" s="293"/>
      <c r="J1313" s="289"/>
      <c r="K1313" s="289"/>
      <c r="L1313" s="294"/>
      <c r="M1313" s="295"/>
      <c r="N1313" s="296"/>
      <c r="O1313" s="296"/>
      <c r="P1313" s="296"/>
      <c r="Q1313" s="296"/>
      <c r="R1313" s="296"/>
      <c r="S1313" s="296"/>
      <c r="T1313" s="297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T1313" s="298" t="s">
        <v>440</v>
      </c>
      <c r="AU1313" s="298" t="s">
        <v>91</v>
      </c>
      <c r="AV1313" s="15" t="s">
        <v>111</v>
      </c>
      <c r="AW1313" s="15" t="s">
        <v>36</v>
      </c>
      <c r="AX1313" s="15" t="s">
        <v>81</v>
      </c>
      <c r="AY1313" s="298" t="s">
        <v>320</v>
      </c>
    </row>
    <row r="1314" s="13" customFormat="1">
      <c r="A1314" s="13"/>
      <c r="B1314" s="251"/>
      <c r="C1314" s="252"/>
      <c r="D1314" s="253" t="s">
        <v>440</v>
      </c>
      <c r="E1314" s="254" t="s">
        <v>1</v>
      </c>
      <c r="F1314" s="255" t="s">
        <v>2195</v>
      </c>
      <c r="G1314" s="252"/>
      <c r="H1314" s="256">
        <v>69.680000000000007</v>
      </c>
      <c r="I1314" s="257"/>
      <c r="J1314" s="252"/>
      <c r="K1314" s="252"/>
      <c r="L1314" s="258"/>
      <c r="M1314" s="259"/>
      <c r="N1314" s="260"/>
      <c r="O1314" s="260"/>
      <c r="P1314" s="260"/>
      <c r="Q1314" s="260"/>
      <c r="R1314" s="260"/>
      <c r="S1314" s="260"/>
      <c r="T1314" s="261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T1314" s="262" t="s">
        <v>440</v>
      </c>
      <c r="AU1314" s="262" t="s">
        <v>91</v>
      </c>
      <c r="AV1314" s="13" t="s">
        <v>91</v>
      </c>
      <c r="AW1314" s="13" t="s">
        <v>36</v>
      </c>
      <c r="AX1314" s="13" t="s">
        <v>81</v>
      </c>
      <c r="AY1314" s="262" t="s">
        <v>320</v>
      </c>
    </row>
    <row r="1315" s="13" customFormat="1">
      <c r="A1315" s="13"/>
      <c r="B1315" s="251"/>
      <c r="C1315" s="252"/>
      <c r="D1315" s="253" t="s">
        <v>440</v>
      </c>
      <c r="E1315" s="254" t="s">
        <v>1</v>
      </c>
      <c r="F1315" s="255" t="s">
        <v>1393</v>
      </c>
      <c r="G1315" s="252"/>
      <c r="H1315" s="256">
        <v>42.640000000000001</v>
      </c>
      <c r="I1315" s="257"/>
      <c r="J1315" s="252"/>
      <c r="K1315" s="252"/>
      <c r="L1315" s="258"/>
      <c r="M1315" s="259"/>
      <c r="N1315" s="260"/>
      <c r="O1315" s="260"/>
      <c r="P1315" s="260"/>
      <c r="Q1315" s="260"/>
      <c r="R1315" s="260"/>
      <c r="S1315" s="260"/>
      <c r="T1315" s="261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T1315" s="262" t="s">
        <v>440</v>
      </c>
      <c r="AU1315" s="262" t="s">
        <v>91</v>
      </c>
      <c r="AV1315" s="13" t="s">
        <v>91</v>
      </c>
      <c r="AW1315" s="13" t="s">
        <v>36</v>
      </c>
      <c r="AX1315" s="13" t="s">
        <v>81</v>
      </c>
      <c r="AY1315" s="262" t="s">
        <v>320</v>
      </c>
    </row>
    <row r="1316" s="15" customFormat="1">
      <c r="A1316" s="15"/>
      <c r="B1316" s="288"/>
      <c r="C1316" s="289"/>
      <c r="D1316" s="253" t="s">
        <v>440</v>
      </c>
      <c r="E1316" s="290" t="s">
        <v>1</v>
      </c>
      <c r="F1316" s="291" t="s">
        <v>633</v>
      </c>
      <c r="G1316" s="289"/>
      <c r="H1316" s="292">
        <v>112.31999999999999</v>
      </c>
      <c r="I1316" s="293"/>
      <c r="J1316" s="289"/>
      <c r="K1316" s="289"/>
      <c r="L1316" s="294"/>
      <c r="M1316" s="295"/>
      <c r="N1316" s="296"/>
      <c r="O1316" s="296"/>
      <c r="P1316" s="296"/>
      <c r="Q1316" s="296"/>
      <c r="R1316" s="296"/>
      <c r="S1316" s="296"/>
      <c r="T1316" s="297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T1316" s="298" t="s">
        <v>440</v>
      </c>
      <c r="AU1316" s="298" t="s">
        <v>91</v>
      </c>
      <c r="AV1316" s="15" t="s">
        <v>111</v>
      </c>
      <c r="AW1316" s="15" t="s">
        <v>36</v>
      </c>
      <c r="AX1316" s="15" t="s">
        <v>81</v>
      </c>
      <c r="AY1316" s="298" t="s">
        <v>320</v>
      </c>
    </row>
    <row r="1317" s="14" customFormat="1">
      <c r="A1317" s="14"/>
      <c r="B1317" s="263"/>
      <c r="C1317" s="264"/>
      <c r="D1317" s="253" t="s">
        <v>440</v>
      </c>
      <c r="E1317" s="265" t="s">
        <v>1</v>
      </c>
      <c r="F1317" s="266" t="s">
        <v>485</v>
      </c>
      <c r="G1317" s="264"/>
      <c r="H1317" s="267">
        <v>394.31999999999999</v>
      </c>
      <c r="I1317" s="268"/>
      <c r="J1317" s="264"/>
      <c r="K1317" s="264"/>
      <c r="L1317" s="269"/>
      <c r="M1317" s="270"/>
      <c r="N1317" s="271"/>
      <c r="O1317" s="271"/>
      <c r="P1317" s="271"/>
      <c r="Q1317" s="271"/>
      <c r="R1317" s="271"/>
      <c r="S1317" s="271"/>
      <c r="T1317" s="272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T1317" s="273" t="s">
        <v>440</v>
      </c>
      <c r="AU1317" s="273" t="s">
        <v>91</v>
      </c>
      <c r="AV1317" s="14" t="s">
        <v>341</v>
      </c>
      <c r="AW1317" s="14" t="s">
        <v>36</v>
      </c>
      <c r="AX1317" s="14" t="s">
        <v>89</v>
      </c>
      <c r="AY1317" s="273" t="s">
        <v>320</v>
      </c>
    </row>
    <row r="1318" s="2" customFormat="1" ht="16.5" customHeight="1">
      <c r="A1318" s="39"/>
      <c r="B1318" s="40"/>
      <c r="C1318" s="274" t="s">
        <v>2196</v>
      </c>
      <c r="D1318" s="274" t="s">
        <v>503</v>
      </c>
      <c r="E1318" s="275" t="s">
        <v>2197</v>
      </c>
      <c r="F1318" s="276" t="s">
        <v>2198</v>
      </c>
      <c r="G1318" s="277" t="s">
        <v>437</v>
      </c>
      <c r="H1318" s="278">
        <v>459.57999999999998</v>
      </c>
      <c r="I1318" s="279"/>
      <c r="J1318" s="280">
        <f>ROUND(I1318*H1318,2)</f>
        <v>0</v>
      </c>
      <c r="K1318" s="276" t="s">
        <v>1</v>
      </c>
      <c r="L1318" s="281"/>
      <c r="M1318" s="282" t="s">
        <v>1</v>
      </c>
      <c r="N1318" s="283" t="s">
        <v>46</v>
      </c>
      <c r="O1318" s="92"/>
      <c r="P1318" s="237">
        <f>O1318*H1318</f>
        <v>0</v>
      </c>
      <c r="Q1318" s="237">
        <v>0.00022000000000000001</v>
      </c>
      <c r="R1318" s="237">
        <f>Q1318*H1318</f>
        <v>0.10110760000000001</v>
      </c>
      <c r="S1318" s="237">
        <v>0</v>
      </c>
      <c r="T1318" s="238">
        <f>S1318*H1318</f>
        <v>0</v>
      </c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R1318" s="239" t="s">
        <v>823</v>
      </c>
      <c r="AT1318" s="239" t="s">
        <v>503</v>
      </c>
      <c r="AU1318" s="239" t="s">
        <v>91</v>
      </c>
      <c r="AY1318" s="18" t="s">
        <v>320</v>
      </c>
      <c r="BE1318" s="240">
        <f>IF(N1318="základní",J1318,0)</f>
        <v>0</v>
      </c>
      <c r="BF1318" s="240">
        <f>IF(N1318="snížená",J1318,0)</f>
        <v>0</v>
      </c>
      <c r="BG1318" s="240">
        <f>IF(N1318="zákl. přenesená",J1318,0)</f>
        <v>0</v>
      </c>
      <c r="BH1318" s="240">
        <f>IF(N1318="sníž. přenesená",J1318,0)</f>
        <v>0</v>
      </c>
      <c r="BI1318" s="240">
        <f>IF(N1318="nulová",J1318,0)</f>
        <v>0</v>
      </c>
      <c r="BJ1318" s="18" t="s">
        <v>89</v>
      </c>
      <c r="BK1318" s="240">
        <f>ROUND(I1318*H1318,2)</f>
        <v>0</v>
      </c>
      <c r="BL1318" s="18" t="s">
        <v>404</v>
      </c>
      <c r="BM1318" s="239" t="s">
        <v>2199</v>
      </c>
    </row>
    <row r="1319" s="13" customFormat="1">
      <c r="A1319" s="13"/>
      <c r="B1319" s="251"/>
      <c r="C1319" s="252"/>
      <c r="D1319" s="253" t="s">
        <v>440</v>
      </c>
      <c r="E1319" s="254" t="s">
        <v>1</v>
      </c>
      <c r="F1319" s="255" t="s">
        <v>2200</v>
      </c>
      <c r="G1319" s="252"/>
      <c r="H1319" s="256">
        <v>459.57999999999998</v>
      </c>
      <c r="I1319" s="257"/>
      <c r="J1319" s="252"/>
      <c r="K1319" s="252"/>
      <c r="L1319" s="258"/>
      <c r="M1319" s="259"/>
      <c r="N1319" s="260"/>
      <c r="O1319" s="260"/>
      <c r="P1319" s="260"/>
      <c r="Q1319" s="260"/>
      <c r="R1319" s="260"/>
      <c r="S1319" s="260"/>
      <c r="T1319" s="261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62" t="s">
        <v>440</v>
      </c>
      <c r="AU1319" s="262" t="s">
        <v>91</v>
      </c>
      <c r="AV1319" s="13" t="s">
        <v>91</v>
      </c>
      <c r="AW1319" s="13" t="s">
        <v>36</v>
      </c>
      <c r="AX1319" s="13" t="s">
        <v>89</v>
      </c>
      <c r="AY1319" s="262" t="s">
        <v>320</v>
      </c>
    </row>
    <row r="1320" s="2" customFormat="1" ht="24.15" customHeight="1">
      <c r="A1320" s="39"/>
      <c r="B1320" s="40"/>
      <c r="C1320" s="228" t="s">
        <v>2201</v>
      </c>
      <c r="D1320" s="228" t="s">
        <v>323</v>
      </c>
      <c r="E1320" s="229" t="s">
        <v>2202</v>
      </c>
      <c r="F1320" s="230" t="s">
        <v>2203</v>
      </c>
      <c r="G1320" s="231" t="s">
        <v>480</v>
      </c>
      <c r="H1320" s="232">
        <v>18.498000000000001</v>
      </c>
      <c r="I1320" s="233"/>
      <c r="J1320" s="234">
        <f>ROUND(I1320*H1320,2)</f>
        <v>0</v>
      </c>
      <c r="K1320" s="230" t="s">
        <v>326</v>
      </c>
      <c r="L1320" s="45"/>
      <c r="M1320" s="235" t="s">
        <v>1</v>
      </c>
      <c r="N1320" s="236" t="s">
        <v>46</v>
      </c>
      <c r="O1320" s="92"/>
      <c r="P1320" s="237">
        <f>O1320*H1320</f>
        <v>0</v>
      </c>
      <c r="Q1320" s="237">
        <v>0</v>
      </c>
      <c r="R1320" s="237">
        <f>Q1320*H1320</f>
        <v>0</v>
      </c>
      <c r="S1320" s="237">
        <v>0</v>
      </c>
      <c r="T1320" s="238">
        <f>S1320*H1320</f>
        <v>0</v>
      </c>
      <c r="U1320" s="39"/>
      <c r="V1320" s="39"/>
      <c r="W1320" s="39"/>
      <c r="X1320" s="39"/>
      <c r="Y1320" s="39"/>
      <c r="Z1320" s="39"/>
      <c r="AA1320" s="39"/>
      <c r="AB1320" s="39"/>
      <c r="AC1320" s="39"/>
      <c r="AD1320" s="39"/>
      <c r="AE1320" s="39"/>
      <c r="AR1320" s="239" t="s">
        <v>404</v>
      </c>
      <c r="AT1320" s="239" t="s">
        <v>323</v>
      </c>
      <c r="AU1320" s="239" t="s">
        <v>91</v>
      </c>
      <c r="AY1320" s="18" t="s">
        <v>320</v>
      </c>
      <c r="BE1320" s="240">
        <f>IF(N1320="základní",J1320,0)</f>
        <v>0</v>
      </c>
      <c r="BF1320" s="240">
        <f>IF(N1320="snížená",J1320,0)</f>
        <v>0</v>
      </c>
      <c r="BG1320" s="240">
        <f>IF(N1320="zákl. přenesená",J1320,0)</f>
        <v>0</v>
      </c>
      <c r="BH1320" s="240">
        <f>IF(N1320="sníž. přenesená",J1320,0)</f>
        <v>0</v>
      </c>
      <c r="BI1320" s="240">
        <f>IF(N1320="nulová",J1320,0)</f>
        <v>0</v>
      </c>
      <c r="BJ1320" s="18" t="s">
        <v>89</v>
      </c>
      <c r="BK1320" s="240">
        <f>ROUND(I1320*H1320,2)</f>
        <v>0</v>
      </c>
      <c r="BL1320" s="18" t="s">
        <v>404</v>
      </c>
      <c r="BM1320" s="239" t="s">
        <v>2204</v>
      </c>
    </row>
    <row r="1321" s="2" customFormat="1">
      <c r="A1321" s="39"/>
      <c r="B1321" s="40"/>
      <c r="C1321" s="41"/>
      <c r="D1321" s="241" t="s">
        <v>329</v>
      </c>
      <c r="E1321" s="41"/>
      <c r="F1321" s="242" t="s">
        <v>2205</v>
      </c>
      <c r="G1321" s="41"/>
      <c r="H1321" s="41"/>
      <c r="I1321" s="243"/>
      <c r="J1321" s="41"/>
      <c r="K1321" s="41"/>
      <c r="L1321" s="45"/>
      <c r="M1321" s="244"/>
      <c r="N1321" s="245"/>
      <c r="O1321" s="92"/>
      <c r="P1321" s="92"/>
      <c r="Q1321" s="92"/>
      <c r="R1321" s="92"/>
      <c r="S1321" s="92"/>
      <c r="T1321" s="93"/>
      <c r="U1321" s="39"/>
      <c r="V1321" s="39"/>
      <c r="W1321" s="39"/>
      <c r="X1321" s="39"/>
      <c r="Y1321" s="39"/>
      <c r="Z1321" s="39"/>
      <c r="AA1321" s="39"/>
      <c r="AB1321" s="39"/>
      <c r="AC1321" s="39"/>
      <c r="AD1321" s="39"/>
      <c r="AE1321" s="39"/>
      <c r="AT1321" s="18" t="s">
        <v>329</v>
      </c>
      <c r="AU1321" s="18" t="s">
        <v>91</v>
      </c>
    </row>
    <row r="1322" s="12" customFormat="1" ht="22.8" customHeight="1">
      <c r="A1322" s="12"/>
      <c r="B1322" s="212"/>
      <c r="C1322" s="213"/>
      <c r="D1322" s="214" t="s">
        <v>80</v>
      </c>
      <c r="E1322" s="226" t="s">
        <v>2206</v>
      </c>
      <c r="F1322" s="226" t="s">
        <v>2207</v>
      </c>
      <c r="G1322" s="213"/>
      <c r="H1322" s="213"/>
      <c r="I1322" s="216"/>
      <c r="J1322" s="227">
        <f>BK1322</f>
        <v>0</v>
      </c>
      <c r="K1322" s="213"/>
      <c r="L1322" s="218"/>
      <c r="M1322" s="219"/>
      <c r="N1322" s="220"/>
      <c r="O1322" s="220"/>
      <c r="P1322" s="221">
        <f>SUM(P1323:P1434)</f>
        <v>0</v>
      </c>
      <c r="Q1322" s="220"/>
      <c r="R1322" s="221">
        <f>SUM(R1323:R1434)</f>
        <v>14.4208392</v>
      </c>
      <c r="S1322" s="220"/>
      <c r="T1322" s="222">
        <f>SUM(T1323:T1434)</f>
        <v>0</v>
      </c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R1322" s="223" t="s">
        <v>91</v>
      </c>
      <c r="AT1322" s="224" t="s">
        <v>80</v>
      </c>
      <c r="AU1322" s="224" t="s">
        <v>89</v>
      </c>
      <c r="AY1322" s="223" t="s">
        <v>320</v>
      </c>
      <c r="BK1322" s="225">
        <f>SUM(BK1323:BK1434)</f>
        <v>0</v>
      </c>
    </row>
    <row r="1323" s="2" customFormat="1" ht="16.5" customHeight="1">
      <c r="A1323" s="39"/>
      <c r="B1323" s="40"/>
      <c r="C1323" s="228" t="s">
        <v>2208</v>
      </c>
      <c r="D1323" s="228" t="s">
        <v>323</v>
      </c>
      <c r="E1323" s="229" t="s">
        <v>2209</v>
      </c>
      <c r="F1323" s="230" t="s">
        <v>2210</v>
      </c>
      <c r="G1323" s="231" t="s">
        <v>437</v>
      </c>
      <c r="H1323" s="232">
        <v>25.469999999999999</v>
      </c>
      <c r="I1323" s="233"/>
      <c r="J1323" s="234">
        <f>ROUND(I1323*H1323,2)</f>
        <v>0</v>
      </c>
      <c r="K1323" s="230" t="s">
        <v>1</v>
      </c>
      <c r="L1323" s="45"/>
      <c r="M1323" s="235" t="s">
        <v>1</v>
      </c>
      <c r="N1323" s="236" t="s">
        <v>46</v>
      </c>
      <c r="O1323" s="92"/>
      <c r="P1323" s="237">
        <f>O1323*H1323</f>
        <v>0</v>
      </c>
      <c r="Q1323" s="237">
        <v>0.03134</v>
      </c>
      <c r="R1323" s="237">
        <f>Q1323*H1323</f>
        <v>0.79822979999999999</v>
      </c>
      <c r="S1323" s="237">
        <v>0</v>
      </c>
      <c r="T1323" s="238">
        <f>S1323*H1323</f>
        <v>0</v>
      </c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R1323" s="239" t="s">
        <v>404</v>
      </c>
      <c r="AT1323" s="239" t="s">
        <v>323</v>
      </c>
      <c r="AU1323" s="239" t="s">
        <v>91</v>
      </c>
      <c r="AY1323" s="18" t="s">
        <v>320</v>
      </c>
      <c r="BE1323" s="240">
        <f>IF(N1323="základní",J1323,0)</f>
        <v>0</v>
      </c>
      <c r="BF1323" s="240">
        <f>IF(N1323="snížená",J1323,0)</f>
        <v>0</v>
      </c>
      <c r="BG1323" s="240">
        <f>IF(N1323="zákl. přenesená",J1323,0)</f>
        <v>0</v>
      </c>
      <c r="BH1323" s="240">
        <f>IF(N1323="sníž. přenesená",J1323,0)</f>
        <v>0</v>
      </c>
      <c r="BI1323" s="240">
        <f>IF(N1323="nulová",J1323,0)</f>
        <v>0</v>
      </c>
      <c r="BJ1323" s="18" t="s">
        <v>89</v>
      </c>
      <c r="BK1323" s="240">
        <f>ROUND(I1323*H1323,2)</f>
        <v>0</v>
      </c>
      <c r="BL1323" s="18" t="s">
        <v>404</v>
      </c>
      <c r="BM1323" s="239" t="s">
        <v>2211</v>
      </c>
    </row>
    <row r="1324" s="13" customFormat="1">
      <c r="A1324" s="13"/>
      <c r="B1324" s="251"/>
      <c r="C1324" s="252"/>
      <c r="D1324" s="253" t="s">
        <v>440</v>
      </c>
      <c r="E1324" s="254" t="s">
        <v>1</v>
      </c>
      <c r="F1324" s="255" t="s">
        <v>2212</v>
      </c>
      <c r="G1324" s="252"/>
      <c r="H1324" s="256">
        <v>8.75</v>
      </c>
      <c r="I1324" s="257"/>
      <c r="J1324" s="252"/>
      <c r="K1324" s="252"/>
      <c r="L1324" s="258"/>
      <c r="M1324" s="259"/>
      <c r="N1324" s="260"/>
      <c r="O1324" s="260"/>
      <c r="P1324" s="260"/>
      <c r="Q1324" s="260"/>
      <c r="R1324" s="260"/>
      <c r="S1324" s="260"/>
      <c r="T1324" s="261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62" t="s">
        <v>440</v>
      </c>
      <c r="AU1324" s="262" t="s">
        <v>91</v>
      </c>
      <c r="AV1324" s="13" t="s">
        <v>91</v>
      </c>
      <c r="AW1324" s="13" t="s">
        <v>36</v>
      </c>
      <c r="AX1324" s="13" t="s">
        <v>81</v>
      </c>
      <c r="AY1324" s="262" t="s">
        <v>320</v>
      </c>
    </row>
    <row r="1325" s="13" customFormat="1">
      <c r="A1325" s="13"/>
      <c r="B1325" s="251"/>
      <c r="C1325" s="252"/>
      <c r="D1325" s="253" t="s">
        <v>440</v>
      </c>
      <c r="E1325" s="254" t="s">
        <v>1</v>
      </c>
      <c r="F1325" s="255" t="s">
        <v>2213</v>
      </c>
      <c r="G1325" s="252"/>
      <c r="H1325" s="256">
        <v>16.719999999999999</v>
      </c>
      <c r="I1325" s="257"/>
      <c r="J1325" s="252"/>
      <c r="K1325" s="252"/>
      <c r="L1325" s="258"/>
      <c r="M1325" s="259"/>
      <c r="N1325" s="260"/>
      <c r="O1325" s="260"/>
      <c r="P1325" s="260"/>
      <c r="Q1325" s="260"/>
      <c r="R1325" s="260"/>
      <c r="S1325" s="260"/>
      <c r="T1325" s="261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62" t="s">
        <v>440</v>
      </c>
      <c r="AU1325" s="262" t="s">
        <v>91</v>
      </c>
      <c r="AV1325" s="13" t="s">
        <v>91</v>
      </c>
      <c r="AW1325" s="13" t="s">
        <v>36</v>
      </c>
      <c r="AX1325" s="13" t="s">
        <v>81</v>
      </c>
      <c r="AY1325" s="262" t="s">
        <v>320</v>
      </c>
    </row>
    <row r="1326" s="14" customFormat="1">
      <c r="A1326" s="14"/>
      <c r="B1326" s="263"/>
      <c r="C1326" s="264"/>
      <c r="D1326" s="253" t="s">
        <v>440</v>
      </c>
      <c r="E1326" s="265" t="s">
        <v>1</v>
      </c>
      <c r="F1326" s="266" t="s">
        <v>485</v>
      </c>
      <c r="G1326" s="264"/>
      <c r="H1326" s="267">
        <v>25.469999999999999</v>
      </c>
      <c r="I1326" s="268"/>
      <c r="J1326" s="264"/>
      <c r="K1326" s="264"/>
      <c r="L1326" s="269"/>
      <c r="M1326" s="270"/>
      <c r="N1326" s="271"/>
      <c r="O1326" s="271"/>
      <c r="P1326" s="271"/>
      <c r="Q1326" s="271"/>
      <c r="R1326" s="271"/>
      <c r="S1326" s="271"/>
      <c r="T1326" s="272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73" t="s">
        <v>440</v>
      </c>
      <c r="AU1326" s="273" t="s">
        <v>91</v>
      </c>
      <c r="AV1326" s="14" t="s">
        <v>341</v>
      </c>
      <c r="AW1326" s="14" t="s">
        <v>36</v>
      </c>
      <c r="AX1326" s="14" t="s">
        <v>89</v>
      </c>
      <c r="AY1326" s="273" t="s">
        <v>320</v>
      </c>
    </row>
    <row r="1327" s="2" customFormat="1" ht="16.5" customHeight="1">
      <c r="A1327" s="39"/>
      <c r="B1327" s="40"/>
      <c r="C1327" s="228" t="s">
        <v>2214</v>
      </c>
      <c r="D1327" s="228" t="s">
        <v>323</v>
      </c>
      <c r="E1327" s="229" t="s">
        <v>2215</v>
      </c>
      <c r="F1327" s="230" t="s">
        <v>2216</v>
      </c>
      <c r="G1327" s="231" t="s">
        <v>437</v>
      </c>
      <c r="H1327" s="232">
        <v>6.0800000000000001</v>
      </c>
      <c r="I1327" s="233"/>
      <c r="J1327" s="234">
        <f>ROUND(I1327*H1327,2)</f>
        <v>0</v>
      </c>
      <c r="K1327" s="230" t="s">
        <v>1</v>
      </c>
      <c r="L1327" s="45"/>
      <c r="M1327" s="235" t="s">
        <v>1</v>
      </c>
      <c r="N1327" s="236" t="s">
        <v>46</v>
      </c>
      <c r="O1327" s="92"/>
      <c r="P1327" s="237">
        <f>O1327*H1327</f>
        <v>0</v>
      </c>
      <c r="Q1327" s="237">
        <v>0.03134</v>
      </c>
      <c r="R1327" s="237">
        <f>Q1327*H1327</f>
        <v>0.1905472</v>
      </c>
      <c r="S1327" s="237">
        <v>0</v>
      </c>
      <c r="T1327" s="238">
        <f>S1327*H1327</f>
        <v>0</v>
      </c>
      <c r="U1327" s="39"/>
      <c r="V1327" s="39"/>
      <c r="W1327" s="39"/>
      <c r="X1327" s="39"/>
      <c r="Y1327" s="39"/>
      <c r="Z1327" s="39"/>
      <c r="AA1327" s="39"/>
      <c r="AB1327" s="39"/>
      <c r="AC1327" s="39"/>
      <c r="AD1327" s="39"/>
      <c r="AE1327" s="39"/>
      <c r="AR1327" s="239" t="s">
        <v>404</v>
      </c>
      <c r="AT1327" s="239" t="s">
        <v>323</v>
      </c>
      <c r="AU1327" s="239" t="s">
        <v>91</v>
      </c>
      <c r="AY1327" s="18" t="s">
        <v>320</v>
      </c>
      <c r="BE1327" s="240">
        <f>IF(N1327="základní",J1327,0)</f>
        <v>0</v>
      </c>
      <c r="BF1327" s="240">
        <f>IF(N1327="snížená",J1327,0)</f>
        <v>0</v>
      </c>
      <c r="BG1327" s="240">
        <f>IF(N1327="zákl. přenesená",J1327,0)</f>
        <v>0</v>
      </c>
      <c r="BH1327" s="240">
        <f>IF(N1327="sníž. přenesená",J1327,0)</f>
        <v>0</v>
      </c>
      <c r="BI1327" s="240">
        <f>IF(N1327="nulová",J1327,0)</f>
        <v>0</v>
      </c>
      <c r="BJ1327" s="18" t="s">
        <v>89</v>
      </c>
      <c r="BK1327" s="240">
        <f>ROUND(I1327*H1327,2)</f>
        <v>0</v>
      </c>
      <c r="BL1327" s="18" t="s">
        <v>404</v>
      </c>
      <c r="BM1327" s="239" t="s">
        <v>2217</v>
      </c>
    </row>
    <row r="1328" s="13" customFormat="1">
      <c r="A1328" s="13"/>
      <c r="B1328" s="251"/>
      <c r="C1328" s="252"/>
      <c r="D1328" s="253" t="s">
        <v>440</v>
      </c>
      <c r="E1328" s="254" t="s">
        <v>1</v>
      </c>
      <c r="F1328" s="255" t="s">
        <v>2218</v>
      </c>
      <c r="G1328" s="252"/>
      <c r="H1328" s="256">
        <v>6.0800000000000001</v>
      </c>
      <c r="I1328" s="257"/>
      <c r="J1328" s="252"/>
      <c r="K1328" s="252"/>
      <c r="L1328" s="258"/>
      <c r="M1328" s="259"/>
      <c r="N1328" s="260"/>
      <c r="O1328" s="260"/>
      <c r="P1328" s="260"/>
      <c r="Q1328" s="260"/>
      <c r="R1328" s="260"/>
      <c r="S1328" s="260"/>
      <c r="T1328" s="261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T1328" s="262" t="s">
        <v>440</v>
      </c>
      <c r="AU1328" s="262" t="s">
        <v>91</v>
      </c>
      <c r="AV1328" s="13" t="s">
        <v>91</v>
      </c>
      <c r="AW1328" s="13" t="s">
        <v>36</v>
      </c>
      <c r="AX1328" s="13" t="s">
        <v>89</v>
      </c>
      <c r="AY1328" s="262" t="s">
        <v>320</v>
      </c>
    </row>
    <row r="1329" s="2" customFormat="1" ht="33" customHeight="1">
      <c r="A1329" s="39"/>
      <c r="B1329" s="40"/>
      <c r="C1329" s="228" t="s">
        <v>2219</v>
      </c>
      <c r="D1329" s="228" t="s">
        <v>323</v>
      </c>
      <c r="E1329" s="229" t="s">
        <v>2220</v>
      </c>
      <c r="F1329" s="230" t="s">
        <v>2221</v>
      </c>
      <c r="G1329" s="231" t="s">
        <v>437</v>
      </c>
      <c r="H1329" s="232">
        <v>42.479999999999997</v>
      </c>
      <c r="I1329" s="233"/>
      <c r="J1329" s="234">
        <f>ROUND(I1329*H1329,2)</f>
        <v>0</v>
      </c>
      <c r="K1329" s="230" t="s">
        <v>326</v>
      </c>
      <c r="L1329" s="45"/>
      <c r="M1329" s="235" t="s">
        <v>1</v>
      </c>
      <c r="N1329" s="236" t="s">
        <v>46</v>
      </c>
      <c r="O1329" s="92"/>
      <c r="P1329" s="237">
        <f>O1329*H1329</f>
        <v>0</v>
      </c>
      <c r="Q1329" s="237">
        <v>0.0080000000000000002</v>
      </c>
      <c r="R1329" s="237">
        <f>Q1329*H1329</f>
        <v>0.33983999999999998</v>
      </c>
      <c r="S1329" s="237">
        <v>0</v>
      </c>
      <c r="T1329" s="238">
        <f>S1329*H1329</f>
        <v>0</v>
      </c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R1329" s="239" t="s">
        <v>404</v>
      </c>
      <c r="AT1329" s="239" t="s">
        <v>323</v>
      </c>
      <c r="AU1329" s="239" t="s">
        <v>91</v>
      </c>
      <c r="AY1329" s="18" t="s">
        <v>320</v>
      </c>
      <c r="BE1329" s="240">
        <f>IF(N1329="základní",J1329,0)</f>
        <v>0</v>
      </c>
      <c r="BF1329" s="240">
        <f>IF(N1329="snížená",J1329,0)</f>
        <v>0</v>
      </c>
      <c r="BG1329" s="240">
        <f>IF(N1329="zákl. přenesená",J1329,0)</f>
        <v>0</v>
      </c>
      <c r="BH1329" s="240">
        <f>IF(N1329="sníž. přenesená",J1329,0)</f>
        <v>0</v>
      </c>
      <c r="BI1329" s="240">
        <f>IF(N1329="nulová",J1329,0)</f>
        <v>0</v>
      </c>
      <c r="BJ1329" s="18" t="s">
        <v>89</v>
      </c>
      <c r="BK1329" s="240">
        <f>ROUND(I1329*H1329,2)</f>
        <v>0</v>
      </c>
      <c r="BL1329" s="18" t="s">
        <v>404</v>
      </c>
      <c r="BM1329" s="239" t="s">
        <v>2222</v>
      </c>
    </row>
    <row r="1330" s="2" customFormat="1">
      <c r="A1330" s="39"/>
      <c r="B1330" s="40"/>
      <c r="C1330" s="41"/>
      <c r="D1330" s="241" t="s">
        <v>329</v>
      </c>
      <c r="E1330" s="41"/>
      <c r="F1330" s="242" t="s">
        <v>2223</v>
      </c>
      <c r="G1330" s="41"/>
      <c r="H1330" s="41"/>
      <c r="I1330" s="243"/>
      <c r="J1330" s="41"/>
      <c r="K1330" s="41"/>
      <c r="L1330" s="45"/>
      <c r="M1330" s="244"/>
      <c r="N1330" s="245"/>
      <c r="O1330" s="92"/>
      <c r="P1330" s="92"/>
      <c r="Q1330" s="92"/>
      <c r="R1330" s="92"/>
      <c r="S1330" s="92"/>
      <c r="T1330" s="93"/>
      <c r="U1330" s="39"/>
      <c r="V1330" s="39"/>
      <c r="W1330" s="39"/>
      <c r="X1330" s="39"/>
      <c r="Y1330" s="39"/>
      <c r="Z1330" s="39"/>
      <c r="AA1330" s="39"/>
      <c r="AB1330" s="39"/>
      <c r="AC1330" s="39"/>
      <c r="AD1330" s="39"/>
      <c r="AE1330" s="39"/>
      <c r="AT1330" s="18" t="s">
        <v>329</v>
      </c>
      <c r="AU1330" s="18" t="s">
        <v>91</v>
      </c>
    </row>
    <row r="1331" s="13" customFormat="1">
      <c r="A1331" s="13"/>
      <c r="B1331" s="251"/>
      <c r="C1331" s="252"/>
      <c r="D1331" s="253" t="s">
        <v>440</v>
      </c>
      <c r="E1331" s="254" t="s">
        <v>1</v>
      </c>
      <c r="F1331" s="255" t="s">
        <v>1876</v>
      </c>
      <c r="G1331" s="252"/>
      <c r="H1331" s="256">
        <v>42.479999999999997</v>
      </c>
      <c r="I1331" s="257"/>
      <c r="J1331" s="252"/>
      <c r="K1331" s="252"/>
      <c r="L1331" s="258"/>
      <c r="M1331" s="259"/>
      <c r="N1331" s="260"/>
      <c r="O1331" s="260"/>
      <c r="P1331" s="260"/>
      <c r="Q1331" s="260"/>
      <c r="R1331" s="260"/>
      <c r="S1331" s="260"/>
      <c r="T1331" s="261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T1331" s="262" t="s">
        <v>440</v>
      </c>
      <c r="AU1331" s="262" t="s">
        <v>91</v>
      </c>
      <c r="AV1331" s="13" t="s">
        <v>91</v>
      </c>
      <c r="AW1331" s="13" t="s">
        <v>36</v>
      </c>
      <c r="AX1331" s="13" t="s">
        <v>89</v>
      </c>
      <c r="AY1331" s="262" t="s">
        <v>320</v>
      </c>
    </row>
    <row r="1332" s="2" customFormat="1" ht="33" customHeight="1">
      <c r="A1332" s="39"/>
      <c r="B1332" s="40"/>
      <c r="C1332" s="228" t="s">
        <v>2224</v>
      </c>
      <c r="D1332" s="228" t="s">
        <v>323</v>
      </c>
      <c r="E1332" s="229" t="s">
        <v>2225</v>
      </c>
      <c r="F1332" s="230" t="s">
        <v>2226</v>
      </c>
      <c r="G1332" s="231" t="s">
        <v>437</v>
      </c>
      <c r="H1332" s="232">
        <v>180.53999999999999</v>
      </c>
      <c r="I1332" s="233"/>
      <c r="J1332" s="234">
        <f>ROUND(I1332*H1332,2)</f>
        <v>0</v>
      </c>
      <c r="K1332" s="230" t="s">
        <v>326</v>
      </c>
      <c r="L1332" s="45"/>
      <c r="M1332" s="235" t="s">
        <v>1</v>
      </c>
      <c r="N1332" s="236" t="s">
        <v>46</v>
      </c>
      <c r="O1332" s="92"/>
      <c r="P1332" s="237">
        <f>O1332*H1332</f>
        <v>0</v>
      </c>
      <c r="Q1332" s="237">
        <v>0.016250000000000001</v>
      </c>
      <c r="R1332" s="237">
        <f>Q1332*H1332</f>
        <v>2.9337749999999998</v>
      </c>
      <c r="S1332" s="237">
        <v>0</v>
      </c>
      <c r="T1332" s="238">
        <f>S1332*H1332</f>
        <v>0</v>
      </c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R1332" s="239" t="s">
        <v>404</v>
      </c>
      <c r="AT1332" s="239" t="s">
        <v>323</v>
      </c>
      <c r="AU1332" s="239" t="s">
        <v>91</v>
      </c>
      <c r="AY1332" s="18" t="s">
        <v>320</v>
      </c>
      <c r="BE1332" s="240">
        <f>IF(N1332="základní",J1332,0)</f>
        <v>0</v>
      </c>
      <c r="BF1332" s="240">
        <f>IF(N1332="snížená",J1332,0)</f>
        <v>0</v>
      </c>
      <c r="BG1332" s="240">
        <f>IF(N1332="zákl. přenesená",J1332,0)</f>
        <v>0</v>
      </c>
      <c r="BH1332" s="240">
        <f>IF(N1332="sníž. přenesená",J1332,0)</f>
        <v>0</v>
      </c>
      <c r="BI1332" s="240">
        <f>IF(N1332="nulová",J1332,0)</f>
        <v>0</v>
      </c>
      <c r="BJ1332" s="18" t="s">
        <v>89</v>
      </c>
      <c r="BK1332" s="240">
        <f>ROUND(I1332*H1332,2)</f>
        <v>0</v>
      </c>
      <c r="BL1332" s="18" t="s">
        <v>404</v>
      </c>
      <c r="BM1332" s="239" t="s">
        <v>2227</v>
      </c>
    </row>
    <row r="1333" s="2" customFormat="1">
      <c r="A1333" s="39"/>
      <c r="B1333" s="40"/>
      <c r="C1333" s="41"/>
      <c r="D1333" s="241" t="s">
        <v>329</v>
      </c>
      <c r="E1333" s="41"/>
      <c r="F1333" s="242" t="s">
        <v>2228</v>
      </c>
      <c r="G1333" s="41"/>
      <c r="H1333" s="41"/>
      <c r="I1333" s="243"/>
      <c r="J1333" s="41"/>
      <c r="K1333" s="41"/>
      <c r="L1333" s="45"/>
      <c r="M1333" s="244"/>
      <c r="N1333" s="245"/>
      <c r="O1333" s="92"/>
      <c r="P1333" s="92"/>
      <c r="Q1333" s="92"/>
      <c r="R1333" s="92"/>
      <c r="S1333" s="92"/>
      <c r="T1333" s="93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T1333" s="18" t="s">
        <v>329</v>
      </c>
      <c r="AU1333" s="18" t="s">
        <v>91</v>
      </c>
    </row>
    <row r="1334" s="13" customFormat="1">
      <c r="A1334" s="13"/>
      <c r="B1334" s="251"/>
      <c r="C1334" s="252"/>
      <c r="D1334" s="253" t="s">
        <v>440</v>
      </c>
      <c r="E1334" s="254" t="s">
        <v>1</v>
      </c>
      <c r="F1334" s="255" t="s">
        <v>1841</v>
      </c>
      <c r="G1334" s="252"/>
      <c r="H1334" s="256">
        <v>180.53999999999999</v>
      </c>
      <c r="I1334" s="257"/>
      <c r="J1334" s="252"/>
      <c r="K1334" s="252"/>
      <c r="L1334" s="258"/>
      <c r="M1334" s="259"/>
      <c r="N1334" s="260"/>
      <c r="O1334" s="260"/>
      <c r="P1334" s="260"/>
      <c r="Q1334" s="260"/>
      <c r="R1334" s="260"/>
      <c r="S1334" s="260"/>
      <c r="T1334" s="261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62" t="s">
        <v>440</v>
      </c>
      <c r="AU1334" s="262" t="s">
        <v>91</v>
      </c>
      <c r="AV1334" s="13" t="s">
        <v>91</v>
      </c>
      <c r="AW1334" s="13" t="s">
        <v>36</v>
      </c>
      <c r="AX1334" s="13" t="s">
        <v>89</v>
      </c>
      <c r="AY1334" s="262" t="s">
        <v>320</v>
      </c>
    </row>
    <row r="1335" s="2" customFormat="1" ht="21.75" customHeight="1">
      <c r="A1335" s="39"/>
      <c r="B1335" s="40"/>
      <c r="C1335" s="228" t="s">
        <v>2229</v>
      </c>
      <c r="D1335" s="228" t="s">
        <v>323</v>
      </c>
      <c r="E1335" s="229" t="s">
        <v>2230</v>
      </c>
      <c r="F1335" s="230" t="s">
        <v>2231</v>
      </c>
      <c r="G1335" s="231" t="s">
        <v>437</v>
      </c>
      <c r="H1335" s="232">
        <v>218.5</v>
      </c>
      <c r="I1335" s="233"/>
      <c r="J1335" s="234">
        <f>ROUND(I1335*H1335,2)</f>
        <v>0</v>
      </c>
      <c r="K1335" s="230" t="s">
        <v>1</v>
      </c>
      <c r="L1335" s="45"/>
      <c r="M1335" s="235" t="s">
        <v>1</v>
      </c>
      <c r="N1335" s="236" t="s">
        <v>46</v>
      </c>
      <c r="O1335" s="92"/>
      <c r="P1335" s="237">
        <f>O1335*H1335</f>
        <v>0</v>
      </c>
      <c r="Q1335" s="237">
        <v>0.0076099999999999996</v>
      </c>
      <c r="R1335" s="237">
        <f>Q1335*H1335</f>
        <v>1.662785</v>
      </c>
      <c r="S1335" s="237">
        <v>0</v>
      </c>
      <c r="T1335" s="238">
        <f>S1335*H1335</f>
        <v>0</v>
      </c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R1335" s="239" t="s">
        <v>404</v>
      </c>
      <c r="AT1335" s="239" t="s">
        <v>323</v>
      </c>
      <c r="AU1335" s="239" t="s">
        <v>91</v>
      </c>
      <c r="AY1335" s="18" t="s">
        <v>320</v>
      </c>
      <c r="BE1335" s="240">
        <f>IF(N1335="základní",J1335,0)</f>
        <v>0</v>
      </c>
      <c r="BF1335" s="240">
        <f>IF(N1335="snížená",J1335,0)</f>
        <v>0</v>
      </c>
      <c r="BG1335" s="240">
        <f>IF(N1335="zákl. přenesená",J1335,0)</f>
        <v>0</v>
      </c>
      <c r="BH1335" s="240">
        <f>IF(N1335="sníž. přenesená",J1335,0)</f>
        <v>0</v>
      </c>
      <c r="BI1335" s="240">
        <f>IF(N1335="nulová",J1335,0)</f>
        <v>0</v>
      </c>
      <c r="BJ1335" s="18" t="s">
        <v>89</v>
      </c>
      <c r="BK1335" s="240">
        <f>ROUND(I1335*H1335,2)</f>
        <v>0</v>
      </c>
      <c r="BL1335" s="18" t="s">
        <v>404</v>
      </c>
      <c r="BM1335" s="239" t="s">
        <v>2232</v>
      </c>
    </row>
    <row r="1336" s="16" customFormat="1">
      <c r="A1336" s="16"/>
      <c r="B1336" s="299"/>
      <c r="C1336" s="300"/>
      <c r="D1336" s="253" t="s">
        <v>440</v>
      </c>
      <c r="E1336" s="301" t="s">
        <v>1</v>
      </c>
      <c r="F1336" s="302" t="s">
        <v>1692</v>
      </c>
      <c r="G1336" s="300"/>
      <c r="H1336" s="301" t="s">
        <v>1</v>
      </c>
      <c r="I1336" s="303"/>
      <c r="J1336" s="300"/>
      <c r="K1336" s="300"/>
      <c r="L1336" s="304"/>
      <c r="M1336" s="305"/>
      <c r="N1336" s="306"/>
      <c r="O1336" s="306"/>
      <c r="P1336" s="306"/>
      <c r="Q1336" s="306"/>
      <c r="R1336" s="306"/>
      <c r="S1336" s="306"/>
      <c r="T1336" s="307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T1336" s="308" t="s">
        <v>440</v>
      </c>
      <c r="AU1336" s="308" t="s">
        <v>91</v>
      </c>
      <c r="AV1336" s="16" t="s">
        <v>89</v>
      </c>
      <c r="AW1336" s="16" t="s">
        <v>36</v>
      </c>
      <c r="AX1336" s="16" t="s">
        <v>81</v>
      </c>
      <c r="AY1336" s="308" t="s">
        <v>320</v>
      </c>
    </row>
    <row r="1337" s="13" customFormat="1">
      <c r="A1337" s="13"/>
      <c r="B1337" s="251"/>
      <c r="C1337" s="252"/>
      <c r="D1337" s="253" t="s">
        <v>440</v>
      </c>
      <c r="E1337" s="254" t="s">
        <v>1</v>
      </c>
      <c r="F1337" s="255" t="s">
        <v>1729</v>
      </c>
      <c r="G1337" s="252"/>
      <c r="H1337" s="256">
        <v>149.09999999999999</v>
      </c>
      <c r="I1337" s="257"/>
      <c r="J1337" s="252"/>
      <c r="K1337" s="252"/>
      <c r="L1337" s="258"/>
      <c r="M1337" s="259"/>
      <c r="N1337" s="260"/>
      <c r="O1337" s="260"/>
      <c r="P1337" s="260"/>
      <c r="Q1337" s="260"/>
      <c r="R1337" s="260"/>
      <c r="S1337" s="260"/>
      <c r="T1337" s="261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T1337" s="262" t="s">
        <v>440</v>
      </c>
      <c r="AU1337" s="262" t="s">
        <v>91</v>
      </c>
      <c r="AV1337" s="13" t="s">
        <v>91</v>
      </c>
      <c r="AW1337" s="13" t="s">
        <v>36</v>
      </c>
      <c r="AX1337" s="13" t="s">
        <v>81</v>
      </c>
      <c r="AY1337" s="262" t="s">
        <v>320</v>
      </c>
    </row>
    <row r="1338" s="13" customFormat="1">
      <c r="A1338" s="13"/>
      <c r="B1338" s="251"/>
      <c r="C1338" s="252"/>
      <c r="D1338" s="253" t="s">
        <v>440</v>
      </c>
      <c r="E1338" s="254" t="s">
        <v>1</v>
      </c>
      <c r="F1338" s="255" t="s">
        <v>1694</v>
      </c>
      <c r="G1338" s="252"/>
      <c r="H1338" s="256">
        <v>44.200000000000003</v>
      </c>
      <c r="I1338" s="257"/>
      <c r="J1338" s="252"/>
      <c r="K1338" s="252"/>
      <c r="L1338" s="258"/>
      <c r="M1338" s="259"/>
      <c r="N1338" s="260"/>
      <c r="O1338" s="260"/>
      <c r="P1338" s="260"/>
      <c r="Q1338" s="260"/>
      <c r="R1338" s="260"/>
      <c r="S1338" s="260"/>
      <c r="T1338" s="261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62" t="s">
        <v>440</v>
      </c>
      <c r="AU1338" s="262" t="s">
        <v>91</v>
      </c>
      <c r="AV1338" s="13" t="s">
        <v>91</v>
      </c>
      <c r="AW1338" s="13" t="s">
        <v>36</v>
      </c>
      <c r="AX1338" s="13" t="s">
        <v>81</v>
      </c>
      <c r="AY1338" s="262" t="s">
        <v>320</v>
      </c>
    </row>
    <row r="1339" s="15" customFormat="1">
      <c r="A1339" s="15"/>
      <c r="B1339" s="288"/>
      <c r="C1339" s="289"/>
      <c r="D1339" s="253" t="s">
        <v>440</v>
      </c>
      <c r="E1339" s="290" t="s">
        <v>1</v>
      </c>
      <c r="F1339" s="291" t="s">
        <v>633</v>
      </c>
      <c r="G1339" s="289"/>
      <c r="H1339" s="292">
        <v>193.30000000000001</v>
      </c>
      <c r="I1339" s="293"/>
      <c r="J1339" s="289"/>
      <c r="K1339" s="289"/>
      <c r="L1339" s="294"/>
      <c r="M1339" s="295"/>
      <c r="N1339" s="296"/>
      <c r="O1339" s="296"/>
      <c r="P1339" s="296"/>
      <c r="Q1339" s="296"/>
      <c r="R1339" s="296"/>
      <c r="S1339" s="296"/>
      <c r="T1339" s="297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T1339" s="298" t="s">
        <v>440</v>
      </c>
      <c r="AU1339" s="298" t="s">
        <v>91</v>
      </c>
      <c r="AV1339" s="15" t="s">
        <v>111</v>
      </c>
      <c r="AW1339" s="15" t="s">
        <v>36</v>
      </c>
      <c r="AX1339" s="15" t="s">
        <v>81</v>
      </c>
      <c r="AY1339" s="298" t="s">
        <v>320</v>
      </c>
    </row>
    <row r="1340" s="13" customFormat="1">
      <c r="A1340" s="13"/>
      <c r="B1340" s="251"/>
      <c r="C1340" s="252"/>
      <c r="D1340" s="253" t="s">
        <v>440</v>
      </c>
      <c r="E1340" s="254" t="s">
        <v>1</v>
      </c>
      <c r="F1340" s="255" t="s">
        <v>1730</v>
      </c>
      <c r="G1340" s="252"/>
      <c r="H1340" s="256">
        <v>25.199999999999999</v>
      </c>
      <c r="I1340" s="257"/>
      <c r="J1340" s="252"/>
      <c r="K1340" s="252"/>
      <c r="L1340" s="258"/>
      <c r="M1340" s="259"/>
      <c r="N1340" s="260"/>
      <c r="O1340" s="260"/>
      <c r="P1340" s="260"/>
      <c r="Q1340" s="260"/>
      <c r="R1340" s="260"/>
      <c r="S1340" s="260"/>
      <c r="T1340" s="261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62" t="s">
        <v>440</v>
      </c>
      <c r="AU1340" s="262" t="s">
        <v>91</v>
      </c>
      <c r="AV1340" s="13" t="s">
        <v>91</v>
      </c>
      <c r="AW1340" s="13" t="s">
        <v>36</v>
      </c>
      <c r="AX1340" s="13" t="s">
        <v>81</v>
      </c>
      <c r="AY1340" s="262" t="s">
        <v>320</v>
      </c>
    </row>
    <row r="1341" s="15" customFormat="1">
      <c r="A1341" s="15"/>
      <c r="B1341" s="288"/>
      <c r="C1341" s="289"/>
      <c r="D1341" s="253" t="s">
        <v>440</v>
      </c>
      <c r="E1341" s="290" t="s">
        <v>1</v>
      </c>
      <c r="F1341" s="291" t="s">
        <v>633</v>
      </c>
      <c r="G1341" s="289"/>
      <c r="H1341" s="292">
        <v>25.199999999999999</v>
      </c>
      <c r="I1341" s="293"/>
      <c r="J1341" s="289"/>
      <c r="K1341" s="289"/>
      <c r="L1341" s="294"/>
      <c r="M1341" s="295"/>
      <c r="N1341" s="296"/>
      <c r="O1341" s="296"/>
      <c r="P1341" s="296"/>
      <c r="Q1341" s="296"/>
      <c r="R1341" s="296"/>
      <c r="S1341" s="296"/>
      <c r="T1341" s="297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T1341" s="298" t="s">
        <v>440</v>
      </c>
      <c r="AU1341" s="298" t="s">
        <v>91</v>
      </c>
      <c r="AV1341" s="15" t="s">
        <v>111</v>
      </c>
      <c r="AW1341" s="15" t="s">
        <v>36</v>
      </c>
      <c r="AX1341" s="15" t="s">
        <v>81</v>
      </c>
      <c r="AY1341" s="298" t="s">
        <v>320</v>
      </c>
    </row>
    <row r="1342" s="14" customFormat="1">
      <c r="A1342" s="14"/>
      <c r="B1342" s="263"/>
      <c r="C1342" s="264"/>
      <c r="D1342" s="253" t="s">
        <v>440</v>
      </c>
      <c r="E1342" s="265" t="s">
        <v>1</v>
      </c>
      <c r="F1342" s="266" t="s">
        <v>485</v>
      </c>
      <c r="G1342" s="264"/>
      <c r="H1342" s="267">
        <v>218.5</v>
      </c>
      <c r="I1342" s="268"/>
      <c r="J1342" s="264"/>
      <c r="K1342" s="264"/>
      <c r="L1342" s="269"/>
      <c r="M1342" s="270"/>
      <c r="N1342" s="271"/>
      <c r="O1342" s="271"/>
      <c r="P1342" s="271"/>
      <c r="Q1342" s="271"/>
      <c r="R1342" s="271"/>
      <c r="S1342" s="271"/>
      <c r="T1342" s="272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73" t="s">
        <v>440</v>
      </c>
      <c r="AU1342" s="273" t="s">
        <v>91</v>
      </c>
      <c r="AV1342" s="14" t="s">
        <v>341</v>
      </c>
      <c r="AW1342" s="14" t="s">
        <v>36</v>
      </c>
      <c r="AX1342" s="14" t="s">
        <v>89</v>
      </c>
      <c r="AY1342" s="273" t="s">
        <v>320</v>
      </c>
    </row>
    <row r="1343" s="2" customFormat="1" ht="33" customHeight="1">
      <c r="A1343" s="39"/>
      <c r="B1343" s="40"/>
      <c r="C1343" s="228" t="s">
        <v>2233</v>
      </c>
      <c r="D1343" s="228" t="s">
        <v>323</v>
      </c>
      <c r="E1343" s="229" t="s">
        <v>2234</v>
      </c>
      <c r="F1343" s="230" t="s">
        <v>2235</v>
      </c>
      <c r="G1343" s="231" t="s">
        <v>437</v>
      </c>
      <c r="H1343" s="232">
        <v>30.760000000000002</v>
      </c>
      <c r="I1343" s="233"/>
      <c r="J1343" s="234">
        <f>ROUND(I1343*H1343,2)</f>
        <v>0</v>
      </c>
      <c r="K1343" s="230" t="s">
        <v>326</v>
      </c>
      <c r="L1343" s="45"/>
      <c r="M1343" s="235" t="s">
        <v>1</v>
      </c>
      <c r="N1343" s="236" t="s">
        <v>46</v>
      </c>
      <c r="O1343" s="92"/>
      <c r="P1343" s="237">
        <f>O1343*H1343</f>
        <v>0</v>
      </c>
      <c r="Q1343" s="237">
        <v>0.015650000000000001</v>
      </c>
      <c r="R1343" s="237">
        <f>Q1343*H1343</f>
        <v>0.48139400000000004</v>
      </c>
      <c r="S1343" s="237">
        <v>0</v>
      </c>
      <c r="T1343" s="238">
        <f>S1343*H1343</f>
        <v>0</v>
      </c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R1343" s="239" t="s">
        <v>404</v>
      </c>
      <c r="AT1343" s="239" t="s">
        <v>323</v>
      </c>
      <c r="AU1343" s="239" t="s">
        <v>91</v>
      </c>
      <c r="AY1343" s="18" t="s">
        <v>320</v>
      </c>
      <c r="BE1343" s="240">
        <f>IF(N1343="základní",J1343,0)</f>
        <v>0</v>
      </c>
      <c r="BF1343" s="240">
        <f>IF(N1343="snížená",J1343,0)</f>
        <v>0</v>
      </c>
      <c r="BG1343" s="240">
        <f>IF(N1343="zákl. přenesená",J1343,0)</f>
        <v>0</v>
      </c>
      <c r="BH1343" s="240">
        <f>IF(N1343="sníž. přenesená",J1343,0)</f>
        <v>0</v>
      </c>
      <c r="BI1343" s="240">
        <f>IF(N1343="nulová",J1343,0)</f>
        <v>0</v>
      </c>
      <c r="BJ1343" s="18" t="s">
        <v>89</v>
      </c>
      <c r="BK1343" s="240">
        <f>ROUND(I1343*H1343,2)</f>
        <v>0</v>
      </c>
      <c r="BL1343" s="18" t="s">
        <v>404</v>
      </c>
      <c r="BM1343" s="239" t="s">
        <v>2236</v>
      </c>
    </row>
    <row r="1344" s="2" customFormat="1">
      <c r="A1344" s="39"/>
      <c r="B1344" s="40"/>
      <c r="C1344" s="41"/>
      <c r="D1344" s="241" t="s">
        <v>329</v>
      </c>
      <c r="E1344" s="41"/>
      <c r="F1344" s="242" t="s">
        <v>2237</v>
      </c>
      <c r="G1344" s="41"/>
      <c r="H1344" s="41"/>
      <c r="I1344" s="243"/>
      <c r="J1344" s="41"/>
      <c r="K1344" s="41"/>
      <c r="L1344" s="45"/>
      <c r="M1344" s="244"/>
      <c r="N1344" s="245"/>
      <c r="O1344" s="92"/>
      <c r="P1344" s="92"/>
      <c r="Q1344" s="92"/>
      <c r="R1344" s="92"/>
      <c r="S1344" s="92"/>
      <c r="T1344" s="93"/>
      <c r="U1344" s="39"/>
      <c r="V1344" s="39"/>
      <c r="W1344" s="39"/>
      <c r="X1344" s="39"/>
      <c r="Y1344" s="39"/>
      <c r="Z1344" s="39"/>
      <c r="AA1344" s="39"/>
      <c r="AB1344" s="39"/>
      <c r="AC1344" s="39"/>
      <c r="AD1344" s="39"/>
      <c r="AE1344" s="39"/>
      <c r="AT1344" s="18" t="s">
        <v>329</v>
      </c>
      <c r="AU1344" s="18" t="s">
        <v>91</v>
      </c>
    </row>
    <row r="1345" s="13" customFormat="1">
      <c r="A1345" s="13"/>
      <c r="B1345" s="251"/>
      <c r="C1345" s="252"/>
      <c r="D1345" s="253" t="s">
        <v>440</v>
      </c>
      <c r="E1345" s="254" t="s">
        <v>1</v>
      </c>
      <c r="F1345" s="255" t="s">
        <v>593</v>
      </c>
      <c r="G1345" s="252"/>
      <c r="H1345" s="256">
        <v>30.760000000000002</v>
      </c>
      <c r="I1345" s="257"/>
      <c r="J1345" s="252"/>
      <c r="K1345" s="252"/>
      <c r="L1345" s="258"/>
      <c r="M1345" s="259"/>
      <c r="N1345" s="260"/>
      <c r="O1345" s="260"/>
      <c r="P1345" s="260"/>
      <c r="Q1345" s="260"/>
      <c r="R1345" s="260"/>
      <c r="S1345" s="260"/>
      <c r="T1345" s="261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262" t="s">
        <v>440</v>
      </c>
      <c r="AU1345" s="262" t="s">
        <v>91</v>
      </c>
      <c r="AV1345" s="13" t="s">
        <v>91</v>
      </c>
      <c r="AW1345" s="13" t="s">
        <v>36</v>
      </c>
      <c r="AX1345" s="13" t="s">
        <v>89</v>
      </c>
      <c r="AY1345" s="262" t="s">
        <v>320</v>
      </c>
    </row>
    <row r="1346" s="2" customFormat="1" ht="24.15" customHeight="1">
      <c r="A1346" s="39"/>
      <c r="B1346" s="40"/>
      <c r="C1346" s="228" t="s">
        <v>2238</v>
      </c>
      <c r="D1346" s="228" t="s">
        <v>323</v>
      </c>
      <c r="E1346" s="229" t="s">
        <v>2239</v>
      </c>
      <c r="F1346" s="230" t="s">
        <v>2240</v>
      </c>
      <c r="G1346" s="231" t="s">
        <v>437</v>
      </c>
      <c r="H1346" s="232">
        <v>30.760000000000002</v>
      </c>
      <c r="I1346" s="233"/>
      <c r="J1346" s="234">
        <f>ROUND(I1346*H1346,2)</f>
        <v>0</v>
      </c>
      <c r="K1346" s="230" t="s">
        <v>1</v>
      </c>
      <c r="L1346" s="45"/>
      <c r="M1346" s="235" t="s">
        <v>1</v>
      </c>
      <c r="N1346" s="236" t="s">
        <v>46</v>
      </c>
      <c r="O1346" s="92"/>
      <c r="P1346" s="237">
        <f>O1346*H1346</f>
        <v>0</v>
      </c>
      <c r="Q1346" s="237">
        <v>0.015650000000000001</v>
      </c>
      <c r="R1346" s="237">
        <f>Q1346*H1346</f>
        <v>0.48139400000000004</v>
      </c>
      <c r="S1346" s="237">
        <v>0</v>
      </c>
      <c r="T1346" s="238">
        <f>S1346*H1346</f>
        <v>0</v>
      </c>
      <c r="U1346" s="39"/>
      <c r="V1346" s="39"/>
      <c r="W1346" s="39"/>
      <c r="X1346" s="39"/>
      <c r="Y1346" s="39"/>
      <c r="Z1346" s="39"/>
      <c r="AA1346" s="39"/>
      <c r="AB1346" s="39"/>
      <c r="AC1346" s="39"/>
      <c r="AD1346" s="39"/>
      <c r="AE1346" s="39"/>
      <c r="AR1346" s="239" t="s">
        <v>404</v>
      </c>
      <c r="AT1346" s="239" t="s">
        <v>323</v>
      </c>
      <c r="AU1346" s="239" t="s">
        <v>91</v>
      </c>
      <c r="AY1346" s="18" t="s">
        <v>320</v>
      </c>
      <c r="BE1346" s="240">
        <f>IF(N1346="základní",J1346,0)</f>
        <v>0</v>
      </c>
      <c r="BF1346" s="240">
        <f>IF(N1346="snížená",J1346,0)</f>
        <v>0</v>
      </c>
      <c r="BG1346" s="240">
        <f>IF(N1346="zákl. přenesená",J1346,0)</f>
        <v>0</v>
      </c>
      <c r="BH1346" s="240">
        <f>IF(N1346="sníž. přenesená",J1346,0)</f>
        <v>0</v>
      </c>
      <c r="BI1346" s="240">
        <f>IF(N1346="nulová",J1346,0)</f>
        <v>0</v>
      </c>
      <c r="BJ1346" s="18" t="s">
        <v>89</v>
      </c>
      <c r="BK1346" s="240">
        <f>ROUND(I1346*H1346,2)</f>
        <v>0</v>
      </c>
      <c r="BL1346" s="18" t="s">
        <v>404</v>
      </c>
      <c r="BM1346" s="239" t="s">
        <v>2241</v>
      </c>
    </row>
    <row r="1347" s="13" customFormat="1">
      <c r="A1347" s="13"/>
      <c r="B1347" s="251"/>
      <c r="C1347" s="252"/>
      <c r="D1347" s="253" t="s">
        <v>440</v>
      </c>
      <c r="E1347" s="254" t="s">
        <v>1</v>
      </c>
      <c r="F1347" s="255" t="s">
        <v>593</v>
      </c>
      <c r="G1347" s="252"/>
      <c r="H1347" s="256">
        <v>30.760000000000002</v>
      </c>
      <c r="I1347" s="257"/>
      <c r="J1347" s="252"/>
      <c r="K1347" s="252"/>
      <c r="L1347" s="258"/>
      <c r="M1347" s="259"/>
      <c r="N1347" s="260"/>
      <c r="O1347" s="260"/>
      <c r="P1347" s="260"/>
      <c r="Q1347" s="260"/>
      <c r="R1347" s="260"/>
      <c r="S1347" s="260"/>
      <c r="T1347" s="261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T1347" s="262" t="s">
        <v>440</v>
      </c>
      <c r="AU1347" s="262" t="s">
        <v>91</v>
      </c>
      <c r="AV1347" s="13" t="s">
        <v>91</v>
      </c>
      <c r="AW1347" s="13" t="s">
        <v>36</v>
      </c>
      <c r="AX1347" s="13" t="s">
        <v>89</v>
      </c>
      <c r="AY1347" s="262" t="s">
        <v>320</v>
      </c>
    </row>
    <row r="1348" s="2" customFormat="1" ht="21.75" customHeight="1">
      <c r="A1348" s="39"/>
      <c r="B1348" s="40"/>
      <c r="C1348" s="228" t="s">
        <v>2242</v>
      </c>
      <c r="D1348" s="228" t="s">
        <v>323</v>
      </c>
      <c r="E1348" s="229" t="s">
        <v>2243</v>
      </c>
      <c r="F1348" s="230" t="s">
        <v>2244</v>
      </c>
      <c r="G1348" s="231" t="s">
        <v>437</v>
      </c>
      <c r="H1348" s="232">
        <v>15.84</v>
      </c>
      <c r="I1348" s="233"/>
      <c r="J1348" s="234">
        <f>ROUND(I1348*H1348,2)</f>
        <v>0</v>
      </c>
      <c r="K1348" s="230" t="s">
        <v>1</v>
      </c>
      <c r="L1348" s="45"/>
      <c r="M1348" s="235" t="s">
        <v>1</v>
      </c>
      <c r="N1348" s="236" t="s">
        <v>46</v>
      </c>
      <c r="O1348" s="92"/>
      <c r="P1348" s="237">
        <f>O1348*H1348</f>
        <v>0</v>
      </c>
      <c r="Q1348" s="237">
        <v>0.015650000000000001</v>
      </c>
      <c r="R1348" s="237">
        <f>Q1348*H1348</f>
        <v>0.24789600000000001</v>
      </c>
      <c r="S1348" s="237">
        <v>0</v>
      </c>
      <c r="T1348" s="238">
        <f>S1348*H1348</f>
        <v>0</v>
      </c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R1348" s="239" t="s">
        <v>404</v>
      </c>
      <c r="AT1348" s="239" t="s">
        <v>323</v>
      </c>
      <c r="AU1348" s="239" t="s">
        <v>91</v>
      </c>
      <c r="AY1348" s="18" t="s">
        <v>320</v>
      </c>
      <c r="BE1348" s="240">
        <f>IF(N1348="základní",J1348,0)</f>
        <v>0</v>
      </c>
      <c r="BF1348" s="240">
        <f>IF(N1348="snížená",J1348,0)</f>
        <v>0</v>
      </c>
      <c r="BG1348" s="240">
        <f>IF(N1348="zákl. přenesená",J1348,0)</f>
        <v>0</v>
      </c>
      <c r="BH1348" s="240">
        <f>IF(N1348="sníž. přenesená",J1348,0)</f>
        <v>0</v>
      </c>
      <c r="BI1348" s="240">
        <f>IF(N1348="nulová",J1348,0)</f>
        <v>0</v>
      </c>
      <c r="BJ1348" s="18" t="s">
        <v>89</v>
      </c>
      <c r="BK1348" s="240">
        <f>ROUND(I1348*H1348,2)</f>
        <v>0</v>
      </c>
      <c r="BL1348" s="18" t="s">
        <v>404</v>
      </c>
      <c r="BM1348" s="239" t="s">
        <v>2245</v>
      </c>
    </row>
    <row r="1349" s="13" customFormat="1">
      <c r="A1349" s="13"/>
      <c r="B1349" s="251"/>
      <c r="C1349" s="252"/>
      <c r="D1349" s="253" t="s">
        <v>440</v>
      </c>
      <c r="E1349" s="254" t="s">
        <v>1</v>
      </c>
      <c r="F1349" s="255" t="s">
        <v>2246</v>
      </c>
      <c r="G1349" s="252"/>
      <c r="H1349" s="256">
        <v>15.84</v>
      </c>
      <c r="I1349" s="257"/>
      <c r="J1349" s="252"/>
      <c r="K1349" s="252"/>
      <c r="L1349" s="258"/>
      <c r="M1349" s="259"/>
      <c r="N1349" s="260"/>
      <c r="O1349" s="260"/>
      <c r="P1349" s="260"/>
      <c r="Q1349" s="260"/>
      <c r="R1349" s="260"/>
      <c r="S1349" s="260"/>
      <c r="T1349" s="261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62" t="s">
        <v>440</v>
      </c>
      <c r="AU1349" s="262" t="s">
        <v>91</v>
      </c>
      <c r="AV1349" s="13" t="s">
        <v>91</v>
      </c>
      <c r="AW1349" s="13" t="s">
        <v>36</v>
      </c>
      <c r="AX1349" s="13" t="s">
        <v>89</v>
      </c>
      <c r="AY1349" s="262" t="s">
        <v>320</v>
      </c>
    </row>
    <row r="1350" s="2" customFormat="1" ht="33" customHeight="1">
      <c r="A1350" s="39"/>
      <c r="B1350" s="40"/>
      <c r="C1350" s="228" t="s">
        <v>2247</v>
      </c>
      <c r="D1350" s="228" t="s">
        <v>323</v>
      </c>
      <c r="E1350" s="229" t="s">
        <v>2248</v>
      </c>
      <c r="F1350" s="230" t="s">
        <v>2249</v>
      </c>
      <c r="G1350" s="231" t="s">
        <v>515</v>
      </c>
      <c r="H1350" s="232">
        <v>427.5</v>
      </c>
      <c r="I1350" s="233"/>
      <c r="J1350" s="234">
        <f>ROUND(I1350*H1350,2)</f>
        <v>0</v>
      </c>
      <c r="K1350" s="230" t="s">
        <v>326</v>
      </c>
      <c r="L1350" s="45"/>
      <c r="M1350" s="235" t="s">
        <v>1</v>
      </c>
      <c r="N1350" s="236" t="s">
        <v>46</v>
      </c>
      <c r="O1350" s="92"/>
      <c r="P1350" s="237">
        <f>O1350*H1350</f>
        <v>0</v>
      </c>
      <c r="Q1350" s="237">
        <v>0</v>
      </c>
      <c r="R1350" s="237">
        <f>Q1350*H1350</f>
        <v>0</v>
      </c>
      <c r="S1350" s="237">
        <v>0</v>
      </c>
      <c r="T1350" s="238">
        <f>S1350*H1350</f>
        <v>0</v>
      </c>
      <c r="U1350" s="39"/>
      <c r="V1350" s="39"/>
      <c r="W1350" s="39"/>
      <c r="X1350" s="39"/>
      <c r="Y1350" s="39"/>
      <c r="Z1350" s="39"/>
      <c r="AA1350" s="39"/>
      <c r="AB1350" s="39"/>
      <c r="AC1350" s="39"/>
      <c r="AD1350" s="39"/>
      <c r="AE1350" s="39"/>
      <c r="AR1350" s="239" t="s">
        <v>404</v>
      </c>
      <c r="AT1350" s="239" t="s">
        <v>323</v>
      </c>
      <c r="AU1350" s="239" t="s">
        <v>91</v>
      </c>
      <c r="AY1350" s="18" t="s">
        <v>320</v>
      </c>
      <c r="BE1350" s="240">
        <f>IF(N1350="základní",J1350,0)</f>
        <v>0</v>
      </c>
      <c r="BF1350" s="240">
        <f>IF(N1350="snížená",J1350,0)</f>
        <v>0</v>
      </c>
      <c r="BG1350" s="240">
        <f>IF(N1350="zákl. přenesená",J1350,0)</f>
        <v>0</v>
      </c>
      <c r="BH1350" s="240">
        <f>IF(N1350="sníž. přenesená",J1350,0)</f>
        <v>0</v>
      </c>
      <c r="BI1350" s="240">
        <f>IF(N1350="nulová",J1350,0)</f>
        <v>0</v>
      </c>
      <c r="BJ1350" s="18" t="s">
        <v>89</v>
      </c>
      <c r="BK1350" s="240">
        <f>ROUND(I1350*H1350,2)</f>
        <v>0</v>
      </c>
      <c r="BL1350" s="18" t="s">
        <v>404</v>
      </c>
      <c r="BM1350" s="239" t="s">
        <v>2250</v>
      </c>
    </row>
    <row r="1351" s="2" customFormat="1">
      <c r="A1351" s="39"/>
      <c r="B1351" s="40"/>
      <c r="C1351" s="41"/>
      <c r="D1351" s="241" t="s">
        <v>329</v>
      </c>
      <c r="E1351" s="41"/>
      <c r="F1351" s="242" t="s">
        <v>2251</v>
      </c>
      <c r="G1351" s="41"/>
      <c r="H1351" s="41"/>
      <c r="I1351" s="243"/>
      <c r="J1351" s="41"/>
      <c r="K1351" s="41"/>
      <c r="L1351" s="45"/>
      <c r="M1351" s="244"/>
      <c r="N1351" s="245"/>
      <c r="O1351" s="92"/>
      <c r="P1351" s="92"/>
      <c r="Q1351" s="92"/>
      <c r="R1351" s="92"/>
      <c r="S1351" s="92"/>
      <c r="T1351" s="93"/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T1351" s="18" t="s">
        <v>329</v>
      </c>
      <c r="AU1351" s="18" t="s">
        <v>91</v>
      </c>
    </row>
    <row r="1352" s="16" customFormat="1">
      <c r="A1352" s="16"/>
      <c r="B1352" s="299"/>
      <c r="C1352" s="300"/>
      <c r="D1352" s="253" t="s">
        <v>440</v>
      </c>
      <c r="E1352" s="301" t="s">
        <v>1</v>
      </c>
      <c r="F1352" s="302" t="s">
        <v>2252</v>
      </c>
      <c r="G1352" s="300"/>
      <c r="H1352" s="301" t="s">
        <v>1</v>
      </c>
      <c r="I1352" s="303"/>
      <c r="J1352" s="300"/>
      <c r="K1352" s="300"/>
      <c r="L1352" s="304"/>
      <c r="M1352" s="305"/>
      <c r="N1352" s="306"/>
      <c r="O1352" s="306"/>
      <c r="P1352" s="306"/>
      <c r="Q1352" s="306"/>
      <c r="R1352" s="306"/>
      <c r="S1352" s="306"/>
      <c r="T1352" s="307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T1352" s="308" t="s">
        <v>440</v>
      </c>
      <c r="AU1352" s="308" t="s">
        <v>91</v>
      </c>
      <c r="AV1352" s="16" t="s">
        <v>89</v>
      </c>
      <c r="AW1352" s="16" t="s">
        <v>36</v>
      </c>
      <c r="AX1352" s="16" t="s">
        <v>81</v>
      </c>
      <c r="AY1352" s="308" t="s">
        <v>320</v>
      </c>
    </row>
    <row r="1353" s="13" customFormat="1">
      <c r="A1353" s="13"/>
      <c r="B1353" s="251"/>
      <c r="C1353" s="252"/>
      <c r="D1353" s="253" t="s">
        <v>440</v>
      </c>
      <c r="E1353" s="254" t="s">
        <v>1</v>
      </c>
      <c r="F1353" s="255" t="s">
        <v>2253</v>
      </c>
      <c r="G1353" s="252"/>
      <c r="H1353" s="256">
        <v>43.68</v>
      </c>
      <c r="I1353" s="257"/>
      <c r="J1353" s="252"/>
      <c r="K1353" s="252"/>
      <c r="L1353" s="258"/>
      <c r="M1353" s="259"/>
      <c r="N1353" s="260"/>
      <c r="O1353" s="260"/>
      <c r="P1353" s="260"/>
      <c r="Q1353" s="260"/>
      <c r="R1353" s="260"/>
      <c r="S1353" s="260"/>
      <c r="T1353" s="261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62" t="s">
        <v>440</v>
      </c>
      <c r="AU1353" s="262" t="s">
        <v>91</v>
      </c>
      <c r="AV1353" s="13" t="s">
        <v>91</v>
      </c>
      <c r="AW1353" s="13" t="s">
        <v>36</v>
      </c>
      <c r="AX1353" s="13" t="s">
        <v>81</v>
      </c>
      <c r="AY1353" s="262" t="s">
        <v>320</v>
      </c>
    </row>
    <row r="1354" s="13" customFormat="1">
      <c r="A1354" s="13"/>
      <c r="B1354" s="251"/>
      <c r="C1354" s="252"/>
      <c r="D1354" s="253" t="s">
        <v>440</v>
      </c>
      <c r="E1354" s="254" t="s">
        <v>1</v>
      </c>
      <c r="F1354" s="255" t="s">
        <v>2254</v>
      </c>
      <c r="G1354" s="252"/>
      <c r="H1354" s="256">
        <v>16.800000000000001</v>
      </c>
      <c r="I1354" s="257"/>
      <c r="J1354" s="252"/>
      <c r="K1354" s="252"/>
      <c r="L1354" s="258"/>
      <c r="M1354" s="259"/>
      <c r="N1354" s="260"/>
      <c r="O1354" s="260"/>
      <c r="P1354" s="260"/>
      <c r="Q1354" s="260"/>
      <c r="R1354" s="260"/>
      <c r="S1354" s="260"/>
      <c r="T1354" s="261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T1354" s="262" t="s">
        <v>440</v>
      </c>
      <c r="AU1354" s="262" t="s">
        <v>91</v>
      </c>
      <c r="AV1354" s="13" t="s">
        <v>91</v>
      </c>
      <c r="AW1354" s="13" t="s">
        <v>36</v>
      </c>
      <c r="AX1354" s="13" t="s">
        <v>81</v>
      </c>
      <c r="AY1354" s="262" t="s">
        <v>320</v>
      </c>
    </row>
    <row r="1355" s="13" customFormat="1">
      <c r="A1355" s="13"/>
      <c r="B1355" s="251"/>
      <c r="C1355" s="252"/>
      <c r="D1355" s="253" t="s">
        <v>440</v>
      </c>
      <c r="E1355" s="254" t="s">
        <v>1</v>
      </c>
      <c r="F1355" s="255" t="s">
        <v>2255</v>
      </c>
      <c r="G1355" s="252"/>
      <c r="H1355" s="256">
        <v>1.96</v>
      </c>
      <c r="I1355" s="257"/>
      <c r="J1355" s="252"/>
      <c r="K1355" s="252"/>
      <c r="L1355" s="258"/>
      <c r="M1355" s="259"/>
      <c r="N1355" s="260"/>
      <c r="O1355" s="260"/>
      <c r="P1355" s="260"/>
      <c r="Q1355" s="260"/>
      <c r="R1355" s="260"/>
      <c r="S1355" s="260"/>
      <c r="T1355" s="261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T1355" s="262" t="s">
        <v>440</v>
      </c>
      <c r="AU1355" s="262" t="s">
        <v>91</v>
      </c>
      <c r="AV1355" s="13" t="s">
        <v>91</v>
      </c>
      <c r="AW1355" s="13" t="s">
        <v>36</v>
      </c>
      <c r="AX1355" s="13" t="s">
        <v>81</v>
      </c>
      <c r="AY1355" s="262" t="s">
        <v>320</v>
      </c>
    </row>
    <row r="1356" s="13" customFormat="1">
      <c r="A1356" s="13"/>
      <c r="B1356" s="251"/>
      <c r="C1356" s="252"/>
      <c r="D1356" s="253" t="s">
        <v>440</v>
      </c>
      <c r="E1356" s="254" t="s">
        <v>1</v>
      </c>
      <c r="F1356" s="255" t="s">
        <v>2256</v>
      </c>
      <c r="G1356" s="252"/>
      <c r="H1356" s="256">
        <v>2.2599999999999998</v>
      </c>
      <c r="I1356" s="257"/>
      <c r="J1356" s="252"/>
      <c r="K1356" s="252"/>
      <c r="L1356" s="258"/>
      <c r="M1356" s="259"/>
      <c r="N1356" s="260"/>
      <c r="O1356" s="260"/>
      <c r="P1356" s="260"/>
      <c r="Q1356" s="260"/>
      <c r="R1356" s="260"/>
      <c r="S1356" s="260"/>
      <c r="T1356" s="261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62" t="s">
        <v>440</v>
      </c>
      <c r="AU1356" s="262" t="s">
        <v>91</v>
      </c>
      <c r="AV1356" s="13" t="s">
        <v>91</v>
      </c>
      <c r="AW1356" s="13" t="s">
        <v>36</v>
      </c>
      <c r="AX1356" s="13" t="s">
        <v>81</v>
      </c>
      <c r="AY1356" s="262" t="s">
        <v>320</v>
      </c>
    </row>
    <row r="1357" s="13" customFormat="1">
      <c r="A1357" s="13"/>
      <c r="B1357" s="251"/>
      <c r="C1357" s="252"/>
      <c r="D1357" s="253" t="s">
        <v>440</v>
      </c>
      <c r="E1357" s="254" t="s">
        <v>1</v>
      </c>
      <c r="F1357" s="255" t="s">
        <v>2257</v>
      </c>
      <c r="G1357" s="252"/>
      <c r="H1357" s="256">
        <v>362.80000000000001</v>
      </c>
      <c r="I1357" s="257"/>
      <c r="J1357" s="252"/>
      <c r="K1357" s="252"/>
      <c r="L1357" s="258"/>
      <c r="M1357" s="259"/>
      <c r="N1357" s="260"/>
      <c r="O1357" s="260"/>
      <c r="P1357" s="260"/>
      <c r="Q1357" s="260"/>
      <c r="R1357" s="260"/>
      <c r="S1357" s="260"/>
      <c r="T1357" s="261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62" t="s">
        <v>440</v>
      </c>
      <c r="AU1357" s="262" t="s">
        <v>91</v>
      </c>
      <c r="AV1357" s="13" t="s">
        <v>91</v>
      </c>
      <c r="AW1357" s="13" t="s">
        <v>36</v>
      </c>
      <c r="AX1357" s="13" t="s">
        <v>81</v>
      </c>
      <c r="AY1357" s="262" t="s">
        <v>320</v>
      </c>
    </row>
    <row r="1358" s="14" customFormat="1">
      <c r="A1358" s="14"/>
      <c r="B1358" s="263"/>
      <c r="C1358" s="264"/>
      <c r="D1358" s="253" t="s">
        <v>440</v>
      </c>
      <c r="E1358" s="265" t="s">
        <v>1</v>
      </c>
      <c r="F1358" s="266" t="s">
        <v>485</v>
      </c>
      <c r="G1358" s="264"/>
      <c r="H1358" s="267">
        <v>427.5</v>
      </c>
      <c r="I1358" s="268"/>
      <c r="J1358" s="264"/>
      <c r="K1358" s="264"/>
      <c r="L1358" s="269"/>
      <c r="M1358" s="270"/>
      <c r="N1358" s="271"/>
      <c r="O1358" s="271"/>
      <c r="P1358" s="271"/>
      <c r="Q1358" s="271"/>
      <c r="R1358" s="271"/>
      <c r="S1358" s="271"/>
      <c r="T1358" s="272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T1358" s="273" t="s">
        <v>440</v>
      </c>
      <c r="AU1358" s="273" t="s">
        <v>91</v>
      </c>
      <c r="AV1358" s="14" t="s">
        <v>341</v>
      </c>
      <c r="AW1358" s="14" t="s">
        <v>36</v>
      </c>
      <c r="AX1358" s="14" t="s">
        <v>89</v>
      </c>
      <c r="AY1358" s="273" t="s">
        <v>320</v>
      </c>
    </row>
    <row r="1359" s="2" customFormat="1" ht="33" customHeight="1">
      <c r="A1359" s="39"/>
      <c r="B1359" s="40"/>
      <c r="C1359" s="228" t="s">
        <v>2258</v>
      </c>
      <c r="D1359" s="228" t="s">
        <v>323</v>
      </c>
      <c r="E1359" s="229" t="s">
        <v>2259</v>
      </c>
      <c r="F1359" s="230" t="s">
        <v>2260</v>
      </c>
      <c r="G1359" s="231" t="s">
        <v>515</v>
      </c>
      <c r="H1359" s="232">
        <v>209.09999999999999</v>
      </c>
      <c r="I1359" s="233"/>
      <c r="J1359" s="234">
        <f>ROUND(I1359*H1359,2)</f>
        <v>0</v>
      </c>
      <c r="K1359" s="230" t="s">
        <v>326</v>
      </c>
      <c r="L1359" s="45"/>
      <c r="M1359" s="235" t="s">
        <v>1</v>
      </c>
      <c r="N1359" s="236" t="s">
        <v>46</v>
      </c>
      <c r="O1359" s="92"/>
      <c r="P1359" s="237">
        <f>O1359*H1359</f>
        <v>0</v>
      </c>
      <c r="Q1359" s="237">
        <v>0</v>
      </c>
      <c r="R1359" s="237">
        <f>Q1359*H1359</f>
        <v>0</v>
      </c>
      <c r="S1359" s="237">
        <v>0</v>
      </c>
      <c r="T1359" s="238">
        <f>S1359*H1359</f>
        <v>0</v>
      </c>
      <c r="U1359" s="39"/>
      <c r="V1359" s="39"/>
      <c r="W1359" s="39"/>
      <c r="X1359" s="39"/>
      <c r="Y1359" s="39"/>
      <c r="Z1359" s="39"/>
      <c r="AA1359" s="39"/>
      <c r="AB1359" s="39"/>
      <c r="AC1359" s="39"/>
      <c r="AD1359" s="39"/>
      <c r="AE1359" s="39"/>
      <c r="AR1359" s="239" t="s">
        <v>404</v>
      </c>
      <c r="AT1359" s="239" t="s">
        <v>323</v>
      </c>
      <c r="AU1359" s="239" t="s">
        <v>91</v>
      </c>
      <c r="AY1359" s="18" t="s">
        <v>320</v>
      </c>
      <c r="BE1359" s="240">
        <f>IF(N1359="základní",J1359,0)</f>
        <v>0</v>
      </c>
      <c r="BF1359" s="240">
        <f>IF(N1359="snížená",J1359,0)</f>
        <v>0</v>
      </c>
      <c r="BG1359" s="240">
        <f>IF(N1359="zákl. přenesená",J1359,0)</f>
        <v>0</v>
      </c>
      <c r="BH1359" s="240">
        <f>IF(N1359="sníž. přenesená",J1359,0)</f>
        <v>0</v>
      </c>
      <c r="BI1359" s="240">
        <f>IF(N1359="nulová",J1359,0)</f>
        <v>0</v>
      </c>
      <c r="BJ1359" s="18" t="s">
        <v>89</v>
      </c>
      <c r="BK1359" s="240">
        <f>ROUND(I1359*H1359,2)</f>
        <v>0</v>
      </c>
      <c r="BL1359" s="18" t="s">
        <v>404</v>
      </c>
      <c r="BM1359" s="239" t="s">
        <v>2261</v>
      </c>
    </row>
    <row r="1360" s="2" customFormat="1">
      <c r="A1360" s="39"/>
      <c r="B1360" s="40"/>
      <c r="C1360" s="41"/>
      <c r="D1360" s="241" t="s">
        <v>329</v>
      </c>
      <c r="E1360" s="41"/>
      <c r="F1360" s="242" t="s">
        <v>2262</v>
      </c>
      <c r="G1360" s="41"/>
      <c r="H1360" s="41"/>
      <c r="I1360" s="243"/>
      <c r="J1360" s="41"/>
      <c r="K1360" s="41"/>
      <c r="L1360" s="45"/>
      <c r="M1360" s="244"/>
      <c r="N1360" s="245"/>
      <c r="O1360" s="92"/>
      <c r="P1360" s="92"/>
      <c r="Q1360" s="92"/>
      <c r="R1360" s="92"/>
      <c r="S1360" s="92"/>
      <c r="T1360" s="93"/>
      <c r="U1360" s="39"/>
      <c r="V1360" s="39"/>
      <c r="W1360" s="39"/>
      <c r="X1360" s="39"/>
      <c r="Y1360" s="39"/>
      <c r="Z1360" s="39"/>
      <c r="AA1360" s="39"/>
      <c r="AB1360" s="39"/>
      <c r="AC1360" s="39"/>
      <c r="AD1360" s="39"/>
      <c r="AE1360" s="39"/>
      <c r="AT1360" s="18" t="s">
        <v>329</v>
      </c>
      <c r="AU1360" s="18" t="s">
        <v>91</v>
      </c>
    </row>
    <row r="1361" s="16" customFormat="1">
      <c r="A1361" s="16"/>
      <c r="B1361" s="299"/>
      <c r="C1361" s="300"/>
      <c r="D1361" s="253" t="s">
        <v>440</v>
      </c>
      <c r="E1361" s="301" t="s">
        <v>1</v>
      </c>
      <c r="F1361" s="302" t="s">
        <v>2252</v>
      </c>
      <c r="G1361" s="300"/>
      <c r="H1361" s="301" t="s">
        <v>1</v>
      </c>
      <c r="I1361" s="303"/>
      <c r="J1361" s="300"/>
      <c r="K1361" s="300"/>
      <c r="L1361" s="304"/>
      <c r="M1361" s="305"/>
      <c r="N1361" s="306"/>
      <c r="O1361" s="306"/>
      <c r="P1361" s="306"/>
      <c r="Q1361" s="306"/>
      <c r="R1361" s="306"/>
      <c r="S1361" s="306"/>
      <c r="T1361" s="307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T1361" s="308" t="s">
        <v>440</v>
      </c>
      <c r="AU1361" s="308" t="s">
        <v>91</v>
      </c>
      <c r="AV1361" s="16" t="s">
        <v>89</v>
      </c>
      <c r="AW1361" s="16" t="s">
        <v>36</v>
      </c>
      <c r="AX1361" s="16" t="s">
        <v>81</v>
      </c>
      <c r="AY1361" s="308" t="s">
        <v>320</v>
      </c>
    </row>
    <row r="1362" s="13" customFormat="1">
      <c r="A1362" s="13"/>
      <c r="B1362" s="251"/>
      <c r="C1362" s="252"/>
      <c r="D1362" s="253" t="s">
        <v>440</v>
      </c>
      <c r="E1362" s="254" t="s">
        <v>1</v>
      </c>
      <c r="F1362" s="255" t="s">
        <v>2263</v>
      </c>
      <c r="G1362" s="252"/>
      <c r="H1362" s="256">
        <v>18.420000000000002</v>
      </c>
      <c r="I1362" s="257"/>
      <c r="J1362" s="252"/>
      <c r="K1362" s="252"/>
      <c r="L1362" s="258"/>
      <c r="M1362" s="259"/>
      <c r="N1362" s="260"/>
      <c r="O1362" s="260"/>
      <c r="P1362" s="260"/>
      <c r="Q1362" s="260"/>
      <c r="R1362" s="260"/>
      <c r="S1362" s="260"/>
      <c r="T1362" s="261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62" t="s">
        <v>440</v>
      </c>
      <c r="AU1362" s="262" t="s">
        <v>91</v>
      </c>
      <c r="AV1362" s="13" t="s">
        <v>91</v>
      </c>
      <c r="AW1362" s="13" t="s">
        <v>36</v>
      </c>
      <c r="AX1362" s="13" t="s">
        <v>81</v>
      </c>
      <c r="AY1362" s="262" t="s">
        <v>320</v>
      </c>
    </row>
    <row r="1363" s="13" customFormat="1">
      <c r="A1363" s="13"/>
      <c r="B1363" s="251"/>
      <c r="C1363" s="252"/>
      <c r="D1363" s="253" t="s">
        <v>440</v>
      </c>
      <c r="E1363" s="254" t="s">
        <v>1</v>
      </c>
      <c r="F1363" s="255" t="s">
        <v>2264</v>
      </c>
      <c r="G1363" s="252"/>
      <c r="H1363" s="256">
        <v>19.800000000000001</v>
      </c>
      <c r="I1363" s="257"/>
      <c r="J1363" s="252"/>
      <c r="K1363" s="252"/>
      <c r="L1363" s="258"/>
      <c r="M1363" s="259"/>
      <c r="N1363" s="260"/>
      <c r="O1363" s="260"/>
      <c r="P1363" s="260"/>
      <c r="Q1363" s="260"/>
      <c r="R1363" s="260"/>
      <c r="S1363" s="260"/>
      <c r="T1363" s="261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T1363" s="262" t="s">
        <v>440</v>
      </c>
      <c r="AU1363" s="262" t="s">
        <v>91</v>
      </c>
      <c r="AV1363" s="13" t="s">
        <v>91</v>
      </c>
      <c r="AW1363" s="13" t="s">
        <v>36</v>
      </c>
      <c r="AX1363" s="13" t="s">
        <v>81</v>
      </c>
      <c r="AY1363" s="262" t="s">
        <v>320</v>
      </c>
    </row>
    <row r="1364" s="13" customFormat="1">
      <c r="A1364" s="13"/>
      <c r="B1364" s="251"/>
      <c r="C1364" s="252"/>
      <c r="D1364" s="253" t="s">
        <v>440</v>
      </c>
      <c r="E1364" s="254" t="s">
        <v>1</v>
      </c>
      <c r="F1364" s="255" t="s">
        <v>2265</v>
      </c>
      <c r="G1364" s="252"/>
      <c r="H1364" s="256">
        <v>33.439999999999998</v>
      </c>
      <c r="I1364" s="257"/>
      <c r="J1364" s="252"/>
      <c r="K1364" s="252"/>
      <c r="L1364" s="258"/>
      <c r="M1364" s="259"/>
      <c r="N1364" s="260"/>
      <c r="O1364" s="260"/>
      <c r="P1364" s="260"/>
      <c r="Q1364" s="260"/>
      <c r="R1364" s="260"/>
      <c r="S1364" s="260"/>
      <c r="T1364" s="261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62" t="s">
        <v>440</v>
      </c>
      <c r="AU1364" s="262" t="s">
        <v>91</v>
      </c>
      <c r="AV1364" s="13" t="s">
        <v>91</v>
      </c>
      <c r="AW1364" s="13" t="s">
        <v>36</v>
      </c>
      <c r="AX1364" s="13" t="s">
        <v>81</v>
      </c>
      <c r="AY1364" s="262" t="s">
        <v>320</v>
      </c>
    </row>
    <row r="1365" s="13" customFormat="1">
      <c r="A1365" s="13"/>
      <c r="B1365" s="251"/>
      <c r="C1365" s="252"/>
      <c r="D1365" s="253" t="s">
        <v>440</v>
      </c>
      <c r="E1365" s="254" t="s">
        <v>1</v>
      </c>
      <c r="F1365" s="255" t="s">
        <v>2266</v>
      </c>
      <c r="G1365" s="252"/>
      <c r="H1365" s="256">
        <v>34</v>
      </c>
      <c r="I1365" s="257"/>
      <c r="J1365" s="252"/>
      <c r="K1365" s="252"/>
      <c r="L1365" s="258"/>
      <c r="M1365" s="259"/>
      <c r="N1365" s="260"/>
      <c r="O1365" s="260"/>
      <c r="P1365" s="260"/>
      <c r="Q1365" s="260"/>
      <c r="R1365" s="260"/>
      <c r="S1365" s="260"/>
      <c r="T1365" s="261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T1365" s="262" t="s">
        <v>440</v>
      </c>
      <c r="AU1365" s="262" t="s">
        <v>91</v>
      </c>
      <c r="AV1365" s="13" t="s">
        <v>91</v>
      </c>
      <c r="AW1365" s="13" t="s">
        <v>36</v>
      </c>
      <c r="AX1365" s="13" t="s">
        <v>81</v>
      </c>
      <c r="AY1365" s="262" t="s">
        <v>320</v>
      </c>
    </row>
    <row r="1366" s="13" customFormat="1">
      <c r="A1366" s="13"/>
      <c r="B1366" s="251"/>
      <c r="C1366" s="252"/>
      <c r="D1366" s="253" t="s">
        <v>440</v>
      </c>
      <c r="E1366" s="254" t="s">
        <v>1</v>
      </c>
      <c r="F1366" s="255" t="s">
        <v>2267</v>
      </c>
      <c r="G1366" s="252"/>
      <c r="H1366" s="256">
        <v>6.54</v>
      </c>
      <c r="I1366" s="257"/>
      <c r="J1366" s="252"/>
      <c r="K1366" s="252"/>
      <c r="L1366" s="258"/>
      <c r="M1366" s="259"/>
      <c r="N1366" s="260"/>
      <c r="O1366" s="260"/>
      <c r="P1366" s="260"/>
      <c r="Q1366" s="260"/>
      <c r="R1366" s="260"/>
      <c r="S1366" s="260"/>
      <c r="T1366" s="261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62" t="s">
        <v>440</v>
      </c>
      <c r="AU1366" s="262" t="s">
        <v>91</v>
      </c>
      <c r="AV1366" s="13" t="s">
        <v>91</v>
      </c>
      <c r="AW1366" s="13" t="s">
        <v>36</v>
      </c>
      <c r="AX1366" s="13" t="s">
        <v>81</v>
      </c>
      <c r="AY1366" s="262" t="s">
        <v>320</v>
      </c>
    </row>
    <row r="1367" s="13" customFormat="1">
      <c r="A1367" s="13"/>
      <c r="B1367" s="251"/>
      <c r="C1367" s="252"/>
      <c r="D1367" s="253" t="s">
        <v>440</v>
      </c>
      <c r="E1367" s="254" t="s">
        <v>1</v>
      </c>
      <c r="F1367" s="255" t="s">
        <v>2268</v>
      </c>
      <c r="G1367" s="252"/>
      <c r="H1367" s="256">
        <v>8.5800000000000001</v>
      </c>
      <c r="I1367" s="257"/>
      <c r="J1367" s="252"/>
      <c r="K1367" s="252"/>
      <c r="L1367" s="258"/>
      <c r="M1367" s="259"/>
      <c r="N1367" s="260"/>
      <c r="O1367" s="260"/>
      <c r="P1367" s="260"/>
      <c r="Q1367" s="260"/>
      <c r="R1367" s="260"/>
      <c r="S1367" s="260"/>
      <c r="T1367" s="261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T1367" s="262" t="s">
        <v>440</v>
      </c>
      <c r="AU1367" s="262" t="s">
        <v>91</v>
      </c>
      <c r="AV1367" s="13" t="s">
        <v>91</v>
      </c>
      <c r="AW1367" s="13" t="s">
        <v>36</v>
      </c>
      <c r="AX1367" s="13" t="s">
        <v>81</v>
      </c>
      <c r="AY1367" s="262" t="s">
        <v>320</v>
      </c>
    </row>
    <row r="1368" s="15" customFormat="1">
      <c r="A1368" s="15"/>
      <c r="B1368" s="288"/>
      <c r="C1368" s="289"/>
      <c r="D1368" s="253" t="s">
        <v>440</v>
      </c>
      <c r="E1368" s="290" t="s">
        <v>1</v>
      </c>
      <c r="F1368" s="291" t="s">
        <v>633</v>
      </c>
      <c r="G1368" s="289"/>
      <c r="H1368" s="292">
        <v>120.78</v>
      </c>
      <c r="I1368" s="293"/>
      <c r="J1368" s="289"/>
      <c r="K1368" s="289"/>
      <c r="L1368" s="294"/>
      <c r="M1368" s="295"/>
      <c r="N1368" s="296"/>
      <c r="O1368" s="296"/>
      <c r="P1368" s="296"/>
      <c r="Q1368" s="296"/>
      <c r="R1368" s="296"/>
      <c r="S1368" s="296"/>
      <c r="T1368" s="297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T1368" s="298" t="s">
        <v>440</v>
      </c>
      <c r="AU1368" s="298" t="s">
        <v>91</v>
      </c>
      <c r="AV1368" s="15" t="s">
        <v>111</v>
      </c>
      <c r="AW1368" s="15" t="s">
        <v>36</v>
      </c>
      <c r="AX1368" s="15" t="s">
        <v>81</v>
      </c>
      <c r="AY1368" s="298" t="s">
        <v>320</v>
      </c>
    </row>
    <row r="1369" s="16" customFormat="1">
      <c r="A1369" s="16"/>
      <c r="B1369" s="299"/>
      <c r="C1369" s="300"/>
      <c r="D1369" s="253" t="s">
        <v>440</v>
      </c>
      <c r="E1369" s="301" t="s">
        <v>1</v>
      </c>
      <c r="F1369" s="302" t="s">
        <v>2269</v>
      </c>
      <c r="G1369" s="300"/>
      <c r="H1369" s="301" t="s">
        <v>1</v>
      </c>
      <c r="I1369" s="303"/>
      <c r="J1369" s="300"/>
      <c r="K1369" s="300"/>
      <c r="L1369" s="304"/>
      <c r="M1369" s="305"/>
      <c r="N1369" s="306"/>
      <c r="O1369" s="306"/>
      <c r="P1369" s="306"/>
      <c r="Q1369" s="306"/>
      <c r="R1369" s="306"/>
      <c r="S1369" s="306"/>
      <c r="T1369" s="307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T1369" s="308" t="s">
        <v>440</v>
      </c>
      <c r="AU1369" s="308" t="s">
        <v>91</v>
      </c>
      <c r="AV1369" s="16" t="s">
        <v>89</v>
      </c>
      <c r="AW1369" s="16" t="s">
        <v>36</v>
      </c>
      <c r="AX1369" s="16" t="s">
        <v>81</v>
      </c>
      <c r="AY1369" s="308" t="s">
        <v>320</v>
      </c>
    </row>
    <row r="1370" s="13" customFormat="1">
      <c r="A1370" s="13"/>
      <c r="B1370" s="251"/>
      <c r="C1370" s="252"/>
      <c r="D1370" s="253" t="s">
        <v>440</v>
      </c>
      <c r="E1370" s="254" t="s">
        <v>1</v>
      </c>
      <c r="F1370" s="255" t="s">
        <v>2270</v>
      </c>
      <c r="G1370" s="252"/>
      <c r="H1370" s="256">
        <v>50.560000000000002</v>
      </c>
      <c r="I1370" s="257"/>
      <c r="J1370" s="252"/>
      <c r="K1370" s="252"/>
      <c r="L1370" s="258"/>
      <c r="M1370" s="259"/>
      <c r="N1370" s="260"/>
      <c r="O1370" s="260"/>
      <c r="P1370" s="260"/>
      <c r="Q1370" s="260"/>
      <c r="R1370" s="260"/>
      <c r="S1370" s="260"/>
      <c r="T1370" s="261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T1370" s="262" t="s">
        <v>440</v>
      </c>
      <c r="AU1370" s="262" t="s">
        <v>91</v>
      </c>
      <c r="AV1370" s="13" t="s">
        <v>91</v>
      </c>
      <c r="AW1370" s="13" t="s">
        <v>36</v>
      </c>
      <c r="AX1370" s="13" t="s">
        <v>81</v>
      </c>
      <c r="AY1370" s="262" t="s">
        <v>320</v>
      </c>
    </row>
    <row r="1371" s="13" customFormat="1">
      <c r="A1371" s="13"/>
      <c r="B1371" s="251"/>
      <c r="C1371" s="252"/>
      <c r="D1371" s="253" t="s">
        <v>440</v>
      </c>
      <c r="E1371" s="254" t="s">
        <v>1</v>
      </c>
      <c r="F1371" s="255" t="s">
        <v>2271</v>
      </c>
      <c r="G1371" s="252"/>
      <c r="H1371" s="256">
        <v>25.120000000000001</v>
      </c>
      <c r="I1371" s="257"/>
      <c r="J1371" s="252"/>
      <c r="K1371" s="252"/>
      <c r="L1371" s="258"/>
      <c r="M1371" s="259"/>
      <c r="N1371" s="260"/>
      <c r="O1371" s="260"/>
      <c r="P1371" s="260"/>
      <c r="Q1371" s="260"/>
      <c r="R1371" s="260"/>
      <c r="S1371" s="260"/>
      <c r="T1371" s="261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T1371" s="262" t="s">
        <v>440</v>
      </c>
      <c r="AU1371" s="262" t="s">
        <v>91</v>
      </c>
      <c r="AV1371" s="13" t="s">
        <v>91</v>
      </c>
      <c r="AW1371" s="13" t="s">
        <v>36</v>
      </c>
      <c r="AX1371" s="13" t="s">
        <v>81</v>
      </c>
      <c r="AY1371" s="262" t="s">
        <v>320</v>
      </c>
    </row>
    <row r="1372" s="13" customFormat="1">
      <c r="A1372" s="13"/>
      <c r="B1372" s="251"/>
      <c r="C1372" s="252"/>
      <c r="D1372" s="253" t="s">
        <v>440</v>
      </c>
      <c r="E1372" s="254" t="s">
        <v>1</v>
      </c>
      <c r="F1372" s="255" t="s">
        <v>2272</v>
      </c>
      <c r="G1372" s="252"/>
      <c r="H1372" s="256">
        <v>12.640000000000001</v>
      </c>
      <c r="I1372" s="257"/>
      <c r="J1372" s="252"/>
      <c r="K1372" s="252"/>
      <c r="L1372" s="258"/>
      <c r="M1372" s="259"/>
      <c r="N1372" s="260"/>
      <c r="O1372" s="260"/>
      <c r="P1372" s="260"/>
      <c r="Q1372" s="260"/>
      <c r="R1372" s="260"/>
      <c r="S1372" s="260"/>
      <c r="T1372" s="261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T1372" s="262" t="s">
        <v>440</v>
      </c>
      <c r="AU1372" s="262" t="s">
        <v>91</v>
      </c>
      <c r="AV1372" s="13" t="s">
        <v>91</v>
      </c>
      <c r="AW1372" s="13" t="s">
        <v>36</v>
      </c>
      <c r="AX1372" s="13" t="s">
        <v>81</v>
      </c>
      <c r="AY1372" s="262" t="s">
        <v>320</v>
      </c>
    </row>
    <row r="1373" s="15" customFormat="1">
      <c r="A1373" s="15"/>
      <c r="B1373" s="288"/>
      <c r="C1373" s="289"/>
      <c r="D1373" s="253" t="s">
        <v>440</v>
      </c>
      <c r="E1373" s="290" t="s">
        <v>1</v>
      </c>
      <c r="F1373" s="291" t="s">
        <v>633</v>
      </c>
      <c r="G1373" s="289"/>
      <c r="H1373" s="292">
        <v>88.319999999999993</v>
      </c>
      <c r="I1373" s="293"/>
      <c r="J1373" s="289"/>
      <c r="K1373" s="289"/>
      <c r="L1373" s="294"/>
      <c r="M1373" s="295"/>
      <c r="N1373" s="296"/>
      <c r="O1373" s="296"/>
      <c r="P1373" s="296"/>
      <c r="Q1373" s="296"/>
      <c r="R1373" s="296"/>
      <c r="S1373" s="296"/>
      <c r="T1373" s="297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T1373" s="298" t="s">
        <v>440</v>
      </c>
      <c r="AU1373" s="298" t="s">
        <v>91</v>
      </c>
      <c r="AV1373" s="15" t="s">
        <v>111</v>
      </c>
      <c r="AW1373" s="15" t="s">
        <v>36</v>
      </c>
      <c r="AX1373" s="15" t="s">
        <v>81</v>
      </c>
      <c r="AY1373" s="298" t="s">
        <v>320</v>
      </c>
    </row>
    <row r="1374" s="14" customFormat="1">
      <c r="A1374" s="14"/>
      <c r="B1374" s="263"/>
      <c r="C1374" s="264"/>
      <c r="D1374" s="253" t="s">
        <v>440</v>
      </c>
      <c r="E1374" s="265" t="s">
        <v>1</v>
      </c>
      <c r="F1374" s="266" t="s">
        <v>485</v>
      </c>
      <c r="G1374" s="264"/>
      <c r="H1374" s="267">
        <v>209.09999999999999</v>
      </c>
      <c r="I1374" s="268"/>
      <c r="J1374" s="264"/>
      <c r="K1374" s="264"/>
      <c r="L1374" s="269"/>
      <c r="M1374" s="270"/>
      <c r="N1374" s="271"/>
      <c r="O1374" s="271"/>
      <c r="P1374" s="271"/>
      <c r="Q1374" s="271"/>
      <c r="R1374" s="271"/>
      <c r="S1374" s="271"/>
      <c r="T1374" s="272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T1374" s="273" t="s">
        <v>440</v>
      </c>
      <c r="AU1374" s="273" t="s">
        <v>91</v>
      </c>
      <c r="AV1374" s="14" t="s">
        <v>341</v>
      </c>
      <c r="AW1374" s="14" t="s">
        <v>36</v>
      </c>
      <c r="AX1374" s="14" t="s">
        <v>89</v>
      </c>
      <c r="AY1374" s="273" t="s">
        <v>320</v>
      </c>
    </row>
    <row r="1375" s="2" customFormat="1" ht="33" customHeight="1">
      <c r="A1375" s="39"/>
      <c r="B1375" s="40"/>
      <c r="C1375" s="228" t="s">
        <v>2273</v>
      </c>
      <c r="D1375" s="228" t="s">
        <v>323</v>
      </c>
      <c r="E1375" s="229" t="s">
        <v>2274</v>
      </c>
      <c r="F1375" s="230" t="s">
        <v>2275</v>
      </c>
      <c r="G1375" s="231" t="s">
        <v>515</v>
      </c>
      <c r="H1375" s="232">
        <v>46.799999999999997</v>
      </c>
      <c r="I1375" s="233"/>
      <c r="J1375" s="234">
        <f>ROUND(I1375*H1375,2)</f>
        <v>0</v>
      </c>
      <c r="K1375" s="230" t="s">
        <v>326</v>
      </c>
      <c r="L1375" s="45"/>
      <c r="M1375" s="235" t="s">
        <v>1</v>
      </c>
      <c r="N1375" s="236" t="s">
        <v>46</v>
      </c>
      <c r="O1375" s="92"/>
      <c r="P1375" s="237">
        <f>O1375*H1375</f>
        <v>0</v>
      </c>
      <c r="Q1375" s="237">
        <v>0</v>
      </c>
      <c r="R1375" s="237">
        <f>Q1375*H1375</f>
        <v>0</v>
      </c>
      <c r="S1375" s="237">
        <v>0</v>
      </c>
      <c r="T1375" s="238">
        <f>S1375*H1375</f>
        <v>0</v>
      </c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R1375" s="239" t="s">
        <v>404</v>
      </c>
      <c r="AT1375" s="239" t="s">
        <v>323</v>
      </c>
      <c r="AU1375" s="239" t="s">
        <v>91</v>
      </c>
      <c r="AY1375" s="18" t="s">
        <v>320</v>
      </c>
      <c r="BE1375" s="240">
        <f>IF(N1375="základní",J1375,0)</f>
        <v>0</v>
      </c>
      <c r="BF1375" s="240">
        <f>IF(N1375="snížená",J1375,0)</f>
        <v>0</v>
      </c>
      <c r="BG1375" s="240">
        <f>IF(N1375="zákl. přenesená",J1375,0)</f>
        <v>0</v>
      </c>
      <c r="BH1375" s="240">
        <f>IF(N1375="sníž. přenesená",J1375,0)</f>
        <v>0</v>
      </c>
      <c r="BI1375" s="240">
        <f>IF(N1375="nulová",J1375,0)</f>
        <v>0</v>
      </c>
      <c r="BJ1375" s="18" t="s">
        <v>89</v>
      </c>
      <c r="BK1375" s="240">
        <f>ROUND(I1375*H1375,2)</f>
        <v>0</v>
      </c>
      <c r="BL1375" s="18" t="s">
        <v>404</v>
      </c>
      <c r="BM1375" s="239" t="s">
        <v>2276</v>
      </c>
    </row>
    <row r="1376" s="2" customFormat="1">
      <c r="A1376" s="39"/>
      <c r="B1376" s="40"/>
      <c r="C1376" s="41"/>
      <c r="D1376" s="241" t="s">
        <v>329</v>
      </c>
      <c r="E1376" s="41"/>
      <c r="F1376" s="242" t="s">
        <v>2277</v>
      </c>
      <c r="G1376" s="41"/>
      <c r="H1376" s="41"/>
      <c r="I1376" s="243"/>
      <c r="J1376" s="41"/>
      <c r="K1376" s="41"/>
      <c r="L1376" s="45"/>
      <c r="M1376" s="244"/>
      <c r="N1376" s="245"/>
      <c r="O1376" s="92"/>
      <c r="P1376" s="92"/>
      <c r="Q1376" s="92"/>
      <c r="R1376" s="92"/>
      <c r="S1376" s="92"/>
      <c r="T1376" s="93"/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T1376" s="18" t="s">
        <v>329</v>
      </c>
      <c r="AU1376" s="18" t="s">
        <v>91</v>
      </c>
    </row>
    <row r="1377" s="16" customFormat="1">
      <c r="A1377" s="16"/>
      <c r="B1377" s="299"/>
      <c r="C1377" s="300"/>
      <c r="D1377" s="253" t="s">
        <v>440</v>
      </c>
      <c r="E1377" s="301" t="s">
        <v>1</v>
      </c>
      <c r="F1377" s="302" t="s">
        <v>2252</v>
      </c>
      <c r="G1377" s="300"/>
      <c r="H1377" s="301" t="s">
        <v>1</v>
      </c>
      <c r="I1377" s="303"/>
      <c r="J1377" s="300"/>
      <c r="K1377" s="300"/>
      <c r="L1377" s="304"/>
      <c r="M1377" s="305"/>
      <c r="N1377" s="306"/>
      <c r="O1377" s="306"/>
      <c r="P1377" s="306"/>
      <c r="Q1377" s="306"/>
      <c r="R1377" s="306"/>
      <c r="S1377" s="306"/>
      <c r="T1377" s="307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T1377" s="308" t="s">
        <v>440</v>
      </c>
      <c r="AU1377" s="308" t="s">
        <v>91</v>
      </c>
      <c r="AV1377" s="16" t="s">
        <v>89</v>
      </c>
      <c r="AW1377" s="16" t="s">
        <v>36</v>
      </c>
      <c r="AX1377" s="16" t="s">
        <v>81</v>
      </c>
      <c r="AY1377" s="308" t="s">
        <v>320</v>
      </c>
    </row>
    <row r="1378" s="13" customFormat="1">
      <c r="A1378" s="13"/>
      <c r="B1378" s="251"/>
      <c r="C1378" s="252"/>
      <c r="D1378" s="253" t="s">
        <v>440</v>
      </c>
      <c r="E1378" s="254" t="s">
        <v>1</v>
      </c>
      <c r="F1378" s="255" t="s">
        <v>2278</v>
      </c>
      <c r="G1378" s="252"/>
      <c r="H1378" s="256">
        <v>33</v>
      </c>
      <c r="I1378" s="257"/>
      <c r="J1378" s="252"/>
      <c r="K1378" s="252"/>
      <c r="L1378" s="258"/>
      <c r="M1378" s="259"/>
      <c r="N1378" s="260"/>
      <c r="O1378" s="260"/>
      <c r="P1378" s="260"/>
      <c r="Q1378" s="260"/>
      <c r="R1378" s="260"/>
      <c r="S1378" s="260"/>
      <c r="T1378" s="261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62" t="s">
        <v>440</v>
      </c>
      <c r="AU1378" s="262" t="s">
        <v>91</v>
      </c>
      <c r="AV1378" s="13" t="s">
        <v>91</v>
      </c>
      <c r="AW1378" s="13" t="s">
        <v>36</v>
      </c>
      <c r="AX1378" s="13" t="s">
        <v>81</v>
      </c>
      <c r="AY1378" s="262" t="s">
        <v>320</v>
      </c>
    </row>
    <row r="1379" s="13" customFormat="1">
      <c r="A1379" s="13"/>
      <c r="B1379" s="251"/>
      <c r="C1379" s="252"/>
      <c r="D1379" s="253" t="s">
        <v>440</v>
      </c>
      <c r="E1379" s="254" t="s">
        <v>1</v>
      </c>
      <c r="F1379" s="255" t="s">
        <v>2279</v>
      </c>
      <c r="G1379" s="252"/>
      <c r="H1379" s="256">
        <v>12</v>
      </c>
      <c r="I1379" s="257"/>
      <c r="J1379" s="252"/>
      <c r="K1379" s="252"/>
      <c r="L1379" s="258"/>
      <c r="M1379" s="259"/>
      <c r="N1379" s="260"/>
      <c r="O1379" s="260"/>
      <c r="P1379" s="260"/>
      <c r="Q1379" s="260"/>
      <c r="R1379" s="260"/>
      <c r="S1379" s="260"/>
      <c r="T1379" s="261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T1379" s="262" t="s">
        <v>440</v>
      </c>
      <c r="AU1379" s="262" t="s">
        <v>91</v>
      </c>
      <c r="AV1379" s="13" t="s">
        <v>91</v>
      </c>
      <c r="AW1379" s="13" t="s">
        <v>36</v>
      </c>
      <c r="AX1379" s="13" t="s">
        <v>81</v>
      </c>
      <c r="AY1379" s="262" t="s">
        <v>320</v>
      </c>
    </row>
    <row r="1380" s="13" customFormat="1">
      <c r="A1380" s="13"/>
      <c r="B1380" s="251"/>
      <c r="C1380" s="252"/>
      <c r="D1380" s="253" t="s">
        <v>440</v>
      </c>
      <c r="E1380" s="254" t="s">
        <v>1</v>
      </c>
      <c r="F1380" s="255" t="s">
        <v>2280</v>
      </c>
      <c r="G1380" s="252"/>
      <c r="H1380" s="256">
        <v>1.8</v>
      </c>
      <c r="I1380" s="257"/>
      <c r="J1380" s="252"/>
      <c r="K1380" s="252"/>
      <c r="L1380" s="258"/>
      <c r="M1380" s="259"/>
      <c r="N1380" s="260"/>
      <c r="O1380" s="260"/>
      <c r="P1380" s="260"/>
      <c r="Q1380" s="260"/>
      <c r="R1380" s="260"/>
      <c r="S1380" s="260"/>
      <c r="T1380" s="261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62" t="s">
        <v>440</v>
      </c>
      <c r="AU1380" s="262" t="s">
        <v>91</v>
      </c>
      <c r="AV1380" s="13" t="s">
        <v>91</v>
      </c>
      <c r="AW1380" s="13" t="s">
        <v>36</v>
      </c>
      <c r="AX1380" s="13" t="s">
        <v>81</v>
      </c>
      <c r="AY1380" s="262" t="s">
        <v>320</v>
      </c>
    </row>
    <row r="1381" s="14" customFormat="1">
      <c r="A1381" s="14"/>
      <c r="B1381" s="263"/>
      <c r="C1381" s="264"/>
      <c r="D1381" s="253" t="s">
        <v>440</v>
      </c>
      <c r="E1381" s="265" t="s">
        <v>1</v>
      </c>
      <c r="F1381" s="266" t="s">
        <v>485</v>
      </c>
      <c r="G1381" s="264"/>
      <c r="H1381" s="267">
        <v>46.799999999999997</v>
      </c>
      <c r="I1381" s="268"/>
      <c r="J1381" s="264"/>
      <c r="K1381" s="264"/>
      <c r="L1381" s="269"/>
      <c r="M1381" s="270"/>
      <c r="N1381" s="271"/>
      <c r="O1381" s="271"/>
      <c r="P1381" s="271"/>
      <c r="Q1381" s="271"/>
      <c r="R1381" s="271"/>
      <c r="S1381" s="271"/>
      <c r="T1381" s="272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73" t="s">
        <v>440</v>
      </c>
      <c r="AU1381" s="273" t="s">
        <v>91</v>
      </c>
      <c r="AV1381" s="14" t="s">
        <v>341</v>
      </c>
      <c r="AW1381" s="14" t="s">
        <v>36</v>
      </c>
      <c r="AX1381" s="14" t="s">
        <v>89</v>
      </c>
      <c r="AY1381" s="273" t="s">
        <v>320</v>
      </c>
    </row>
    <row r="1382" s="2" customFormat="1" ht="33" customHeight="1">
      <c r="A1382" s="39"/>
      <c r="B1382" s="40"/>
      <c r="C1382" s="228" t="s">
        <v>2281</v>
      </c>
      <c r="D1382" s="228" t="s">
        <v>323</v>
      </c>
      <c r="E1382" s="229" t="s">
        <v>2282</v>
      </c>
      <c r="F1382" s="230" t="s">
        <v>2283</v>
      </c>
      <c r="G1382" s="231" t="s">
        <v>515</v>
      </c>
      <c r="H1382" s="232">
        <v>130.44</v>
      </c>
      <c r="I1382" s="233"/>
      <c r="J1382" s="234">
        <f>ROUND(I1382*H1382,2)</f>
        <v>0</v>
      </c>
      <c r="K1382" s="230" t="s">
        <v>326</v>
      </c>
      <c r="L1382" s="45"/>
      <c r="M1382" s="235" t="s">
        <v>1</v>
      </c>
      <c r="N1382" s="236" t="s">
        <v>46</v>
      </c>
      <c r="O1382" s="92"/>
      <c r="P1382" s="237">
        <f>O1382*H1382</f>
        <v>0</v>
      </c>
      <c r="Q1382" s="237">
        <v>0</v>
      </c>
      <c r="R1382" s="237">
        <f>Q1382*H1382</f>
        <v>0</v>
      </c>
      <c r="S1382" s="237">
        <v>0</v>
      </c>
      <c r="T1382" s="238">
        <f>S1382*H1382</f>
        <v>0</v>
      </c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R1382" s="239" t="s">
        <v>404</v>
      </c>
      <c r="AT1382" s="239" t="s">
        <v>323</v>
      </c>
      <c r="AU1382" s="239" t="s">
        <v>91</v>
      </c>
      <c r="AY1382" s="18" t="s">
        <v>320</v>
      </c>
      <c r="BE1382" s="240">
        <f>IF(N1382="základní",J1382,0)</f>
        <v>0</v>
      </c>
      <c r="BF1382" s="240">
        <f>IF(N1382="snížená",J1382,0)</f>
        <v>0</v>
      </c>
      <c r="BG1382" s="240">
        <f>IF(N1382="zákl. přenesená",J1382,0)</f>
        <v>0</v>
      </c>
      <c r="BH1382" s="240">
        <f>IF(N1382="sníž. přenesená",J1382,0)</f>
        <v>0</v>
      </c>
      <c r="BI1382" s="240">
        <f>IF(N1382="nulová",J1382,0)</f>
        <v>0</v>
      </c>
      <c r="BJ1382" s="18" t="s">
        <v>89</v>
      </c>
      <c r="BK1382" s="240">
        <f>ROUND(I1382*H1382,2)</f>
        <v>0</v>
      </c>
      <c r="BL1382" s="18" t="s">
        <v>404</v>
      </c>
      <c r="BM1382" s="239" t="s">
        <v>2284</v>
      </c>
    </row>
    <row r="1383" s="2" customFormat="1">
      <c r="A1383" s="39"/>
      <c r="B1383" s="40"/>
      <c r="C1383" s="41"/>
      <c r="D1383" s="241" t="s">
        <v>329</v>
      </c>
      <c r="E1383" s="41"/>
      <c r="F1383" s="242" t="s">
        <v>2285</v>
      </c>
      <c r="G1383" s="41"/>
      <c r="H1383" s="41"/>
      <c r="I1383" s="243"/>
      <c r="J1383" s="41"/>
      <c r="K1383" s="41"/>
      <c r="L1383" s="45"/>
      <c r="M1383" s="244"/>
      <c r="N1383" s="245"/>
      <c r="O1383" s="92"/>
      <c r="P1383" s="92"/>
      <c r="Q1383" s="92"/>
      <c r="R1383" s="92"/>
      <c r="S1383" s="92"/>
      <c r="T1383" s="93"/>
      <c r="U1383" s="39"/>
      <c r="V1383" s="39"/>
      <c r="W1383" s="39"/>
      <c r="X1383" s="39"/>
      <c r="Y1383" s="39"/>
      <c r="Z1383" s="39"/>
      <c r="AA1383" s="39"/>
      <c r="AB1383" s="39"/>
      <c r="AC1383" s="39"/>
      <c r="AD1383" s="39"/>
      <c r="AE1383" s="39"/>
      <c r="AT1383" s="18" t="s">
        <v>329</v>
      </c>
      <c r="AU1383" s="18" t="s">
        <v>91</v>
      </c>
    </row>
    <row r="1384" s="16" customFormat="1">
      <c r="A1384" s="16"/>
      <c r="B1384" s="299"/>
      <c r="C1384" s="300"/>
      <c r="D1384" s="253" t="s">
        <v>440</v>
      </c>
      <c r="E1384" s="301" t="s">
        <v>1</v>
      </c>
      <c r="F1384" s="302" t="s">
        <v>2252</v>
      </c>
      <c r="G1384" s="300"/>
      <c r="H1384" s="301" t="s">
        <v>1</v>
      </c>
      <c r="I1384" s="303"/>
      <c r="J1384" s="300"/>
      <c r="K1384" s="300"/>
      <c r="L1384" s="304"/>
      <c r="M1384" s="305"/>
      <c r="N1384" s="306"/>
      <c r="O1384" s="306"/>
      <c r="P1384" s="306"/>
      <c r="Q1384" s="306"/>
      <c r="R1384" s="306"/>
      <c r="S1384" s="306"/>
      <c r="T1384" s="307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T1384" s="308" t="s">
        <v>440</v>
      </c>
      <c r="AU1384" s="308" t="s">
        <v>91</v>
      </c>
      <c r="AV1384" s="16" t="s">
        <v>89</v>
      </c>
      <c r="AW1384" s="16" t="s">
        <v>36</v>
      </c>
      <c r="AX1384" s="16" t="s">
        <v>81</v>
      </c>
      <c r="AY1384" s="308" t="s">
        <v>320</v>
      </c>
    </row>
    <row r="1385" s="13" customFormat="1">
      <c r="A1385" s="13"/>
      <c r="B1385" s="251"/>
      <c r="C1385" s="252"/>
      <c r="D1385" s="253" t="s">
        <v>440</v>
      </c>
      <c r="E1385" s="254" t="s">
        <v>1</v>
      </c>
      <c r="F1385" s="255" t="s">
        <v>2286</v>
      </c>
      <c r="G1385" s="252"/>
      <c r="H1385" s="256">
        <v>12</v>
      </c>
      <c r="I1385" s="257"/>
      <c r="J1385" s="252"/>
      <c r="K1385" s="252"/>
      <c r="L1385" s="258"/>
      <c r="M1385" s="259"/>
      <c r="N1385" s="260"/>
      <c r="O1385" s="260"/>
      <c r="P1385" s="260"/>
      <c r="Q1385" s="260"/>
      <c r="R1385" s="260"/>
      <c r="S1385" s="260"/>
      <c r="T1385" s="261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T1385" s="262" t="s">
        <v>440</v>
      </c>
      <c r="AU1385" s="262" t="s">
        <v>91</v>
      </c>
      <c r="AV1385" s="13" t="s">
        <v>91</v>
      </c>
      <c r="AW1385" s="13" t="s">
        <v>36</v>
      </c>
      <c r="AX1385" s="13" t="s">
        <v>81</v>
      </c>
      <c r="AY1385" s="262" t="s">
        <v>320</v>
      </c>
    </row>
    <row r="1386" s="15" customFormat="1">
      <c r="A1386" s="15"/>
      <c r="B1386" s="288"/>
      <c r="C1386" s="289"/>
      <c r="D1386" s="253" t="s">
        <v>440</v>
      </c>
      <c r="E1386" s="290" t="s">
        <v>1</v>
      </c>
      <c r="F1386" s="291" t="s">
        <v>633</v>
      </c>
      <c r="G1386" s="289"/>
      <c r="H1386" s="292">
        <v>12</v>
      </c>
      <c r="I1386" s="293"/>
      <c r="J1386" s="289"/>
      <c r="K1386" s="289"/>
      <c r="L1386" s="294"/>
      <c r="M1386" s="295"/>
      <c r="N1386" s="296"/>
      <c r="O1386" s="296"/>
      <c r="P1386" s="296"/>
      <c r="Q1386" s="296"/>
      <c r="R1386" s="296"/>
      <c r="S1386" s="296"/>
      <c r="T1386" s="297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T1386" s="298" t="s">
        <v>440</v>
      </c>
      <c r="AU1386" s="298" t="s">
        <v>91</v>
      </c>
      <c r="AV1386" s="15" t="s">
        <v>111</v>
      </c>
      <c r="AW1386" s="15" t="s">
        <v>36</v>
      </c>
      <c r="AX1386" s="15" t="s">
        <v>81</v>
      </c>
      <c r="AY1386" s="298" t="s">
        <v>320</v>
      </c>
    </row>
    <row r="1387" s="16" customFormat="1">
      <c r="A1387" s="16"/>
      <c r="B1387" s="299"/>
      <c r="C1387" s="300"/>
      <c r="D1387" s="253" t="s">
        <v>440</v>
      </c>
      <c r="E1387" s="301" t="s">
        <v>1</v>
      </c>
      <c r="F1387" s="302" t="s">
        <v>2269</v>
      </c>
      <c r="G1387" s="300"/>
      <c r="H1387" s="301" t="s">
        <v>1</v>
      </c>
      <c r="I1387" s="303"/>
      <c r="J1387" s="300"/>
      <c r="K1387" s="300"/>
      <c r="L1387" s="304"/>
      <c r="M1387" s="305"/>
      <c r="N1387" s="306"/>
      <c r="O1387" s="306"/>
      <c r="P1387" s="306"/>
      <c r="Q1387" s="306"/>
      <c r="R1387" s="306"/>
      <c r="S1387" s="306"/>
      <c r="T1387" s="307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T1387" s="308" t="s">
        <v>440</v>
      </c>
      <c r="AU1387" s="308" t="s">
        <v>91</v>
      </c>
      <c r="AV1387" s="16" t="s">
        <v>89</v>
      </c>
      <c r="AW1387" s="16" t="s">
        <v>36</v>
      </c>
      <c r="AX1387" s="16" t="s">
        <v>81</v>
      </c>
      <c r="AY1387" s="308" t="s">
        <v>320</v>
      </c>
    </row>
    <row r="1388" s="13" customFormat="1">
      <c r="A1388" s="13"/>
      <c r="B1388" s="251"/>
      <c r="C1388" s="252"/>
      <c r="D1388" s="253" t="s">
        <v>440</v>
      </c>
      <c r="E1388" s="254" t="s">
        <v>1</v>
      </c>
      <c r="F1388" s="255" t="s">
        <v>2287</v>
      </c>
      <c r="G1388" s="252"/>
      <c r="H1388" s="256">
        <v>118.44</v>
      </c>
      <c r="I1388" s="257"/>
      <c r="J1388" s="252"/>
      <c r="K1388" s="252"/>
      <c r="L1388" s="258"/>
      <c r="M1388" s="259"/>
      <c r="N1388" s="260"/>
      <c r="O1388" s="260"/>
      <c r="P1388" s="260"/>
      <c r="Q1388" s="260"/>
      <c r="R1388" s="260"/>
      <c r="S1388" s="260"/>
      <c r="T1388" s="261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T1388" s="262" t="s">
        <v>440</v>
      </c>
      <c r="AU1388" s="262" t="s">
        <v>91</v>
      </c>
      <c r="AV1388" s="13" t="s">
        <v>91</v>
      </c>
      <c r="AW1388" s="13" t="s">
        <v>36</v>
      </c>
      <c r="AX1388" s="13" t="s">
        <v>81</v>
      </c>
      <c r="AY1388" s="262" t="s">
        <v>320</v>
      </c>
    </row>
    <row r="1389" s="15" customFormat="1">
      <c r="A1389" s="15"/>
      <c r="B1389" s="288"/>
      <c r="C1389" s="289"/>
      <c r="D1389" s="253" t="s">
        <v>440</v>
      </c>
      <c r="E1389" s="290" t="s">
        <v>1</v>
      </c>
      <c r="F1389" s="291" t="s">
        <v>633</v>
      </c>
      <c r="G1389" s="289"/>
      <c r="H1389" s="292">
        <v>118.44</v>
      </c>
      <c r="I1389" s="293"/>
      <c r="J1389" s="289"/>
      <c r="K1389" s="289"/>
      <c r="L1389" s="294"/>
      <c r="M1389" s="295"/>
      <c r="N1389" s="296"/>
      <c r="O1389" s="296"/>
      <c r="P1389" s="296"/>
      <c r="Q1389" s="296"/>
      <c r="R1389" s="296"/>
      <c r="S1389" s="296"/>
      <c r="T1389" s="297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T1389" s="298" t="s">
        <v>440</v>
      </c>
      <c r="AU1389" s="298" t="s">
        <v>91</v>
      </c>
      <c r="AV1389" s="15" t="s">
        <v>111</v>
      </c>
      <c r="AW1389" s="15" t="s">
        <v>36</v>
      </c>
      <c r="AX1389" s="15" t="s">
        <v>81</v>
      </c>
      <c r="AY1389" s="298" t="s">
        <v>320</v>
      </c>
    </row>
    <row r="1390" s="14" customFormat="1">
      <c r="A1390" s="14"/>
      <c r="B1390" s="263"/>
      <c r="C1390" s="264"/>
      <c r="D1390" s="253" t="s">
        <v>440</v>
      </c>
      <c r="E1390" s="265" t="s">
        <v>1</v>
      </c>
      <c r="F1390" s="266" t="s">
        <v>485</v>
      </c>
      <c r="G1390" s="264"/>
      <c r="H1390" s="267">
        <v>130.44</v>
      </c>
      <c r="I1390" s="268"/>
      <c r="J1390" s="264"/>
      <c r="K1390" s="264"/>
      <c r="L1390" s="269"/>
      <c r="M1390" s="270"/>
      <c r="N1390" s="271"/>
      <c r="O1390" s="271"/>
      <c r="P1390" s="271"/>
      <c r="Q1390" s="271"/>
      <c r="R1390" s="271"/>
      <c r="S1390" s="271"/>
      <c r="T1390" s="272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T1390" s="273" t="s">
        <v>440</v>
      </c>
      <c r="AU1390" s="273" t="s">
        <v>91</v>
      </c>
      <c r="AV1390" s="14" t="s">
        <v>341</v>
      </c>
      <c r="AW1390" s="14" t="s">
        <v>36</v>
      </c>
      <c r="AX1390" s="14" t="s">
        <v>89</v>
      </c>
      <c r="AY1390" s="273" t="s">
        <v>320</v>
      </c>
    </row>
    <row r="1391" s="2" customFormat="1" ht="16.5" customHeight="1">
      <c r="A1391" s="39"/>
      <c r="B1391" s="40"/>
      <c r="C1391" s="274" t="s">
        <v>2288</v>
      </c>
      <c r="D1391" s="274" t="s">
        <v>503</v>
      </c>
      <c r="E1391" s="275" t="s">
        <v>2289</v>
      </c>
      <c r="F1391" s="276" t="s">
        <v>2290</v>
      </c>
      <c r="G1391" s="277" t="s">
        <v>455</v>
      </c>
      <c r="H1391" s="278">
        <v>7.5750000000000002</v>
      </c>
      <c r="I1391" s="279"/>
      <c r="J1391" s="280">
        <f>ROUND(I1391*H1391,2)</f>
        <v>0</v>
      </c>
      <c r="K1391" s="276" t="s">
        <v>1</v>
      </c>
      <c r="L1391" s="281"/>
      <c r="M1391" s="282" t="s">
        <v>1</v>
      </c>
      <c r="N1391" s="283" t="s">
        <v>46</v>
      </c>
      <c r="O1391" s="92"/>
      <c r="P1391" s="237">
        <f>O1391*H1391</f>
        <v>0</v>
      </c>
      <c r="Q1391" s="237">
        <v>0.44</v>
      </c>
      <c r="R1391" s="237">
        <f>Q1391*H1391</f>
        <v>3.3330000000000002</v>
      </c>
      <c r="S1391" s="237">
        <v>0</v>
      </c>
      <c r="T1391" s="238">
        <f>S1391*H1391</f>
        <v>0</v>
      </c>
      <c r="U1391" s="39"/>
      <c r="V1391" s="39"/>
      <c r="W1391" s="39"/>
      <c r="X1391" s="39"/>
      <c r="Y1391" s="39"/>
      <c r="Z1391" s="39"/>
      <c r="AA1391" s="39"/>
      <c r="AB1391" s="39"/>
      <c r="AC1391" s="39"/>
      <c r="AD1391" s="39"/>
      <c r="AE1391" s="39"/>
      <c r="AR1391" s="239" t="s">
        <v>823</v>
      </c>
      <c r="AT1391" s="239" t="s">
        <v>503</v>
      </c>
      <c r="AU1391" s="239" t="s">
        <v>91</v>
      </c>
      <c r="AY1391" s="18" t="s">
        <v>320</v>
      </c>
      <c r="BE1391" s="240">
        <f>IF(N1391="základní",J1391,0)</f>
        <v>0</v>
      </c>
      <c r="BF1391" s="240">
        <f>IF(N1391="snížená",J1391,0)</f>
        <v>0</v>
      </c>
      <c r="BG1391" s="240">
        <f>IF(N1391="zákl. přenesená",J1391,0)</f>
        <v>0</v>
      </c>
      <c r="BH1391" s="240">
        <f>IF(N1391="sníž. přenesená",J1391,0)</f>
        <v>0</v>
      </c>
      <c r="BI1391" s="240">
        <f>IF(N1391="nulová",J1391,0)</f>
        <v>0</v>
      </c>
      <c r="BJ1391" s="18" t="s">
        <v>89</v>
      </c>
      <c r="BK1391" s="240">
        <f>ROUND(I1391*H1391,2)</f>
        <v>0</v>
      </c>
      <c r="BL1391" s="18" t="s">
        <v>404</v>
      </c>
      <c r="BM1391" s="239" t="s">
        <v>2291</v>
      </c>
    </row>
    <row r="1392" s="13" customFormat="1">
      <c r="A1392" s="13"/>
      <c r="B1392" s="251"/>
      <c r="C1392" s="252"/>
      <c r="D1392" s="253" t="s">
        <v>440</v>
      </c>
      <c r="E1392" s="254" t="s">
        <v>1</v>
      </c>
      <c r="F1392" s="255" t="s">
        <v>2292</v>
      </c>
      <c r="G1392" s="252"/>
      <c r="H1392" s="256">
        <v>0.57699999999999996</v>
      </c>
      <c r="I1392" s="257"/>
      <c r="J1392" s="252"/>
      <c r="K1392" s="252"/>
      <c r="L1392" s="258"/>
      <c r="M1392" s="259"/>
      <c r="N1392" s="260"/>
      <c r="O1392" s="260"/>
      <c r="P1392" s="260"/>
      <c r="Q1392" s="260"/>
      <c r="R1392" s="260"/>
      <c r="S1392" s="260"/>
      <c r="T1392" s="261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62" t="s">
        <v>440</v>
      </c>
      <c r="AU1392" s="262" t="s">
        <v>91</v>
      </c>
      <c r="AV1392" s="13" t="s">
        <v>91</v>
      </c>
      <c r="AW1392" s="13" t="s">
        <v>36</v>
      </c>
      <c r="AX1392" s="13" t="s">
        <v>81</v>
      </c>
      <c r="AY1392" s="262" t="s">
        <v>320</v>
      </c>
    </row>
    <row r="1393" s="13" customFormat="1">
      <c r="A1393" s="13"/>
      <c r="B1393" s="251"/>
      <c r="C1393" s="252"/>
      <c r="D1393" s="253" t="s">
        <v>440</v>
      </c>
      <c r="E1393" s="254" t="s">
        <v>1</v>
      </c>
      <c r="F1393" s="255" t="s">
        <v>2293</v>
      </c>
      <c r="G1393" s="252"/>
      <c r="H1393" s="256">
        <v>0.185</v>
      </c>
      <c r="I1393" s="257"/>
      <c r="J1393" s="252"/>
      <c r="K1393" s="252"/>
      <c r="L1393" s="258"/>
      <c r="M1393" s="259"/>
      <c r="N1393" s="260"/>
      <c r="O1393" s="260"/>
      <c r="P1393" s="260"/>
      <c r="Q1393" s="260"/>
      <c r="R1393" s="260"/>
      <c r="S1393" s="260"/>
      <c r="T1393" s="261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62" t="s">
        <v>440</v>
      </c>
      <c r="AU1393" s="262" t="s">
        <v>91</v>
      </c>
      <c r="AV1393" s="13" t="s">
        <v>91</v>
      </c>
      <c r="AW1393" s="13" t="s">
        <v>36</v>
      </c>
      <c r="AX1393" s="13" t="s">
        <v>81</v>
      </c>
      <c r="AY1393" s="262" t="s">
        <v>320</v>
      </c>
    </row>
    <row r="1394" s="13" customFormat="1">
      <c r="A1394" s="13"/>
      <c r="B1394" s="251"/>
      <c r="C1394" s="252"/>
      <c r="D1394" s="253" t="s">
        <v>440</v>
      </c>
      <c r="E1394" s="254" t="s">
        <v>1</v>
      </c>
      <c r="F1394" s="255" t="s">
        <v>2294</v>
      </c>
      <c r="G1394" s="252"/>
      <c r="H1394" s="256">
        <v>0.016</v>
      </c>
      <c r="I1394" s="257"/>
      <c r="J1394" s="252"/>
      <c r="K1394" s="252"/>
      <c r="L1394" s="258"/>
      <c r="M1394" s="259"/>
      <c r="N1394" s="260"/>
      <c r="O1394" s="260"/>
      <c r="P1394" s="260"/>
      <c r="Q1394" s="260"/>
      <c r="R1394" s="260"/>
      <c r="S1394" s="260"/>
      <c r="T1394" s="261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62" t="s">
        <v>440</v>
      </c>
      <c r="AU1394" s="262" t="s">
        <v>91</v>
      </c>
      <c r="AV1394" s="13" t="s">
        <v>91</v>
      </c>
      <c r="AW1394" s="13" t="s">
        <v>36</v>
      </c>
      <c r="AX1394" s="13" t="s">
        <v>81</v>
      </c>
      <c r="AY1394" s="262" t="s">
        <v>320</v>
      </c>
    </row>
    <row r="1395" s="13" customFormat="1">
      <c r="A1395" s="13"/>
      <c r="B1395" s="251"/>
      <c r="C1395" s="252"/>
      <c r="D1395" s="253" t="s">
        <v>440</v>
      </c>
      <c r="E1395" s="254" t="s">
        <v>1</v>
      </c>
      <c r="F1395" s="255" t="s">
        <v>2295</v>
      </c>
      <c r="G1395" s="252"/>
      <c r="H1395" s="256">
        <v>0.017999999999999999</v>
      </c>
      <c r="I1395" s="257"/>
      <c r="J1395" s="252"/>
      <c r="K1395" s="252"/>
      <c r="L1395" s="258"/>
      <c r="M1395" s="259"/>
      <c r="N1395" s="260"/>
      <c r="O1395" s="260"/>
      <c r="P1395" s="260"/>
      <c r="Q1395" s="260"/>
      <c r="R1395" s="260"/>
      <c r="S1395" s="260"/>
      <c r="T1395" s="261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T1395" s="262" t="s">
        <v>440</v>
      </c>
      <c r="AU1395" s="262" t="s">
        <v>91</v>
      </c>
      <c r="AV1395" s="13" t="s">
        <v>91</v>
      </c>
      <c r="AW1395" s="13" t="s">
        <v>36</v>
      </c>
      <c r="AX1395" s="13" t="s">
        <v>81</v>
      </c>
      <c r="AY1395" s="262" t="s">
        <v>320</v>
      </c>
    </row>
    <row r="1396" s="13" customFormat="1">
      <c r="A1396" s="13"/>
      <c r="B1396" s="251"/>
      <c r="C1396" s="252"/>
      <c r="D1396" s="253" t="s">
        <v>440</v>
      </c>
      <c r="E1396" s="254" t="s">
        <v>1</v>
      </c>
      <c r="F1396" s="255" t="s">
        <v>2296</v>
      </c>
      <c r="G1396" s="252"/>
      <c r="H1396" s="256">
        <v>2.8730000000000002</v>
      </c>
      <c r="I1396" s="257"/>
      <c r="J1396" s="252"/>
      <c r="K1396" s="252"/>
      <c r="L1396" s="258"/>
      <c r="M1396" s="259"/>
      <c r="N1396" s="260"/>
      <c r="O1396" s="260"/>
      <c r="P1396" s="260"/>
      <c r="Q1396" s="260"/>
      <c r="R1396" s="260"/>
      <c r="S1396" s="260"/>
      <c r="T1396" s="261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62" t="s">
        <v>440</v>
      </c>
      <c r="AU1396" s="262" t="s">
        <v>91</v>
      </c>
      <c r="AV1396" s="13" t="s">
        <v>91</v>
      </c>
      <c r="AW1396" s="13" t="s">
        <v>36</v>
      </c>
      <c r="AX1396" s="13" t="s">
        <v>81</v>
      </c>
      <c r="AY1396" s="262" t="s">
        <v>320</v>
      </c>
    </row>
    <row r="1397" s="13" customFormat="1">
      <c r="A1397" s="13"/>
      <c r="B1397" s="251"/>
      <c r="C1397" s="252"/>
      <c r="D1397" s="253" t="s">
        <v>440</v>
      </c>
      <c r="E1397" s="254" t="s">
        <v>1</v>
      </c>
      <c r="F1397" s="255" t="s">
        <v>2297</v>
      </c>
      <c r="G1397" s="252"/>
      <c r="H1397" s="256">
        <v>0.29199999999999998</v>
      </c>
      <c r="I1397" s="257"/>
      <c r="J1397" s="252"/>
      <c r="K1397" s="252"/>
      <c r="L1397" s="258"/>
      <c r="M1397" s="259"/>
      <c r="N1397" s="260"/>
      <c r="O1397" s="260"/>
      <c r="P1397" s="260"/>
      <c r="Q1397" s="260"/>
      <c r="R1397" s="260"/>
      <c r="S1397" s="260"/>
      <c r="T1397" s="261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T1397" s="262" t="s">
        <v>440</v>
      </c>
      <c r="AU1397" s="262" t="s">
        <v>91</v>
      </c>
      <c r="AV1397" s="13" t="s">
        <v>91</v>
      </c>
      <c r="AW1397" s="13" t="s">
        <v>36</v>
      </c>
      <c r="AX1397" s="13" t="s">
        <v>81</v>
      </c>
      <c r="AY1397" s="262" t="s">
        <v>320</v>
      </c>
    </row>
    <row r="1398" s="13" customFormat="1">
      <c r="A1398" s="13"/>
      <c r="B1398" s="251"/>
      <c r="C1398" s="252"/>
      <c r="D1398" s="253" t="s">
        <v>440</v>
      </c>
      <c r="E1398" s="254" t="s">
        <v>1</v>
      </c>
      <c r="F1398" s="255" t="s">
        <v>2298</v>
      </c>
      <c r="G1398" s="252"/>
      <c r="H1398" s="256">
        <v>0.39200000000000002</v>
      </c>
      <c r="I1398" s="257"/>
      <c r="J1398" s="252"/>
      <c r="K1398" s="252"/>
      <c r="L1398" s="258"/>
      <c r="M1398" s="259"/>
      <c r="N1398" s="260"/>
      <c r="O1398" s="260"/>
      <c r="P1398" s="260"/>
      <c r="Q1398" s="260"/>
      <c r="R1398" s="260"/>
      <c r="S1398" s="260"/>
      <c r="T1398" s="261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T1398" s="262" t="s">
        <v>440</v>
      </c>
      <c r="AU1398" s="262" t="s">
        <v>91</v>
      </c>
      <c r="AV1398" s="13" t="s">
        <v>91</v>
      </c>
      <c r="AW1398" s="13" t="s">
        <v>36</v>
      </c>
      <c r="AX1398" s="13" t="s">
        <v>81</v>
      </c>
      <c r="AY1398" s="262" t="s">
        <v>320</v>
      </c>
    </row>
    <row r="1399" s="13" customFormat="1">
      <c r="A1399" s="13"/>
      <c r="B1399" s="251"/>
      <c r="C1399" s="252"/>
      <c r="D1399" s="253" t="s">
        <v>440</v>
      </c>
      <c r="E1399" s="254" t="s">
        <v>1</v>
      </c>
      <c r="F1399" s="255" t="s">
        <v>2299</v>
      </c>
      <c r="G1399" s="252"/>
      <c r="H1399" s="256">
        <v>0.79500000000000004</v>
      </c>
      <c r="I1399" s="257"/>
      <c r="J1399" s="252"/>
      <c r="K1399" s="252"/>
      <c r="L1399" s="258"/>
      <c r="M1399" s="259"/>
      <c r="N1399" s="260"/>
      <c r="O1399" s="260"/>
      <c r="P1399" s="260"/>
      <c r="Q1399" s="260"/>
      <c r="R1399" s="260"/>
      <c r="S1399" s="260"/>
      <c r="T1399" s="261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T1399" s="262" t="s">
        <v>440</v>
      </c>
      <c r="AU1399" s="262" t="s">
        <v>91</v>
      </c>
      <c r="AV1399" s="13" t="s">
        <v>91</v>
      </c>
      <c r="AW1399" s="13" t="s">
        <v>36</v>
      </c>
      <c r="AX1399" s="13" t="s">
        <v>81</v>
      </c>
      <c r="AY1399" s="262" t="s">
        <v>320</v>
      </c>
    </row>
    <row r="1400" s="13" customFormat="1">
      <c r="A1400" s="13"/>
      <c r="B1400" s="251"/>
      <c r="C1400" s="252"/>
      <c r="D1400" s="253" t="s">
        <v>440</v>
      </c>
      <c r="E1400" s="254" t="s">
        <v>1</v>
      </c>
      <c r="F1400" s="255" t="s">
        <v>2300</v>
      </c>
      <c r="G1400" s="252"/>
      <c r="H1400" s="256">
        <v>0.53900000000000003</v>
      </c>
      <c r="I1400" s="257"/>
      <c r="J1400" s="252"/>
      <c r="K1400" s="252"/>
      <c r="L1400" s="258"/>
      <c r="M1400" s="259"/>
      <c r="N1400" s="260"/>
      <c r="O1400" s="260"/>
      <c r="P1400" s="260"/>
      <c r="Q1400" s="260"/>
      <c r="R1400" s="260"/>
      <c r="S1400" s="260"/>
      <c r="T1400" s="261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62" t="s">
        <v>440</v>
      </c>
      <c r="AU1400" s="262" t="s">
        <v>91</v>
      </c>
      <c r="AV1400" s="13" t="s">
        <v>91</v>
      </c>
      <c r="AW1400" s="13" t="s">
        <v>36</v>
      </c>
      <c r="AX1400" s="13" t="s">
        <v>81</v>
      </c>
      <c r="AY1400" s="262" t="s">
        <v>320</v>
      </c>
    </row>
    <row r="1401" s="13" customFormat="1">
      <c r="A1401" s="13"/>
      <c r="B1401" s="251"/>
      <c r="C1401" s="252"/>
      <c r="D1401" s="253" t="s">
        <v>440</v>
      </c>
      <c r="E1401" s="254" t="s">
        <v>1</v>
      </c>
      <c r="F1401" s="255" t="s">
        <v>2301</v>
      </c>
      <c r="G1401" s="252"/>
      <c r="H1401" s="256">
        <v>0.104</v>
      </c>
      <c r="I1401" s="257"/>
      <c r="J1401" s="252"/>
      <c r="K1401" s="252"/>
      <c r="L1401" s="258"/>
      <c r="M1401" s="259"/>
      <c r="N1401" s="260"/>
      <c r="O1401" s="260"/>
      <c r="P1401" s="260"/>
      <c r="Q1401" s="260"/>
      <c r="R1401" s="260"/>
      <c r="S1401" s="260"/>
      <c r="T1401" s="261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262" t="s">
        <v>440</v>
      </c>
      <c r="AU1401" s="262" t="s">
        <v>91</v>
      </c>
      <c r="AV1401" s="13" t="s">
        <v>91</v>
      </c>
      <c r="AW1401" s="13" t="s">
        <v>36</v>
      </c>
      <c r="AX1401" s="13" t="s">
        <v>81</v>
      </c>
      <c r="AY1401" s="262" t="s">
        <v>320</v>
      </c>
    </row>
    <row r="1402" s="13" customFormat="1">
      <c r="A1402" s="13"/>
      <c r="B1402" s="251"/>
      <c r="C1402" s="252"/>
      <c r="D1402" s="253" t="s">
        <v>440</v>
      </c>
      <c r="E1402" s="254" t="s">
        <v>1</v>
      </c>
      <c r="F1402" s="255" t="s">
        <v>2302</v>
      </c>
      <c r="G1402" s="252"/>
      <c r="H1402" s="256">
        <v>0.13600000000000001</v>
      </c>
      <c r="I1402" s="257"/>
      <c r="J1402" s="252"/>
      <c r="K1402" s="252"/>
      <c r="L1402" s="258"/>
      <c r="M1402" s="259"/>
      <c r="N1402" s="260"/>
      <c r="O1402" s="260"/>
      <c r="P1402" s="260"/>
      <c r="Q1402" s="260"/>
      <c r="R1402" s="260"/>
      <c r="S1402" s="260"/>
      <c r="T1402" s="261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62" t="s">
        <v>440</v>
      </c>
      <c r="AU1402" s="262" t="s">
        <v>91</v>
      </c>
      <c r="AV1402" s="13" t="s">
        <v>91</v>
      </c>
      <c r="AW1402" s="13" t="s">
        <v>36</v>
      </c>
      <c r="AX1402" s="13" t="s">
        <v>81</v>
      </c>
      <c r="AY1402" s="262" t="s">
        <v>320</v>
      </c>
    </row>
    <row r="1403" s="13" customFormat="1">
      <c r="A1403" s="13"/>
      <c r="B1403" s="251"/>
      <c r="C1403" s="252"/>
      <c r="D1403" s="253" t="s">
        <v>440</v>
      </c>
      <c r="E1403" s="254" t="s">
        <v>1</v>
      </c>
      <c r="F1403" s="255" t="s">
        <v>2303</v>
      </c>
      <c r="G1403" s="252"/>
      <c r="H1403" s="256">
        <v>0.871</v>
      </c>
      <c r="I1403" s="257"/>
      <c r="J1403" s="252"/>
      <c r="K1403" s="252"/>
      <c r="L1403" s="258"/>
      <c r="M1403" s="259"/>
      <c r="N1403" s="260"/>
      <c r="O1403" s="260"/>
      <c r="P1403" s="260"/>
      <c r="Q1403" s="260"/>
      <c r="R1403" s="260"/>
      <c r="S1403" s="260"/>
      <c r="T1403" s="261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T1403" s="262" t="s">
        <v>440</v>
      </c>
      <c r="AU1403" s="262" t="s">
        <v>91</v>
      </c>
      <c r="AV1403" s="13" t="s">
        <v>91</v>
      </c>
      <c r="AW1403" s="13" t="s">
        <v>36</v>
      </c>
      <c r="AX1403" s="13" t="s">
        <v>81</v>
      </c>
      <c r="AY1403" s="262" t="s">
        <v>320</v>
      </c>
    </row>
    <row r="1404" s="13" customFormat="1">
      <c r="A1404" s="13"/>
      <c r="B1404" s="251"/>
      <c r="C1404" s="252"/>
      <c r="D1404" s="253" t="s">
        <v>440</v>
      </c>
      <c r="E1404" s="254" t="s">
        <v>1</v>
      </c>
      <c r="F1404" s="255" t="s">
        <v>2304</v>
      </c>
      <c r="G1404" s="252"/>
      <c r="H1404" s="256">
        <v>0.317</v>
      </c>
      <c r="I1404" s="257"/>
      <c r="J1404" s="252"/>
      <c r="K1404" s="252"/>
      <c r="L1404" s="258"/>
      <c r="M1404" s="259"/>
      <c r="N1404" s="260"/>
      <c r="O1404" s="260"/>
      <c r="P1404" s="260"/>
      <c r="Q1404" s="260"/>
      <c r="R1404" s="260"/>
      <c r="S1404" s="260"/>
      <c r="T1404" s="261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62" t="s">
        <v>440</v>
      </c>
      <c r="AU1404" s="262" t="s">
        <v>91</v>
      </c>
      <c r="AV1404" s="13" t="s">
        <v>91</v>
      </c>
      <c r="AW1404" s="13" t="s">
        <v>36</v>
      </c>
      <c r="AX1404" s="13" t="s">
        <v>81</v>
      </c>
      <c r="AY1404" s="262" t="s">
        <v>320</v>
      </c>
    </row>
    <row r="1405" s="13" customFormat="1">
      <c r="A1405" s="13"/>
      <c r="B1405" s="251"/>
      <c r="C1405" s="252"/>
      <c r="D1405" s="253" t="s">
        <v>440</v>
      </c>
      <c r="E1405" s="254" t="s">
        <v>1</v>
      </c>
      <c r="F1405" s="255" t="s">
        <v>2305</v>
      </c>
      <c r="G1405" s="252"/>
      <c r="H1405" s="256">
        <v>0.048000000000000001</v>
      </c>
      <c r="I1405" s="257"/>
      <c r="J1405" s="252"/>
      <c r="K1405" s="252"/>
      <c r="L1405" s="258"/>
      <c r="M1405" s="259"/>
      <c r="N1405" s="260"/>
      <c r="O1405" s="260"/>
      <c r="P1405" s="260"/>
      <c r="Q1405" s="260"/>
      <c r="R1405" s="260"/>
      <c r="S1405" s="260"/>
      <c r="T1405" s="261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262" t="s">
        <v>440</v>
      </c>
      <c r="AU1405" s="262" t="s">
        <v>91</v>
      </c>
      <c r="AV1405" s="13" t="s">
        <v>91</v>
      </c>
      <c r="AW1405" s="13" t="s">
        <v>36</v>
      </c>
      <c r="AX1405" s="13" t="s">
        <v>81</v>
      </c>
      <c r="AY1405" s="262" t="s">
        <v>320</v>
      </c>
    </row>
    <row r="1406" s="13" customFormat="1">
      <c r="A1406" s="13"/>
      <c r="B1406" s="251"/>
      <c r="C1406" s="252"/>
      <c r="D1406" s="253" t="s">
        <v>440</v>
      </c>
      <c r="E1406" s="254" t="s">
        <v>1</v>
      </c>
      <c r="F1406" s="255" t="s">
        <v>2306</v>
      </c>
      <c r="G1406" s="252"/>
      <c r="H1406" s="256">
        <v>0.41199999999999998</v>
      </c>
      <c r="I1406" s="257"/>
      <c r="J1406" s="252"/>
      <c r="K1406" s="252"/>
      <c r="L1406" s="258"/>
      <c r="M1406" s="259"/>
      <c r="N1406" s="260"/>
      <c r="O1406" s="260"/>
      <c r="P1406" s="260"/>
      <c r="Q1406" s="260"/>
      <c r="R1406" s="260"/>
      <c r="S1406" s="260"/>
      <c r="T1406" s="261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T1406" s="262" t="s">
        <v>440</v>
      </c>
      <c r="AU1406" s="262" t="s">
        <v>91</v>
      </c>
      <c r="AV1406" s="13" t="s">
        <v>91</v>
      </c>
      <c r="AW1406" s="13" t="s">
        <v>36</v>
      </c>
      <c r="AX1406" s="13" t="s">
        <v>81</v>
      </c>
      <c r="AY1406" s="262" t="s">
        <v>320</v>
      </c>
    </row>
    <row r="1407" s="14" customFormat="1">
      <c r="A1407" s="14"/>
      <c r="B1407" s="263"/>
      <c r="C1407" s="264"/>
      <c r="D1407" s="253" t="s">
        <v>440</v>
      </c>
      <c r="E1407" s="265" t="s">
        <v>1</v>
      </c>
      <c r="F1407" s="266" t="s">
        <v>485</v>
      </c>
      <c r="G1407" s="264"/>
      <c r="H1407" s="267">
        <v>7.5750000000000002</v>
      </c>
      <c r="I1407" s="268"/>
      <c r="J1407" s="264"/>
      <c r="K1407" s="264"/>
      <c r="L1407" s="269"/>
      <c r="M1407" s="270"/>
      <c r="N1407" s="271"/>
      <c r="O1407" s="271"/>
      <c r="P1407" s="271"/>
      <c r="Q1407" s="271"/>
      <c r="R1407" s="271"/>
      <c r="S1407" s="271"/>
      <c r="T1407" s="272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T1407" s="273" t="s">
        <v>440</v>
      </c>
      <c r="AU1407" s="273" t="s">
        <v>91</v>
      </c>
      <c r="AV1407" s="14" t="s">
        <v>341</v>
      </c>
      <c r="AW1407" s="14" t="s">
        <v>36</v>
      </c>
      <c r="AX1407" s="14" t="s">
        <v>89</v>
      </c>
      <c r="AY1407" s="273" t="s">
        <v>320</v>
      </c>
    </row>
    <row r="1408" s="2" customFormat="1" ht="16.5" customHeight="1">
      <c r="A1408" s="39"/>
      <c r="B1408" s="40"/>
      <c r="C1408" s="274" t="s">
        <v>2307</v>
      </c>
      <c r="D1408" s="274" t="s">
        <v>503</v>
      </c>
      <c r="E1408" s="275" t="s">
        <v>2308</v>
      </c>
      <c r="F1408" s="276" t="s">
        <v>2309</v>
      </c>
      <c r="G1408" s="277" t="s">
        <v>455</v>
      </c>
      <c r="H1408" s="278">
        <v>6.1779999999999999</v>
      </c>
      <c r="I1408" s="279"/>
      <c r="J1408" s="280">
        <f>ROUND(I1408*H1408,2)</f>
        <v>0</v>
      </c>
      <c r="K1408" s="276" t="s">
        <v>1</v>
      </c>
      <c r="L1408" s="281"/>
      <c r="M1408" s="282" t="s">
        <v>1</v>
      </c>
      <c r="N1408" s="283" t="s">
        <v>46</v>
      </c>
      <c r="O1408" s="92"/>
      <c r="P1408" s="237">
        <f>O1408*H1408</f>
        <v>0</v>
      </c>
      <c r="Q1408" s="237">
        <v>0.44</v>
      </c>
      <c r="R1408" s="237">
        <f>Q1408*H1408</f>
        <v>2.7183199999999998</v>
      </c>
      <c r="S1408" s="237">
        <v>0</v>
      </c>
      <c r="T1408" s="238">
        <f>S1408*H1408</f>
        <v>0</v>
      </c>
      <c r="U1408" s="39"/>
      <c r="V1408" s="39"/>
      <c r="W1408" s="39"/>
      <c r="X1408" s="39"/>
      <c r="Y1408" s="39"/>
      <c r="Z1408" s="39"/>
      <c r="AA1408" s="39"/>
      <c r="AB1408" s="39"/>
      <c r="AC1408" s="39"/>
      <c r="AD1408" s="39"/>
      <c r="AE1408" s="39"/>
      <c r="AR1408" s="239" t="s">
        <v>823</v>
      </c>
      <c r="AT1408" s="239" t="s">
        <v>503</v>
      </c>
      <c r="AU1408" s="239" t="s">
        <v>91</v>
      </c>
      <c r="AY1408" s="18" t="s">
        <v>320</v>
      </c>
      <c r="BE1408" s="240">
        <f>IF(N1408="základní",J1408,0)</f>
        <v>0</v>
      </c>
      <c r="BF1408" s="240">
        <f>IF(N1408="snížená",J1408,0)</f>
        <v>0</v>
      </c>
      <c r="BG1408" s="240">
        <f>IF(N1408="zákl. přenesená",J1408,0)</f>
        <v>0</v>
      </c>
      <c r="BH1408" s="240">
        <f>IF(N1408="sníž. přenesená",J1408,0)</f>
        <v>0</v>
      </c>
      <c r="BI1408" s="240">
        <f>IF(N1408="nulová",J1408,0)</f>
        <v>0</v>
      </c>
      <c r="BJ1408" s="18" t="s">
        <v>89</v>
      </c>
      <c r="BK1408" s="240">
        <f>ROUND(I1408*H1408,2)</f>
        <v>0</v>
      </c>
      <c r="BL1408" s="18" t="s">
        <v>404</v>
      </c>
      <c r="BM1408" s="239" t="s">
        <v>2310</v>
      </c>
    </row>
    <row r="1409" s="13" customFormat="1">
      <c r="A1409" s="13"/>
      <c r="B1409" s="251"/>
      <c r="C1409" s="252"/>
      <c r="D1409" s="253" t="s">
        <v>440</v>
      </c>
      <c r="E1409" s="254" t="s">
        <v>1</v>
      </c>
      <c r="F1409" s="255" t="s">
        <v>2311</v>
      </c>
      <c r="G1409" s="252"/>
      <c r="H1409" s="256">
        <v>1.0009999999999999</v>
      </c>
      <c r="I1409" s="257"/>
      <c r="J1409" s="252"/>
      <c r="K1409" s="252"/>
      <c r="L1409" s="258"/>
      <c r="M1409" s="259"/>
      <c r="N1409" s="260"/>
      <c r="O1409" s="260"/>
      <c r="P1409" s="260"/>
      <c r="Q1409" s="260"/>
      <c r="R1409" s="260"/>
      <c r="S1409" s="260"/>
      <c r="T1409" s="261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62" t="s">
        <v>440</v>
      </c>
      <c r="AU1409" s="262" t="s">
        <v>91</v>
      </c>
      <c r="AV1409" s="13" t="s">
        <v>91</v>
      </c>
      <c r="AW1409" s="13" t="s">
        <v>36</v>
      </c>
      <c r="AX1409" s="13" t="s">
        <v>81</v>
      </c>
      <c r="AY1409" s="262" t="s">
        <v>320</v>
      </c>
    </row>
    <row r="1410" s="13" customFormat="1">
      <c r="A1410" s="13"/>
      <c r="B1410" s="251"/>
      <c r="C1410" s="252"/>
      <c r="D1410" s="253" t="s">
        <v>440</v>
      </c>
      <c r="E1410" s="254" t="s">
        <v>1</v>
      </c>
      <c r="F1410" s="255" t="s">
        <v>2312</v>
      </c>
      <c r="G1410" s="252"/>
      <c r="H1410" s="256">
        <v>0.497</v>
      </c>
      <c r="I1410" s="257"/>
      <c r="J1410" s="252"/>
      <c r="K1410" s="252"/>
      <c r="L1410" s="258"/>
      <c r="M1410" s="259"/>
      <c r="N1410" s="260"/>
      <c r="O1410" s="260"/>
      <c r="P1410" s="260"/>
      <c r="Q1410" s="260"/>
      <c r="R1410" s="260"/>
      <c r="S1410" s="260"/>
      <c r="T1410" s="261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262" t="s">
        <v>440</v>
      </c>
      <c r="AU1410" s="262" t="s">
        <v>91</v>
      </c>
      <c r="AV1410" s="13" t="s">
        <v>91</v>
      </c>
      <c r="AW1410" s="13" t="s">
        <v>36</v>
      </c>
      <c r="AX1410" s="13" t="s">
        <v>81</v>
      </c>
      <c r="AY1410" s="262" t="s">
        <v>320</v>
      </c>
    </row>
    <row r="1411" s="13" customFormat="1">
      <c r="A1411" s="13"/>
      <c r="B1411" s="251"/>
      <c r="C1411" s="252"/>
      <c r="D1411" s="253" t="s">
        <v>440</v>
      </c>
      <c r="E1411" s="254" t="s">
        <v>1</v>
      </c>
      <c r="F1411" s="255" t="s">
        <v>2313</v>
      </c>
      <c r="G1411" s="252"/>
      <c r="H1411" s="256">
        <v>0.25</v>
      </c>
      <c r="I1411" s="257"/>
      <c r="J1411" s="252"/>
      <c r="K1411" s="252"/>
      <c r="L1411" s="258"/>
      <c r="M1411" s="259"/>
      <c r="N1411" s="260"/>
      <c r="O1411" s="260"/>
      <c r="P1411" s="260"/>
      <c r="Q1411" s="260"/>
      <c r="R1411" s="260"/>
      <c r="S1411" s="260"/>
      <c r="T1411" s="261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62" t="s">
        <v>440</v>
      </c>
      <c r="AU1411" s="262" t="s">
        <v>91</v>
      </c>
      <c r="AV1411" s="13" t="s">
        <v>91</v>
      </c>
      <c r="AW1411" s="13" t="s">
        <v>36</v>
      </c>
      <c r="AX1411" s="13" t="s">
        <v>81</v>
      </c>
      <c r="AY1411" s="262" t="s">
        <v>320</v>
      </c>
    </row>
    <row r="1412" s="13" customFormat="1">
      <c r="A1412" s="13"/>
      <c r="B1412" s="251"/>
      <c r="C1412" s="252"/>
      <c r="D1412" s="253" t="s">
        <v>440</v>
      </c>
      <c r="E1412" s="254" t="s">
        <v>1</v>
      </c>
      <c r="F1412" s="255" t="s">
        <v>2314</v>
      </c>
      <c r="G1412" s="252"/>
      <c r="H1412" s="256">
        <v>4.4299999999999997</v>
      </c>
      <c r="I1412" s="257"/>
      <c r="J1412" s="252"/>
      <c r="K1412" s="252"/>
      <c r="L1412" s="258"/>
      <c r="M1412" s="259"/>
      <c r="N1412" s="260"/>
      <c r="O1412" s="260"/>
      <c r="P1412" s="260"/>
      <c r="Q1412" s="260"/>
      <c r="R1412" s="260"/>
      <c r="S1412" s="260"/>
      <c r="T1412" s="261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262" t="s">
        <v>440</v>
      </c>
      <c r="AU1412" s="262" t="s">
        <v>91</v>
      </c>
      <c r="AV1412" s="13" t="s">
        <v>91</v>
      </c>
      <c r="AW1412" s="13" t="s">
        <v>36</v>
      </c>
      <c r="AX1412" s="13" t="s">
        <v>81</v>
      </c>
      <c r="AY1412" s="262" t="s">
        <v>320</v>
      </c>
    </row>
    <row r="1413" s="14" customFormat="1">
      <c r="A1413" s="14"/>
      <c r="B1413" s="263"/>
      <c r="C1413" s="264"/>
      <c r="D1413" s="253" t="s">
        <v>440</v>
      </c>
      <c r="E1413" s="265" t="s">
        <v>1</v>
      </c>
      <c r="F1413" s="266" t="s">
        <v>485</v>
      </c>
      <c r="G1413" s="264"/>
      <c r="H1413" s="267">
        <v>6.1779999999999999</v>
      </c>
      <c r="I1413" s="268"/>
      <c r="J1413" s="264"/>
      <c r="K1413" s="264"/>
      <c r="L1413" s="269"/>
      <c r="M1413" s="270"/>
      <c r="N1413" s="271"/>
      <c r="O1413" s="271"/>
      <c r="P1413" s="271"/>
      <c r="Q1413" s="271"/>
      <c r="R1413" s="271"/>
      <c r="S1413" s="271"/>
      <c r="T1413" s="272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T1413" s="273" t="s">
        <v>440</v>
      </c>
      <c r="AU1413" s="273" t="s">
        <v>91</v>
      </c>
      <c r="AV1413" s="14" t="s">
        <v>341</v>
      </c>
      <c r="AW1413" s="14" t="s">
        <v>36</v>
      </c>
      <c r="AX1413" s="14" t="s">
        <v>89</v>
      </c>
      <c r="AY1413" s="273" t="s">
        <v>320</v>
      </c>
    </row>
    <row r="1414" s="2" customFormat="1" ht="24.15" customHeight="1">
      <c r="A1414" s="39"/>
      <c r="B1414" s="40"/>
      <c r="C1414" s="228" t="s">
        <v>2315</v>
      </c>
      <c r="D1414" s="228" t="s">
        <v>323</v>
      </c>
      <c r="E1414" s="229" t="s">
        <v>2316</v>
      </c>
      <c r="F1414" s="230" t="s">
        <v>2317</v>
      </c>
      <c r="G1414" s="231" t="s">
        <v>455</v>
      </c>
      <c r="H1414" s="232">
        <v>13.753</v>
      </c>
      <c r="I1414" s="233"/>
      <c r="J1414" s="234">
        <f>ROUND(I1414*H1414,2)</f>
        <v>0</v>
      </c>
      <c r="K1414" s="230" t="s">
        <v>326</v>
      </c>
      <c r="L1414" s="45"/>
      <c r="M1414" s="235" t="s">
        <v>1</v>
      </c>
      <c r="N1414" s="236" t="s">
        <v>46</v>
      </c>
      <c r="O1414" s="92"/>
      <c r="P1414" s="237">
        <f>O1414*H1414</f>
        <v>0</v>
      </c>
      <c r="Q1414" s="237">
        <v>0.024199999999999999</v>
      </c>
      <c r="R1414" s="237">
        <f>Q1414*H1414</f>
        <v>0.33282259999999997</v>
      </c>
      <c r="S1414" s="237">
        <v>0</v>
      </c>
      <c r="T1414" s="238">
        <f>S1414*H1414</f>
        <v>0</v>
      </c>
      <c r="U1414" s="39"/>
      <c r="V1414" s="39"/>
      <c r="W1414" s="39"/>
      <c r="X1414" s="39"/>
      <c r="Y1414" s="39"/>
      <c r="Z1414" s="39"/>
      <c r="AA1414" s="39"/>
      <c r="AB1414" s="39"/>
      <c r="AC1414" s="39"/>
      <c r="AD1414" s="39"/>
      <c r="AE1414" s="39"/>
      <c r="AR1414" s="239" t="s">
        <v>404</v>
      </c>
      <c r="AT1414" s="239" t="s">
        <v>323</v>
      </c>
      <c r="AU1414" s="239" t="s">
        <v>91</v>
      </c>
      <c r="AY1414" s="18" t="s">
        <v>320</v>
      </c>
      <c r="BE1414" s="240">
        <f>IF(N1414="základní",J1414,0)</f>
        <v>0</v>
      </c>
      <c r="BF1414" s="240">
        <f>IF(N1414="snížená",J1414,0)</f>
        <v>0</v>
      </c>
      <c r="BG1414" s="240">
        <f>IF(N1414="zákl. přenesená",J1414,0)</f>
        <v>0</v>
      </c>
      <c r="BH1414" s="240">
        <f>IF(N1414="sníž. přenesená",J1414,0)</f>
        <v>0</v>
      </c>
      <c r="BI1414" s="240">
        <f>IF(N1414="nulová",J1414,0)</f>
        <v>0</v>
      </c>
      <c r="BJ1414" s="18" t="s">
        <v>89</v>
      </c>
      <c r="BK1414" s="240">
        <f>ROUND(I1414*H1414,2)</f>
        <v>0</v>
      </c>
      <c r="BL1414" s="18" t="s">
        <v>404</v>
      </c>
      <c r="BM1414" s="239" t="s">
        <v>2318</v>
      </c>
    </row>
    <row r="1415" s="2" customFormat="1">
      <c r="A1415" s="39"/>
      <c r="B1415" s="40"/>
      <c r="C1415" s="41"/>
      <c r="D1415" s="241" t="s">
        <v>329</v>
      </c>
      <c r="E1415" s="41"/>
      <c r="F1415" s="242" t="s">
        <v>2319</v>
      </c>
      <c r="G1415" s="41"/>
      <c r="H1415" s="41"/>
      <c r="I1415" s="243"/>
      <c r="J1415" s="41"/>
      <c r="K1415" s="41"/>
      <c r="L1415" s="45"/>
      <c r="M1415" s="244"/>
      <c r="N1415" s="245"/>
      <c r="O1415" s="92"/>
      <c r="P1415" s="92"/>
      <c r="Q1415" s="92"/>
      <c r="R1415" s="92"/>
      <c r="S1415" s="92"/>
      <c r="T1415" s="93"/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T1415" s="18" t="s">
        <v>329</v>
      </c>
      <c r="AU1415" s="18" t="s">
        <v>91</v>
      </c>
    </row>
    <row r="1416" s="13" customFormat="1">
      <c r="A1416" s="13"/>
      <c r="B1416" s="251"/>
      <c r="C1416" s="252"/>
      <c r="D1416" s="253" t="s">
        <v>440</v>
      </c>
      <c r="E1416" s="254" t="s">
        <v>1</v>
      </c>
      <c r="F1416" s="255" t="s">
        <v>2320</v>
      </c>
      <c r="G1416" s="252"/>
      <c r="H1416" s="256">
        <v>13.753</v>
      </c>
      <c r="I1416" s="257"/>
      <c r="J1416" s="252"/>
      <c r="K1416" s="252"/>
      <c r="L1416" s="258"/>
      <c r="M1416" s="259"/>
      <c r="N1416" s="260"/>
      <c r="O1416" s="260"/>
      <c r="P1416" s="260"/>
      <c r="Q1416" s="260"/>
      <c r="R1416" s="260"/>
      <c r="S1416" s="260"/>
      <c r="T1416" s="261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T1416" s="262" t="s">
        <v>440</v>
      </c>
      <c r="AU1416" s="262" t="s">
        <v>91</v>
      </c>
      <c r="AV1416" s="13" t="s">
        <v>91</v>
      </c>
      <c r="AW1416" s="13" t="s">
        <v>36</v>
      </c>
      <c r="AX1416" s="13" t="s">
        <v>89</v>
      </c>
      <c r="AY1416" s="262" t="s">
        <v>320</v>
      </c>
    </row>
    <row r="1417" s="2" customFormat="1" ht="24.15" customHeight="1">
      <c r="A1417" s="39"/>
      <c r="B1417" s="40"/>
      <c r="C1417" s="228" t="s">
        <v>2321</v>
      </c>
      <c r="D1417" s="228" t="s">
        <v>323</v>
      </c>
      <c r="E1417" s="229" t="s">
        <v>2322</v>
      </c>
      <c r="F1417" s="230" t="s">
        <v>2323</v>
      </c>
      <c r="G1417" s="231" t="s">
        <v>437</v>
      </c>
      <c r="H1417" s="232">
        <v>42.479999999999997</v>
      </c>
      <c r="I1417" s="233"/>
      <c r="J1417" s="234">
        <f>ROUND(I1417*H1417,2)</f>
        <v>0</v>
      </c>
      <c r="K1417" s="230" t="s">
        <v>326</v>
      </c>
      <c r="L1417" s="45"/>
      <c r="M1417" s="235" t="s">
        <v>1</v>
      </c>
      <c r="N1417" s="236" t="s">
        <v>46</v>
      </c>
      <c r="O1417" s="92"/>
      <c r="P1417" s="237">
        <f>O1417*H1417</f>
        <v>0</v>
      </c>
      <c r="Q1417" s="237">
        <v>0</v>
      </c>
      <c r="R1417" s="237">
        <f>Q1417*H1417</f>
        <v>0</v>
      </c>
      <c r="S1417" s="237">
        <v>0</v>
      </c>
      <c r="T1417" s="238">
        <f>S1417*H1417</f>
        <v>0</v>
      </c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R1417" s="239" t="s">
        <v>404</v>
      </c>
      <c r="AT1417" s="239" t="s">
        <v>323</v>
      </c>
      <c r="AU1417" s="239" t="s">
        <v>91</v>
      </c>
      <c r="AY1417" s="18" t="s">
        <v>320</v>
      </c>
      <c r="BE1417" s="240">
        <f>IF(N1417="základní",J1417,0)</f>
        <v>0</v>
      </c>
      <c r="BF1417" s="240">
        <f>IF(N1417="snížená",J1417,0)</f>
        <v>0</v>
      </c>
      <c r="BG1417" s="240">
        <f>IF(N1417="zákl. přenesená",J1417,0)</f>
        <v>0</v>
      </c>
      <c r="BH1417" s="240">
        <f>IF(N1417="sníž. přenesená",J1417,0)</f>
        <v>0</v>
      </c>
      <c r="BI1417" s="240">
        <f>IF(N1417="nulová",J1417,0)</f>
        <v>0</v>
      </c>
      <c r="BJ1417" s="18" t="s">
        <v>89</v>
      </c>
      <c r="BK1417" s="240">
        <f>ROUND(I1417*H1417,2)</f>
        <v>0</v>
      </c>
      <c r="BL1417" s="18" t="s">
        <v>404</v>
      </c>
      <c r="BM1417" s="239" t="s">
        <v>2324</v>
      </c>
    </row>
    <row r="1418" s="2" customFormat="1">
      <c r="A1418" s="39"/>
      <c r="B1418" s="40"/>
      <c r="C1418" s="41"/>
      <c r="D1418" s="241" t="s">
        <v>329</v>
      </c>
      <c r="E1418" s="41"/>
      <c r="F1418" s="242" t="s">
        <v>2325</v>
      </c>
      <c r="G1418" s="41"/>
      <c r="H1418" s="41"/>
      <c r="I1418" s="243"/>
      <c r="J1418" s="41"/>
      <c r="K1418" s="41"/>
      <c r="L1418" s="45"/>
      <c r="M1418" s="244"/>
      <c r="N1418" s="245"/>
      <c r="O1418" s="92"/>
      <c r="P1418" s="92"/>
      <c r="Q1418" s="92"/>
      <c r="R1418" s="92"/>
      <c r="S1418" s="92"/>
      <c r="T1418" s="93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T1418" s="18" t="s">
        <v>329</v>
      </c>
      <c r="AU1418" s="18" t="s">
        <v>91</v>
      </c>
    </row>
    <row r="1419" s="13" customFormat="1">
      <c r="A1419" s="13"/>
      <c r="B1419" s="251"/>
      <c r="C1419" s="252"/>
      <c r="D1419" s="253" t="s">
        <v>440</v>
      </c>
      <c r="E1419" s="254" t="s">
        <v>1</v>
      </c>
      <c r="F1419" s="255" t="s">
        <v>1876</v>
      </c>
      <c r="G1419" s="252"/>
      <c r="H1419" s="256">
        <v>42.479999999999997</v>
      </c>
      <c r="I1419" s="257"/>
      <c r="J1419" s="252"/>
      <c r="K1419" s="252"/>
      <c r="L1419" s="258"/>
      <c r="M1419" s="259"/>
      <c r="N1419" s="260"/>
      <c r="O1419" s="260"/>
      <c r="P1419" s="260"/>
      <c r="Q1419" s="260"/>
      <c r="R1419" s="260"/>
      <c r="S1419" s="260"/>
      <c r="T1419" s="261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T1419" s="262" t="s">
        <v>440</v>
      </c>
      <c r="AU1419" s="262" t="s">
        <v>91</v>
      </c>
      <c r="AV1419" s="13" t="s">
        <v>91</v>
      </c>
      <c r="AW1419" s="13" t="s">
        <v>36</v>
      </c>
      <c r="AX1419" s="13" t="s">
        <v>89</v>
      </c>
      <c r="AY1419" s="262" t="s">
        <v>320</v>
      </c>
    </row>
    <row r="1420" s="2" customFormat="1" ht="16.5" customHeight="1">
      <c r="A1420" s="39"/>
      <c r="B1420" s="40"/>
      <c r="C1420" s="274" t="s">
        <v>2326</v>
      </c>
      <c r="D1420" s="274" t="s">
        <v>503</v>
      </c>
      <c r="E1420" s="275" t="s">
        <v>2327</v>
      </c>
      <c r="F1420" s="276" t="s">
        <v>2328</v>
      </c>
      <c r="G1420" s="277" t="s">
        <v>455</v>
      </c>
      <c r="H1420" s="278">
        <v>1.4019999999999999</v>
      </c>
      <c r="I1420" s="279"/>
      <c r="J1420" s="280">
        <f>ROUND(I1420*H1420,2)</f>
        <v>0</v>
      </c>
      <c r="K1420" s="276" t="s">
        <v>1</v>
      </c>
      <c r="L1420" s="281"/>
      <c r="M1420" s="282" t="s">
        <v>1</v>
      </c>
      <c r="N1420" s="283" t="s">
        <v>46</v>
      </c>
      <c r="O1420" s="92"/>
      <c r="P1420" s="237">
        <f>O1420*H1420</f>
        <v>0</v>
      </c>
      <c r="Q1420" s="237">
        <v>0.55000000000000004</v>
      </c>
      <c r="R1420" s="237">
        <f>Q1420*H1420</f>
        <v>0.77110000000000001</v>
      </c>
      <c r="S1420" s="237">
        <v>0</v>
      </c>
      <c r="T1420" s="238">
        <f>S1420*H1420</f>
        <v>0</v>
      </c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R1420" s="239" t="s">
        <v>823</v>
      </c>
      <c r="AT1420" s="239" t="s">
        <v>503</v>
      </c>
      <c r="AU1420" s="239" t="s">
        <v>91</v>
      </c>
      <c r="AY1420" s="18" t="s">
        <v>320</v>
      </c>
      <c r="BE1420" s="240">
        <f>IF(N1420="základní",J1420,0)</f>
        <v>0</v>
      </c>
      <c r="BF1420" s="240">
        <f>IF(N1420="snížená",J1420,0)</f>
        <v>0</v>
      </c>
      <c r="BG1420" s="240">
        <f>IF(N1420="zákl. přenesená",J1420,0)</f>
        <v>0</v>
      </c>
      <c r="BH1420" s="240">
        <f>IF(N1420="sníž. přenesená",J1420,0)</f>
        <v>0</v>
      </c>
      <c r="BI1420" s="240">
        <f>IF(N1420="nulová",J1420,0)</f>
        <v>0</v>
      </c>
      <c r="BJ1420" s="18" t="s">
        <v>89</v>
      </c>
      <c r="BK1420" s="240">
        <f>ROUND(I1420*H1420,2)</f>
        <v>0</v>
      </c>
      <c r="BL1420" s="18" t="s">
        <v>404</v>
      </c>
      <c r="BM1420" s="239" t="s">
        <v>2329</v>
      </c>
    </row>
    <row r="1421" s="13" customFormat="1">
      <c r="A1421" s="13"/>
      <c r="B1421" s="251"/>
      <c r="C1421" s="252"/>
      <c r="D1421" s="253" t="s">
        <v>440</v>
      </c>
      <c r="E1421" s="254" t="s">
        <v>1</v>
      </c>
      <c r="F1421" s="255" t="s">
        <v>2330</v>
      </c>
      <c r="G1421" s="252"/>
      <c r="H1421" s="256">
        <v>1.4019999999999999</v>
      </c>
      <c r="I1421" s="257"/>
      <c r="J1421" s="252"/>
      <c r="K1421" s="252"/>
      <c r="L1421" s="258"/>
      <c r="M1421" s="259"/>
      <c r="N1421" s="260"/>
      <c r="O1421" s="260"/>
      <c r="P1421" s="260"/>
      <c r="Q1421" s="260"/>
      <c r="R1421" s="260"/>
      <c r="S1421" s="260"/>
      <c r="T1421" s="261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T1421" s="262" t="s">
        <v>440</v>
      </c>
      <c r="AU1421" s="262" t="s">
        <v>91</v>
      </c>
      <c r="AV1421" s="13" t="s">
        <v>91</v>
      </c>
      <c r="AW1421" s="13" t="s">
        <v>36</v>
      </c>
      <c r="AX1421" s="13" t="s">
        <v>89</v>
      </c>
      <c r="AY1421" s="262" t="s">
        <v>320</v>
      </c>
    </row>
    <row r="1422" s="2" customFormat="1" ht="24.15" customHeight="1">
      <c r="A1422" s="39"/>
      <c r="B1422" s="40"/>
      <c r="C1422" s="228" t="s">
        <v>2331</v>
      </c>
      <c r="D1422" s="228" t="s">
        <v>323</v>
      </c>
      <c r="E1422" s="229" t="s">
        <v>2332</v>
      </c>
      <c r="F1422" s="230" t="s">
        <v>2333</v>
      </c>
      <c r="G1422" s="231" t="s">
        <v>455</v>
      </c>
      <c r="H1422" s="232">
        <v>1.4019999999999999</v>
      </c>
      <c r="I1422" s="233"/>
      <c r="J1422" s="234">
        <f>ROUND(I1422*H1422,2)</f>
        <v>0</v>
      </c>
      <c r="K1422" s="230" t="s">
        <v>326</v>
      </c>
      <c r="L1422" s="45"/>
      <c r="M1422" s="235" t="s">
        <v>1</v>
      </c>
      <c r="N1422" s="236" t="s">
        <v>46</v>
      </c>
      <c r="O1422" s="92"/>
      <c r="P1422" s="237">
        <f>O1422*H1422</f>
        <v>0</v>
      </c>
      <c r="Q1422" s="237">
        <v>0.0028</v>
      </c>
      <c r="R1422" s="237">
        <f>Q1422*H1422</f>
        <v>0.0039255999999999996</v>
      </c>
      <c r="S1422" s="237">
        <v>0</v>
      </c>
      <c r="T1422" s="238">
        <f>S1422*H1422</f>
        <v>0</v>
      </c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R1422" s="239" t="s">
        <v>404</v>
      </c>
      <c r="AT1422" s="239" t="s">
        <v>323</v>
      </c>
      <c r="AU1422" s="239" t="s">
        <v>91</v>
      </c>
      <c r="AY1422" s="18" t="s">
        <v>320</v>
      </c>
      <c r="BE1422" s="240">
        <f>IF(N1422="základní",J1422,0)</f>
        <v>0</v>
      </c>
      <c r="BF1422" s="240">
        <f>IF(N1422="snížená",J1422,0)</f>
        <v>0</v>
      </c>
      <c r="BG1422" s="240">
        <f>IF(N1422="zákl. přenesená",J1422,0)</f>
        <v>0</v>
      </c>
      <c r="BH1422" s="240">
        <f>IF(N1422="sníž. přenesená",J1422,0)</f>
        <v>0</v>
      </c>
      <c r="BI1422" s="240">
        <f>IF(N1422="nulová",J1422,0)</f>
        <v>0</v>
      </c>
      <c r="BJ1422" s="18" t="s">
        <v>89</v>
      </c>
      <c r="BK1422" s="240">
        <f>ROUND(I1422*H1422,2)</f>
        <v>0</v>
      </c>
      <c r="BL1422" s="18" t="s">
        <v>404</v>
      </c>
      <c r="BM1422" s="239" t="s">
        <v>2334</v>
      </c>
    </row>
    <row r="1423" s="2" customFormat="1">
      <c r="A1423" s="39"/>
      <c r="B1423" s="40"/>
      <c r="C1423" s="41"/>
      <c r="D1423" s="241" t="s">
        <v>329</v>
      </c>
      <c r="E1423" s="41"/>
      <c r="F1423" s="242" t="s">
        <v>2335</v>
      </c>
      <c r="G1423" s="41"/>
      <c r="H1423" s="41"/>
      <c r="I1423" s="243"/>
      <c r="J1423" s="41"/>
      <c r="K1423" s="41"/>
      <c r="L1423" s="45"/>
      <c r="M1423" s="244"/>
      <c r="N1423" s="245"/>
      <c r="O1423" s="92"/>
      <c r="P1423" s="92"/>
      <c r="Q1423" s="92"/>
      <c r="R1423" s="92"/>
      <c r="S1423" s="92"/>
      <c r="T1423" s="93"/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T1423" s="18" t="s">
        <v>329</v>
      </c>
      <c r="AU1423" s="18" t="s">
        <v>91</v>
      </c>
    </row>
    <row r="1424" s="2" customFormat="1" ht="33" customHeight="1">
      <c r="A1424" s="39"/>
      <c r="B1424" s="40"/>
      <c r="C1424" s="228" t="s">
        <v>2336</v>
      </c>
      <c r="D1424" s="228" t="s">
        <v>323</v>
      </c>
      <c r="E1424" s="229" t="s">
        <v>2337</v>
      </c>
      <c r="F1424" s="230" t="s">
        <v>2338</v>
      </c>
      <c r="G1424" s="231" t="s">
        <v>437</v>
      </c>
      <c r="H1424" s="232">
        <v>273.5</v>
      </c>
      <c r="I1424" s="233"/>
      <c r="J1424" s="234">
        <f>ROUND(I1424*H1424,2)</f>
        <v>0</v>
      </c>
      <c r="K1424" s="230" t="s">
        <v>1</v>
      </c>
      <c r="L1424" s="45"/>
      <c r="M1424" s="235" t="s">
        <v>1</v>
      </c>
      <c r="N1424" s="236" t="s">
        <v>46</v>
      </c>
      <c r="O1424" s="92"/>
      <c r="P1424" s="237">
        <f>O1424*H1424</f>
        <v>0</v>
      </c>
      <c r="Q1424" s="237">
        <v>0.00046000000000000001</v>
      </c>
      <c r="R1424" s="237">
        <f>Q1424*H1424</f>
        <v>0.12581000000000001</v>
      </c>
      <c r="S1424" s="237">
        <v>0</v>
      </c>
      <c r="T1424" s="238">
        <f>S1424*H1424</f>
        <v>0</v>
      </c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R1424" s="239" t="s">
        <v>404</v>
      </c>
      <c r="AT1424" s="239" t="s">
        <v>323</v>
      </c>
      <c r="AU1424" s="239" t="s">
        <v>91</v>
      </c>
      <c r="AY1424" s="18" t="s">
        <v>320</v>
      </c>
      <c r="BE1424" s="240">
        <f>IF(N1424="základní",J1424,0)</f>
        <v>0</v>
      </c>
      <c r="BF1424" s="240">
        <f>IF(N1424="snížená",J1424,0)</f>
        <v>0</v>
      </c>
      <c r="BG1424" s="240">
        <f>IF(N1424="zákl. přenesená",J1424,0)</f>
        <v>0</v>
      </c>
      <c r="BH1424" s="240">
        <f>IF(N1424="sníž. přenesená",J1424,0)</f>
        <v>0</v>
      </c>
      <c r="BI1424" s="240">
        <f>IF(N1424="nulová",J1424,0)</f>
        <v>0</v>
      </c>
      <c r="BJ1424" s="18" t="s">
        <v>89</v>
      </c>
      <c r="BK1424" s="240">
        <f>ROUND(I1424*H1424,2)</f>
        <v>0</v>
      </c>
      <c r="BL1424" s="18" t="s">
        <v>404</v>
      </c>
      <c r="BM1424" s="239" t="s">
        <v>2339</v>
      </c>
    </row>
    <row r="1425" s="16" customFormat="1">
      <c r="A1425" s="16"/>
      <c r="B1425" s="299"/>
      <c r="C1425" s="300"/>
      <c r="D1425" s="253" t="s">
        <v>440</v>
      </c>
      <c r="E1425" s="301" t="s">
        <v>1</v>
      </c>
      <c r="F1425" s="302" t="s">
        <v>2062</v>
      </c>
      <c r="G1425" s="300"/>
      <c r="H1425" s="301" t="s">
        <v>1</v>
      </c>
      <c r="I1425" s="303"/>
      <c r="J1425" s="300"/>
      <c r="K1425" s="300"/>
      <c r="L1425" s="304"/>
      <c r="M1425" s="305"/>
      <c r="N1425" s="306"/>
      <c r="O1425" s="306"/>
      <c r="P1425" s="306"/>
      <c r="Q1425" s="306"/>
      <c r="R1425" s="306"/>
      <c r="S1425" s="306"/>
      <c r="T1425" s="307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T1425" s="308" t="s">
        <v>440</v>
      </c>
      <c r="AU1425" s="308" t="s">
        <v>91</v>
      </c>
      <c r="AV1425" s="16" t="s">
        <v>89</v>
      </c>
      <c r="AW1425" s="16" t="s">
        <v>36</v>
      </c>
      <c r="AX1425" s="16" t="s">
        <v>81</v>
      </c>
      <c r="AY1425" s="308" t="s">
        <v>320</v>
      </c>
    </row>
    <row r="1426" s="13" customFormat="1">
      <c r="A1426" s="13"/>
      <c r="B1426" s="251"/>
      <c r="C1426" s="252"/>
      <c r="D1426" s="253" t="s">
        <v>440</v>
      </c>
      <c r="E1426" s="254" t="s">
        <v>1</v>
      </c>
      <c r="F1426" s="255" t="s">
        <v>2063</v>
      </c>
      <c r="G1426" s="252"/>
      <c r="H1426" s="256">
        <v>80.590000000000003</v>
      </c>
      <c r="I1426" s="257"/>
      <c r="J1426" s="252"/>
      <c r="K1426" s="252"/>
      <c r="L1426" s="258"/>
      <c r="M1426" s="259"/>
      <c r="N1426" s="260"/>
      <c r="O1426" s="260"/>
      <c r="P1426" s="260"/>
      <c r="Q1426" s="260"/>
      <c r="R1426" s="260"/>
      <c r="S1426" s="260"/>
      <c r="T1426" s="261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T1426" s="262" t="s">
        <v>440</v>
      </c>
      <c r="AU1426" s="262" t="s">
        <v>91</v>
      </c>
      <c r="AV1426" s="13" t="s">
        <v>91</v>
      </c>
      <c r="AW1426" s="13" t="s">
        <v>36</v>
      </c>
      <c r="AX1426" s="13" t="s">
        <v>81</v>
      </c>
      <c r="AY1426" s="262" t="s">
        <v>320</v>
      </c>
    </row>
    <row r="1427" s="13" customFormat="1">
      <c r="A1427" s="13"/>
      <c r="B1427" s="251"/>
      <c r="C1427" s="252"/>
      <c r="D1427" s="253" t="s">
        <v>440</v>
      </c>
      <c r="E1427" s="254" t="s">
        <v>1</v>
      </c>
      <c r="F1427" s="255" t="s">
        <v>2063</v>
      </c>
      <c r="G1427" s="252"/>
      <c r="H1427" s="256">
        <v>80.590000000000003</v>
      </c>
      <c r="I1427" s="257"/>
      <c r="J1427" s="252"/>
      <c r="K1427" s="252"/>
      <c r="L1427" s="258"/>
      <c r="M1427" s="259"/>
      <c r="N1427" s="260"/>
      <c r="O1427" s="260"/>
      <c r="P1427" s="260"/>
      <c r="Q1427" s="260"/>
      <c r="R1427" s="260"/>
      <c r="S1427" s="260"/>
      <c r="T1427" s="261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62" t="s">
        <v>440</v>
      </c>
      <c r="AU1427" s="262" t="s">
        <v>91</v>
      </c>
      <c r="AV1427" s="13" t="s">
        <v>91</v>
      </c>
      <c r="AW1427" s="13" t="s">
        <v>36</v>
      </c>
      <c r="AX1427" s="13" t="s">
        <v>81</v>
      </c>
      <c r="AY1427" s="262" t="s">
        <v>320</v>
      </c>
    </row>
    <row r="1428" s="15" customFormat="1">
      <c r="A1428" s="15"/>
      <c r="B1428" s="288"/>
      <c r="C1428" s="289"/>
      <c r="D1428" s="253" t="s">
        <v>440</v>
      </c>
      <c r="E1428" s="290" t="s">
        <v>1</v>
      </c>
      <c r="F1428" s="291" t="s">
        <v>633</v>
      </c>
      <c r="G1428" s="289"/>
      <c r="H1428" s="292">
        <v>161.18000000000001</v>
      </c>
      <c r="I1428" s="293"/>
      <c r="J1428" s="289"/>
      <c r="K1428" s="289"/>
      <c r="L1428" s="294"/>
      <c r="M1428" s="295"/>
      <c r="N1428" s="296"/>
      <c r="O1428" s="296"/>
      <c r="P1428" s="296"/>
      <c r="Q1428" s="296"/>
      <c r="R1428" s="296"/>
      <c r="S1428" s="296"/>
      <c r="T1428" s="297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T1428" s="298" t="s">
        <v>440</v>
      </c>
      <c r="AU1428" s="298" t="s">
        <v>91</v>
      </c>
      <c r="AV1428" s="15" t="s">
        <v>111</v>
      </c>
      <c r="AW1428" s="15" t="s">
        <v>36</v>
      </c>
      <c r="AX1428" s="15" t="s">
        <v>81</v>
      </c>
      <c r="AY1428" s="298" t="s">
        <v>320</v>
      </c>
    </row>
    <row r="1429" s="13" customFormat="1">
      <c r="A1429" s="13"/>
      <c r="B1429" s="251"/>
      <c r="C1429" s="252"/>
      <c r="D1429" s="253" t="s">
        <v>440</v>
      </c>
      <c r="E1429" s="254" t="s">
        <v>1</v>
      </c>
      <c r="F1429" s="255" t="s">
        <v>2195</v>
      </c>
      <c r="G1429" s="252"/>
      <c r="H1429" s="256">
        <v>69.680000000000007</v>
      </c>
      <c r="I1429" s="257"/>
      <c r="J1429" s="252"/>
      <c r="K1429" s="252"/>
      <c r="L1429" s="258"/>
      <c r="M1429" s="259"/>
      <c r="N1429" s="260"/>
      <c r="O1429" s="260"/>
      <c r="P1429" s="260"/>
      <c r="Q1429" s="260"/>
      <c r="R1429" s="260"/>
      <c r="S1429" s="260"/>
      <c r="T1429" s="261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262" t="s">
        <v>440</v>
      </c>
      <c r="AU1429" s="262" t="s">
        <v>91</v>
      </c>
      <c r="AV1429" s="13" t="s">
        <v>91</v>
      </c>
      <c r="AW1429" s="13" t="s">
        <v>36</v>
      </c>
      <c r="AX1429" s="13" t="s">
        <v>81</v>
      </c>
      <c r="AY1429" s="262" t="s">
        <v>320</v>
      </c>
    </row>
    <row r="1430" s="13" customFormat="1">
      <c r="A1430" s="13"/>
      <c r="B1430" s="251"/>
      <c r="C1430" s="252"/>
      <c r="D1430" s="253" t="s">
        <v>440</v>
      </c>
      <c r="E1430" s="254" t="s">
        <v>1</v>
      </c>
      <c r="F1430" s="255" t="s">
        <v>1393</v>
      </c>
      <c r="G1430" s="252"/>
      <c r="H1430" s="256">
        <v>42.640000000000001</v>
      </c>
      <c r="I1430" s="257"/>
      <c r="J1430" s="252"/>
      <c r="K1430" s="252"/>
      <c r="L1430" s="258"/>
      <c r="M1430" s="259"/>
      <c r="N1430" s="260"/>
      <c r="O1430" s="260"/>
      <c r="P1430" s="260"/>
      <c r="Q1430" s="260"/>
      <c r="R1430" s="260"/>
      <c r="S1430" s="260"/>
      <c r="T1430" s="261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262" t="s">
        <v>440</v>
      </c>
      <c r="AU1430" s="262" t="s">
        <v>91</v>
      </c>
      <c r="AV1430" s="13" t="s">
        <v>91</v>
      </c>
      <c r="AW1430" s="13" t="s">
        <v>36</v>
      </c>
      <c r="AX1430" s="13" t="s">
        <v>81</v>
      </c>
      <c r="AY1430" s="262" t="s">
        <v>320</v>
      </c>
    </row>
    <row r="1431" s="15" customFormat="1">
      <c r="A1431" s="15"/>
      <c r="B1431" s="288"/>
      <c r="C1431" s="289"/>
      <c r="D1431" s="253" t="s">
        <v>440</v>
      </c>
      <c r="E1431" s="290" t="s">
        <v>1</v>
      </c>
      <c r="F1431" s="291" t="s">
        <v>633</v>
      </c>
      <c r="G1431" s="289"/>
      <c r="H1431" s="292">
        <v>112.31999999999999</v>
      </c>
      <c r="I1431" s="293"/>
      <c r="J1431" s="289"/>
      <c r="K1431" s="289"/>
      <c r="L1431" s="294"/>
      <c r="M1431" s="295"/>
      <c r="N1431" s="296"/>
      <c r="O1431" s="296"/>
      <c r="P1431" s="296"/>
      <c r="Q1431" s="296"/>
      <c r="R1431" s="296"/>
      <c r="S1431" s="296"/>
      <c r="T1431" s="297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T1431" s="298" t="s">
        <v>440</v>
      </c>
      <c r="AU1431" s="298" t="s">
        <v>91</v>
      </c>
      <c r="AV1431" s="15" t="s">
        <v>111</v>
      </c>
      <c r="AW1431" s="15" t="s">
        <v>36</v>
      </c>
      <c r="AX1431" s="15" t="s">
        <v>81</v>
      </c>
      <c r="AY1431" s="298" t="s">
        <v>320</v>
      </c>
    </row>
    <row r="1432" s="14" customFormat="1">
      <c r="A1432" s="14"/>
      <c r="B1432" s="263"/>
      <c r="C1432" s="264"/>
      <c r="D1432" s="253" t="s">
        <v>440</v>
      </c>
      <c r="E1432" s="265" t="s">
        <v>1</v>
      </c>
      <c r="F1432" s="266" t="s">
        <v>485</v>
      </c>
      <c r="G1432" s="264"/>
      <c r="H1432" s="267">
        <v>273.5</v>
      </c>
      <c r="I1432" s="268"/>
      <c r="J1432" s="264"/>
      <c r="K1432" s="264"/>
      <c r="L1432" s="269"/>
      <c r="M1432" s="270"/>
      <c r="N1432" s="271"/>
      <c r="O1432" s="271"/>
      <c r="P1432" s="271"/>
      <c r="Q1432" s="271"/>
      <c r="R1432" s="271"/>
      <c r="S1432" s="271"/>
      <c r="T1432" s="272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T1432" s="273" t="s">
        <v>440</v>
      </c>
      <c r="AU1432" s="273" t="s">
        <v>91</v>
      </c>
      <c r="AV1432" s="14" t="s">
        <v>341</v>
      </c>
      <c r="AW1432" s="14" t="s">
        <v>36</v>
      </c>
      <c r="AX1432" s="14" t="s">
        <v>89</v>
      </c>
      <c r="AY1432" s="273" t="s">
        <v>320</v>
      </c>
    </row>
    <row r="1433" s="2" customFormat="1" ht="24.15" customHeight="1">
      <c r="A1433" s="39"/>
      <c r="B1433" s="40"/>
      <c r="C1433" s="228" t="s">
        <v>2340</v>
      </c>
      <c r="D1433" s="228" t="s">
        <v>323</v>
      </c>
      <c r="E1433" s="229" t="s">
        <v>2341</v>
      </c>
      <c r="F1433" s="230" t="s">
        <v>2342</v>
      </c>
      <c r="G1433" s="231" t="s">
        <v>480</v>
      </c>
      <c r="H1433" s="232">
        <v>14.420999999999999</v>
      </c>
      <c r="I1433" s="233"/>
      <c r="J1433" s="234">
        <f>ROUND(I1433*H1433,2)</f>
        <v>0</v>
      </c>
      <c r="K1433" s="230" t="s">
        <v>326</v>
      </c>
      <c r="L1433" s="45"/>
      <c r="M1433" s="235" t="s">
        <v>1</v>
      </c>
      <c r="N1433" s="236" t="s">
        <v>46</v>
      </c>
      <c r="O1433" s="92"/>
      <c r="P1433" s="237">
        <f>O1433*H1433</f>
        <v>0</v>
      </c>
      <c r="Q1433" s="237">
        <v>0</v>
      </c>
      <c r="R1433" s="237">
        <f>Q1433*H1433</f>
        <v>0</v>
      </c>
      <c r="S1433" s="237">
        <v>0</v>
      </c>
      <c r="T1433" s="238">
        <f>S1433*H1433</f>
        <v>0</v>
      </c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R1433" s="239" t="s">
        <v>404</v>
      </c>
      <c r="AT1433" s="239" t="s">
        <v>323</v>
      </c>
      <c r="AU1433" s="239" t="s">
        <v>91</v>
      </c>
      <c r="AY1433" s="18" t="s">
        <v>320</v>
      </c>
      <c r="BE1433" s="240">
        <f>IF(N1433="základní",J1433,0)</f>
        <v>0</v>
      </c>
      <c r="BF1433" s="240">
        <f>IF(N1433="snížená",J1433,0)</f>
        <v>0</v>
      </c>
      <c r="BG1433" s="240">
        <f>IF(N1433="zákl. přenesená",J1433,0)</f>
        <v>0</v>
      </c>
      <c r="BH1433" s="240">
        <f>IF(N1433="sníž. přenesená",J1433,0)</f>
        <v>0</v>
      </c>
      <c r="BI1433" s="240">
        <f>IF(N1433="nulová",J1433,0)</f>
        <v>0</v>
      </c>
      <c r="BJ1433" s="18" t="s">
        <v>89</v>
      </c>
      <c r="BK1433" s="240">
        <f>ROUND(I1433*H1433,2)</f>
        <v>0</v>
      </c>
      <c r="BL1433" s="18" t="s">
        <v>404</v>
      </c>
      <c r="BM1433" s="239" t="s">
        <v>2343</v>
      </c>
    </row>
    <row r="1434" s="2" customFormat="1">
      <c r="A1434" s="39"/>
      <c r="B1434" s="40"/>
      <c r="C1434" s="41"/>
      <c r="D1434" s="241" t="s">
        <v>329</v>
      </c>
      <c r="E1434" s="41"/>
      <c r="F1434" s="242" t="s">
        <v>2344</v>
      </c>
      <c r="G1434" s="41"/>
      <c r="H1434" s="41"/>
      <c r="I1434" s="243"/>
      <c r="J1434" s="41"/>
      <c r="K1434" s="41"/>
      <c r="L1434" s="45"/>
      <c r="M1434" s="244"/>
      <c r="N1434" s="245"/>
      <c r="O1434" s="92"/>
      <c r="P1434" s="92"/>
      <c r="Q1434" s="92"/>
      <c r="R1434" s="92"/>
      <c r="S1434" s="92"/>
      <c r="T1434" s="93"/>
      <c r="U1434" s="39"/>
      <c r="V1434" s="39"/>
      <c r="W1434" s="39"/>
      <c r="X1434" s="39"/>
      <c r="Y1434" s="39"/>
      <c r="Z1434" s="39"/>
      <c r="AA1434" s="39"/>
      <c r="AB1434" s="39"/>
      <c r="AC1434" s="39"/>
      <c r="AD1434" s="39"/>
      <c r="AE1434" s="39"/>
      <c r="AT1434" s="18" t="s">
        <v>329</v>
      </c>
      <c r="AU1434" s="18" t="s">
        <v>91</v>
      </c>
    </row>
    <row r="1435" s="12" customFormat="1" ht="22.8" customHeight="1">
      <c r="A1435" s="12"/>
      <c r="B1435" s="212"/>
      <c r="C1435" s="213"/>
      <c r="D1435" s="214" t="s">
        <v>80</v>
      </c>
      <c r="E1435" s="226" t="s">
        <v>2345</v>
      </c>
      <c r="F1435" s="226" t="s">
        <v>2346</v>
      </c>
      <c r="G1435" s="213"/>
      <c r="H1435" s="213"/>
      <c r="I1435" s="216"/>
      <c r="J1435" s="227">
        <f>BK1435</f>
        <v>0</v>
      </c>
      <c r="K1435" s="213"/>
      <c r="L1435" s="218"/>
      <c r="M1435" s="219"/>
      <c r="N1435" s="220"/>
      <c r="O1435" s="220"/>
      <c r="P1435" s="221">
        <f>SUM(P1436:P1489)</f>
        <v>0</v>
      </c>
      <c r="Q1435" s="220"/>
      <c r="R1435" s="221">
        <f>SUM(R1436:R1489)</f>
        <v>8.0162493000000001</v>
      </c>
      <c r="S1435" s="220"/>
      <c r="T1435" s="222">
        <f>SUM(T1436:T1489)</f>
        <v>0</v>
      </c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R1435" s="223" t="s">
        <v>91</v>
      </c>
      <c r="AT1435" s="224" t="s">
        <v>80</v>
      </c>
      <c r="AU1435" s="224" t="s">
        <v>89</v>
      </c>
      <c r="AY1435" s="223" t="s">
        <v>320</v>
      </c>
      <c r="BK1435" s="225">
        <f>SUM(BK1436:BK1489)</f>
        <v>0</v>
      </c>
    </row>
    <row r="1436" s="2" customFormat="1" ht="24.15" customHeight="1">
      <c r="A1436" s="39"/>
      <c r="B1436" s="40"/>
      <c r="C1436" s="228" t="s">
        <v>2347</v>
      </c>
      <c r="D1436" s="228" t="s">
        <v>323</v>
      </c>
      <c r="E1436" s="229" t="s">
        <v>2348</v>
      </c>
      <c r="F1436" s="230" t="s">
        <v>2349</v>
      </c>
      <c r="G1436" s="231" t="s">
        <v>437</v>
      </c>
      <c r="H1436" s="232">
        <v>95.900000000000006</v>
      </c>
      <c r="I1436" s="233"/>
      <c r="J1436" s="234">
        <f>ROUND(I1436*H1436,2)</f>
        <v>0</v>
      </c>
      <c r="K1436" s="230" t="s">
        <v>326</v>
      </c>
      <c r="L1436" s="45"/>
      <c r="M1436" s="235" t="s">
        <v>1</v>
      </c>
      <c r="N1436" s="236" t="s">
        <v>46</v>
      </c>
      <c r="O1436" s="92"/>
      <c r="P1436" s="237">
        <f>O1436*H1436</f>
        <v>0</v>
      </c>
      <c r="Q1436" s="237">
        <v>0.011820000000000001</v>
      </c>
      <c r="R1436" s="237">
        <f>Q1436*H1436</f>
        <v>1.1335380000000002</v>
      </c>
      <c r="S1436" s="237">
        <v>0</v>
      </c>
      <c r="T1436" s="238">
        <f>S1436*H1436</f>
        <v>0</v>
      </c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R1436" s="239" t="s">
        <v>404</v>
      </c>
      <c r="AT1436" s="239" t="s">
        <v>323</v>
      </c>
      <c r="AU1436" s="239" t="s">
        <v>91</v>
      </c>
      <c r="AY1436" s="18" t="s">
        <v>320</v>
      </c>
      <c r="BE1436" s="240">
        <f>IF(N1436="základní",J1436,0)</f>
        <v>0</v>
      </c>
      <c r="BF1436" s="240">
        <f>IF(N1436="snížená",J1436,0)</f>
        <v>0</v>
      </c>
      <c r="BG1436" s="240">
        <f>IF(N1436="zákl. přenesená",J1436,0)</f>
        <v>0</v>
      </c>
      <c r="BH1436" s="240">
        <f>IF(N1436="sníž. přenesená",J1436,0)</f>
        <v>0</v>
      </c>
      <c r="BI1436" s="240">
        <f>IF(N1436="nulová",J1436,0)</f>
        <v>0</v>
      </c>
      <c r="BJ1436" s="18" t="s">
        <v>89</v>
      </c>
      <c r="BK1436" s="240">
        <f>ROUND(I1436*H1436,2)</f>
        <v>0</v>
      </c>
      <c r="BL1436" s="18" t="s">
        <v>404</v>
      </c>
      <c r="BM1436" s="239" t="s">
        <v>2350</v>
      </c>
    </row>
    <row r="1437" s="2" customFormat="1">
      <c r="A1437" s="39"/>
      <c r="B1437" s="40"/>
      <c r="C1437" s="41"/>
      <c r="D1437" s="241" t="s">
        <v>329</v>
      </c>
      <c r="E1437" s="41"/>
      <c r="F1437" s="242" t="s">
        <v>2351</v>
      </c>
      <c r="G1437" s="41"/>
      <c r="H1437" s="41"/>
      <c r="I1437" s="243"/>
      <c r="J1437" s="41"/>
      <c r="K1437" s="41"/>
      <c r="L1437" s="45"/>
      <c r="M1437" s="244"/>
      <c r="N1437" s="245"/>
      <c r="O1437" s="92"/>
      <c r="P1437" s="92"/>
      <c r="Q1437" s="92"/>
      <c r="R1437" s="92"/>
      <c r="S1437" s="92"/>
      <c r="T1437" s="93"/>
      <c r="U1437" s="39"/>
      <c r="V1437" s="39"/>
      <c r="W1437" s="39"/>
      <c r="X1437" s="39"/>
      <c r="Y1437" s="39"/>
      <c r="Z1437" s="39"/>
      <c r="AA1437" s="39"/>
      <c r="AB1437" s="39"/>
      <c r="AC1437" s="39"/>
      <c r="AD1437" s="39"/>
      <c r="AE1437" s="39"/>
      <c r="AT1437" s="18" t="s">
        <v>329</v>
      </c>
      <c r="AU1437" s="18" t="s">
        <v>91</v>
      </c>
    </row>
    <row r="1438" s="16" customFormat="1">
      <c r="A1438" s="16"/>
      <c r="B1438" s="299"/>
      <c r="C1438" s="300"/>
      <c r="D1438" s="253" t="s">
        <v>440</v>
      </c>
      <c r="E1438" s="301" t="s">
        <v>1</v>
      </c>
      <c r="F1438" s="302" t="s">
        <v>2035</v>
      </c>
      <c r="G1438" s="300"/>
      <c r="H1438" s="301" t="s">
        <v>1</v>
      </c>
      <c r="I1438" s="303"/>
      <c r="J1438" s="300"/>
      <c r="K1438" s="300"/>
      <c r="L1438" s="304"/>
      <c r="M1438" s="305"/>
      <c r="N1438" s="306"/>
      <c r="O1438" s="306"/>
      <c r="P1438" s="306"/>
      <c r="Q1438" s="306"/>
      <c r="R1438" s="306"/>
      <c r="S1438" s="306"/>
      <c r="T1438" s="307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T1438" s="308" t="s">
        <v>440</v>
      </c>
      <c r="AU1438" s="308" t="s">
        <v>91</v>
      </c>
      <c r="AV1438" s="16" t="s">
        <v>89</v>
      </c>
      <c r="AW1438" s="16" t="s">
        <v>36</v>
      </c>
      <c r="AX1438" s="16" t="s">
        <v>81</v>
      </c>
      <c r="AY1438" s="308" t="s">
        <v>320</v>
      </c>
    </row>
    <row r="1439" s="13" customFormat="1">
      <c r="A1439" s="13"/>
      <c r="B1439" s="251"/>
      <c r="C1439" s="252"/>
      <c r="D1439" s="253" t="s">
        <v>440</v>
      </c>
      <c r="E1439" s="254" t="s">
        <v>1</v>
      </c>
      <c r="F1439" s="255" t="s">
        <v>2352</v>
      </c>
      <c r="G1439" s="252"/>
      <c r="H1439" s="256">
        <v>47.950000000000003</v>
      </c>
      <c r="I1439" s="257"/>
      <c r="J1439" s="252"/>
      <c r="K1439" s="252"/>
      <c r="L1439" s="258"/>
      <c r="M1439" s="259"/>
      <c r="N1439" s="260"/>
      <c r="O1439" s="260"/>
      <c r="P1439" s="260"/>
      <c r="Q1439" s="260"/>
      <c r="R1439" s="260"/>
      <c r="S1439" s="260"/>
      <c r="T1439" s="261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T1439" s="262" t="s">
        <v>440</v>
      </c>
      <c r="AU1439" s="262" t="s">
        <v>91</v>
      </c>
      <c r="AV1439" s="13" t="s">
        <v>91</v>
      </c>
      <c r="AW1439" s="13" t="s">
        <v>36</v>
      </c>
      <c r="AX1439" s="13" t="s">
        <v>81</v>
      </c>
      <c r="AY1439" s="262" t="s">
        <v>320</v>
      </c>
    </row>
    <row r="1440" s="13" customFormat="1">
      <c r="A1440" s="13"/>
      <c r="B1440" s="251"/>
      <c r="C1440" s="252"/>
      <c r="D1440" s="253" t="s">
        <v>440</v>
      </c>
      <c r="E1440" s="254" t="s">
        <v>1</v>
      </c>
      <c r="F1440" s="255" t="s">
        <v>2352</v>
      </c>
      <c r="G1440" s="252"/>
      <c r="H1440" s="256">
        <v>47.950000000000003</v>
      </c>
      <c r="I1440" s="257"/>
      <c r="J1440" s="252"/>
      <c r="K1440" s="252"/>
      <c r="L1440" s="258"/>
      <c r="M1440" s="259"/>
      <c r="N1440" s="260"/>
      <c r="O1440" s="260"/>
      <c r="P1440" s="260"/>
      <c r="Q1440" s="260"/>
      <c r="R1440" s="260"/>
      <c r="S1440" s="260"/>
      <c r="T1440" s="261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62" t="s">
        <v>440</v>
      </c>
      <c r="AU1440" s="262" t="s">
        <v>91</v>
      </c>
      <c r="AV1440" s="13" t="s">
        <v>91</v>
      </c>
      <c r="AW1440" s="13" t="s">
        <v>36</v>
      </c>
      <c r="AX1440" s="13" t="s">
        <v>81</v>
      </c>
      <c r="AY1440" s="262" t="s">
        <v>320</v>
      </c>
    </row>
    <row r="1441" s="14" customFormat="1">
      <c r="A1441" s="14"/>
      <c r="B1441" s="263"/>
      <c r="C1441" s="264"/>
      <c r="D1441" s="253" t="s">
        <v>440</v>
      </c>
      <c r="E1441" s="265" t="s">
        <v>1</v>
      </c>
      <c r="F1441" s="266" t="s">
        <v>485</v>
      </c>
      <c r="G1441" s="264"/>
      <c r="H1441" s="267">
        <v>95.900000000000006</v>
      </c>
      <c r="I1441" s="268"/>
      <c r="J1441" s="264"/>
      <c r="K1441" s="264"/>
      <c r="L1441" s="269"/>
      <c r="M1441" s="270"/>
      <c r="N1441" s="271"/>
      <c r="O1441" s="271"/>
      <c r="P1441" s="271"/>
      <c r="Q1441" s="271"/>
      <c r="R1441" s="271"/>
      <c r="S1441" s="271"/>
      <c r="T1441" s="272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T1441" s="273" t="s">
        <v>440</v>
      </c>
      <c r="AU1441" s="273" t="s">
        <v>91</v>
      </c>
      <c r="AV1441" s="14" t="s">
        <v>341</v>
      </c>
      <c r="AW1441" s="14" t="s">
        <v>36</v>
      </c>
      <c r="AX1441" s="14" t="s">
        <v>89</v>
      </c>
      <c r="AY1441" s="273" t="s">
        <v>320</v>
      </c>
    </row>
    <row r="1442" s="2" customFormat="1" ht="21.75" customHeight="1">
      <c r="A1442" s="39"/>
      <c r="B1442" s="40"/>
      <c r="C1442" s="228" t="s">
        <v>2353</v>
      </c>
      <c r="D1442" s="228" t="s">
        <v>323</v>
      </c>
      <c r="E1442" s="229" t="s">
        <v>2354</v>
      </c>
      <c r="F1442" s="230" t="s">
        <v>2355</v>
      </c>
      <c r="G1442" s="231" t="s">
        <v>437</v>
      </c>
      <c r="H1442" s="232">
        <v>19.34</v>
      </c>
      <c r="I1442" s="233"/>
      <c r="J1442" s="234">
        <f>ROUND(I1442*H1442,2)</f>
        <v>0</v>
      </c>
      <c r="K1442" s="230" t="s">
        <v>1</v>
      </c>
      <c r="L1442" s="45"/>
      <c r="M1442" s="235" t="s">
        <v>1</v>
      </c>
      <c r="N1442" s="236" t="s">
        <v>46</v>
      </c>
      <c r="O1442" s="92"/>
      <c r="P1442" s="237">
        <f>O1442*H1442</f>
        <v>0</v>
      </c>
      <c r="Q1442" s="237">
        <v>0.01355</v>
      </c>
      <c r="R1442" s="237">
        <f>Q1442*H1442</f>
        <v>0.26205699999999998</v>
      </c>
      <c r="S1442" s="237">
        <v>0</v>
      </c>
      <c r="T1442" s="238">
        <f>S1442*H1442</f>
        <v>0</v>
      </c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R1442" s="239" t="s">
        <v>404</v>
      </c>
      <c r="AT1442" s="239" t="s">
        <v>323</v>
      </c>
      <c r="AU1442" s="239" t="s">
        <v>91</v>
      </c>
      <c r="AY1442" s="18" t="s">
        <v>320</v>
      </c>
      <c r="BE1442" s="240">
        <f>IF(N1442="základní",J1442,0)</f>
        <v>0</v>
      </c>
      <c r="BF1442" s="240">
        <f>IF(N1442="snížená",J1442,0)</f>
        <v>0</v>
      </c>
      <c r="BG1442" s="240">
        <f>IF(N1442="zákl. přenesená",J1442,0)</f>
        <v>0</v>
      </c>
      <c r="BH1442" s="240">
        <f>IF(N1442="sníž. přenesená",J1442,0)</f>
        <v>0</v>
      </c>
      <c r="BI1442" s="240">
        <f>IF(N1442="nulová",J1442,0)</f>
        <v>0</v>
      </c>
      <c r="BJ1442" s="18" t="s">
        <v>89</v>
      </c>
      <c r="BK1442" s="240">
        <f>ROUND(I1442*H1442,2)</f>
        <v>0</v>
      </c>
      <c r="BL1442" s="18" t="s">
        <v>404</v>
      </c>
      <c r="BM1442" s="239" t="s">
        <v>2356</v>
      </c>
    </row>
    <row r="1443" s="13" customFormat="1">
      <c r="A1443" s="13"/>
      <c r="B1443" s="251"/>
      <c r="C1443" s="252"/>
      <c r="D1443" s="253" t="s">
        <v>440</v>
      </c>
      <c r="E1443" s="254" t="s">
        <v>1</v>
      </c>
      <c r="F1443" s="255" t="s">
        <v>2357</v>
      </c>
      <c r="G1443" s="252"/>
      <c r="H1443" s="256">
        <v>14.84</v>
      </c>
      <c r="I1443" s="257"/>
      <c r="J1443" s="252"/>
      <c r="K1443" s="252"/>
      <c r="L1443" s="258"/>
      <c r="M1443" s="259"/>
      <c r="N1443" s="260"/>
      <c r="O1443" s="260"/>
      <c r="P1443" s="260"/>
      <c r="Q1443" s="260"/>
      <c r="R1443" s="260"/>
      <c r="S1443" s="260"/>
      <c r="T1443" s="261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T1443" s="262" t="s">
        <v>440</v>
      </c>
      <c r="AU1443" s="262" t="s">
        <v>91</v>
      </c>
      <c r="AV1443" s="13" t="s">
        <v>91</v>
      </c>
      <c r="AW1443" s="13" t="s">
        <v>36</v>
      </c>
      <c r="AX1443" s="13" t="s">
        <v>81</v>
      </c>
      <c r="AY1443" s="262" t="s">
        <v>320</v>
      </c>
    </row>
    <row r="1444" s="13" customFormat="1">
      <c r="A1444" s="13"/>
      <c r="B1444" s="251"/>
      <c r="C1444" s="252"/>
      <c r="D1444" s="253" t="s">
        <v>440</v>
      </c>
      <c r="E1444" s="254" t="s">
        <v>1</v>
      </c>
      <c r="F1444" s="255" t="s">
        <v>2358</v>
      </c>
      <c r="G1444" s="252"/>
      <c r="H1444" s="256">
        <v>4.5</v>
      </c>
      <c r="I1444" s="257"/>
      <c r="J1444" s="252"/>
      <c r="K1444" s="252"/>
      <c r="L1444" s="258"/>
      <c r="M1444" s="259"/>
      <c r="N1444" s="260"/>
      <c r="O1444" s="260"/>
      <c r="P1444" s="260"/>
      <c r="Q1444" s="260"/>
      <c r="R1444" s="260"/>
      <c r="S1444" s="260"/>
      <c r="T1444" s="261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262" t="s">
        <v>440</v>
      </c>
      <c r="AU1444" s="262" t="s">
        <v>91</v>
      </c>
      <c r="AV1444" s="13" t="s">
        <v>91</v>
      </c>
      <c r="AW1444" s="13" t="s">
        <v>36</v>
      </c>
      <c r="AX1444" s="13" t="s">
        <v>81</v>
      </c>
      <c r="AY1444" s="262" t="s">
        <v>320</v>
      </c>
    </row>
    <row r="1445" s="14" customFormat="1">
      <c r="A1445" s="14"/>
      <c r="B1445" s="263"/>
      <c r="C1445" s="264"/>
      <c r="D1445" s="253" t="s">
        <v>440</v>
      </c>
      <c r="E1445" s="265" t="s">
        <v>1</v>
      </c>
      <c r="F1445" s="266" t="s">
        <v>485</v>
      </c>
      <c r="G1445" s="264"/>
      <c r="H1445" s="267">
        <v>19.34</v>
      </c>
      <c r="I1445" s="268"/>
      <c r="J1445" s="264"/>
      <c r="K1445" s="264"/>
      <c r="L1445" s="269"/>
      <c r="M1445" s="270"/>
      <c r="N1445" s="271"/>
      <c r="O1445" s="271"/>
      <c r="P1445" s="271"/>
      <c r="Q1445" s="271"/>
      <c r="R1445" s="271"/>
      <c r="S1445" s="271"/>
      <c r="T1445" s="272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73" t="s">
        <v>440</v>
      </c>
      <c r="AU1445" s="273" t="s">
        <v>91</v>
      </c>
      <c r="AV1445" s="14" t="s">
        <v>341</v>
      </c>
      <c r="AW1445" s="14" t="s">
        <v>36</v>
      </c>
      <c r="AX1445" s="14" t="s">
        <v>89</v>
      </c>
      <c r="AY1445" s="273" t="s">
        <v>320</v>
      </c>
    </row>
    <row r="1446" s="2" customFormat="1" ht="21.75" customHeight="1">
      <c r="A1446" s="39"/>
      <c r="B1446" s="40"/>
      <c r="C1446" s="228" t="s">
        <v>2359</v>
      </c>
      <c r="D1446" s="228" t="s">
        <v>323</v>
      </c>
      <c r="E1446" s="229" t="s">
        <v>2360</v>
      </c>
      <c r="F1446" s="230" t="s">
        <v>2361</v>
      </c>
      <c r="G1446" s="231" t="s">
        <v>437</v>
      </c>
      <c r="H1446" s="232">
        <v>4.3499999999999996</v>
      </c>
      <c r="I1446" s="233"/>
      <c r="J1446" s="234">
        <f>ROUND(I1446*H1446,2)</f>
        <v>0</v>
      </c>
      <c r="K1446" s="230" t="s">
        <v>1</v>
      </c>
      <c r="L1446" s="45"/>
      <c r="M1446" s="235" t="s">
        <v>1</v>
      </c>
      <c r="N1446" s="236" t="s">
        <v>46</v>
      </c>
      <c r="O1446" s="92"/>
      <c r="P1446" s="237">
        <f>O1446*H1446</f>
        <v>0</v>
      </c>
      <c r="Q1446" s="237">
        <v>0.01355</v>
      </c>
      <c r="R1446" s="237">
        <f>Q1446*H1446</f>
        <v>0.058942499999999995</v>
      </c>
      <c r="S1446" s="237">
        <v>0</v>
      </c>
      <c r="T1446" s="238">
        <f>S1446*H1446</f>
        <v>0</v>
      </c>
      <c r="U1446" s="39"/>
      <c r="V1446" s="39"/>
      <c r="W1446" s="39"/>
      <c r="X1446" s="39"/>
      <c r="Y1446" s="39"/>
      <c r="Z1446" s="39"/>
      <c r="AA1446" s="39"/>
      <c r="AB1446" s="39"/>
      <c r="AC1446" s="39"/>
      <c r="AD1446" s="39"/>
      <c r="AE1446" s="39"/>
      <c r="AR1446" s="239" t="s">
        <v>404</v>
      </c>
      <c r="AT1446" s="239" t="s">
        <v>323</v>
      </c>
      <c r="AU1446" s="239" t="s">
        <v>91</v>
      </c>
      <c r="AY1446" s="18" t="s">
        <v>320</v>
      </c>
      <c r="BE1446" s="240">
        <f>IF(N1446="základní",J1446,0)</f>
        <v>0</v>
      </c>
      <c r="BF1446" s="240">
        <f>IF(N1446="snížená",J1446,0)</f>
        <v>0</v>
      </c>
      <c r="BG1446" s="240">
        <f>IF(N1446="zákl. přenesená",J1446,0)</f>
        <v>0</v>
      </c>
      <c r="BH1446" s="240">
        <f>IF(N1446="sníž. přenesená",J1446,0)</f>
        <v>0</v>
      </c>
      <c r="BI1446" s="240">
        <f>IF(N1446="nulová",J1446,0)</f>
        <v>0</v>
      </c>
      <c r="BJ1446" s="18" t="s">
        <v>89</v>
      </c>
      <c r="BK1446" s="240">
        <f>ROUND(I1446*H1446,2)</f>
        <v>0</v>
      </c>
      <c r="BL1446" s="18" t="s">
        <v>404</v>
      </c>
      <c r="BM1446" s="239" t="s">
        <v>2362</v>
      </c>
    </row>
    <row r="1447" s="13" customFormat="1">
      <c r="A1447" s="13"/>
      <c r="B1447" s="251"/>
      <c r="C1447" s="252"/>
      <c r="D1447" s="253" t="s">
        <v>440</v>
      </c>
      <c r="E1447" s="254" t="s">
        <v>1</v>
      </c>
      <c r="F1447" s="255" t="s">
        <v>2363</v>
      </c>
      <c r="G1447" s="252"/>
      <c r="H1447" s="256">
        <v>4.3499999999999996</v>
      </c>
      <c r="I1447" s="257"/>
      <c r="J1447" s="252"/>
      <c r="K1447" s="252"/>
      <c r="L1447" s="258"/>
      <c r="M1447" s="259"/>
      <c r="N1447" s="260"/>
      <c r="O1447" s="260"/>
      <c r="P1447" s="260"/>
      <c r="Q1447" s="260"/>
      <c r="R1447" s="260"/>
      <c r="S1447" s="260"/>
      <c r="T1447" s="261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62" t="s">
        <v>440</v>
      </c>
      <c r="AU1447" s="262" t="s">
        <v>91</v>
      </c>
      <c r="AV1447" s="13" t="s">
        <v>91</v>
      </c>
      <c r="AW1447" s="13" t="s">
        <v>36</v>
      </c>
      <c r="AX1447" s="13" t="s">
        <v>89</v>
      </c>
      <c r="AY1447" s="262" t="s">
        <v>320</v>
      </c>
    </row>
    <row r="1448" s="2" customFormat="1" ht="33" customHeight="1">
      <c r="A1448" s="39"/>
      <c r="B1448" s="40"/>
      <c r="C1448" s="228" t="s">
        <v>2364</v>
      </c>
      <c r="D1448" s="228" t="s">
        <v>323</v>
      </c>
      <c r="E1448" s="229" t="s">
        <v>2365</v>
      </c>
      <c r="F1448" s="230" t="s">
        <v>2366</v>
      </c>
      <c r="G1448" s="231" t="s">
        <v>437</v>
      </c>
      <c r="H1448" s="232">
        <v>161.18000000000001</v>
      </c>
      <c r="I1448" s="233"/>
      <c r="J1448" s="234">
        <f>ROUND(I1448*H1448,2)</f>
        <v>0</v>
      </c>
      <c r="K1448" s="230" t="s">
        <v>1</v>
      </c>
      <c r="L1448" s="45"/>
      <c r="M1448" s="235" t="s">
        <v>1</v>
      </c>
      <c r="N1448" s="236" t="s">
        <v>46</v>
      </c>
      <c r="O1448" s="92"/>
      <c r="P1448" s="237">
        <f>O1448*H1448</f>
        <v>0</v>
      </c>
      <c r="Q1448" s="237">
        <v>0.015810000000000001</v>
      </c>
      <c r="R1448" s="237">
        <f>Q1448*H1448</f>
        <v>2.5482558000000002</v>
      </c>
      <c r="S1448" s="237">
        <v>0</v>
      </c>
      <c r="T1448" s="238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39" t="s">
        <v>404</v>
      </c>
      <c r="AT1448" s="239" t="s">
        <v>323</v>
      </c>
      <c r="AU1448" s="239" t="s">
        <v>91</v>
      </c>
      <c r="AY1448" s="18" t="s">
        <v>320</v>
      </c>
      <c r="BE1448" s="240">
        <f>IF(N1448="základní",J1448,0)</f>
        <v>0</v>
      </c>
      <c r="BF1448" s="240">
        <f>IF(N1448="snížená",J1448,0)</f>
        <v>0</v>
      </c>
      <c r="BG1448" s="240">
        <f>IF(N1448="zákl. přenesená",J1448,0)</f>
        <v>0</v>
      </c>
      <c r="BH1448" s="240">
        <f>IF(N1448="sníž. přenesená",J1448,0)</f>
        <v>0</v>
      </c>
      <c r="BI1448" s="240">
        <f>IF(N1448="nulová",J1448,0)</f>
        <v>0</v>
      </c>
      <c r="BJ1448" s="18" t="s">
        <v>89</v>
      </c>
      <c r="BK1448" s="240">
        <f>ROUND(I1448*H1448,2)</f>
        <v>0</v>
      </c>
      <c r="BL1448" s="18" t="s">
        <v>404</v>
      </c>
      <c r="BM1448" s="239" t="s">
        <v>2367</v>
      </c>
    </row>
    <row r="1449" s="16" customFormat="1">
      <c r="A1449" s="16"/>
      <c r="B1449" s="299"/>
      <c r="C1449" s="300"/>
      <c r="D1449" s="253" t="s">
        <v>440</v>
      </c>
      <c r="E1449" s="301" t="s">
        <v>1</v>
      </c>
      <c r="F1449" s="302" t="s">
        <v>2062</v>
      </c>
      <c r="G1449" s="300"/>
      <c r="H1449" s="301" t="s">
        <v>1</v>
      </c>
      <c r="I1449" s="303"/>
      <c r="J1449" s="300"/>
      <c r="K1449" s="300"/>
      <c r="L1449" s="304"/>
      <c r="M1449" s="305"/>
      <c r="N1449" s="306"/>
      <c r="O1449" s="306"/>
      <c r="P1449" s="306"/>
      <c r="Q1449" s="306"/>
      <c r="R1449" s="306"/>
      <c r="S1449" s="306"/>
      <c r="T1449" s="307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T1449" s="308" t="s">
        <v>440</v>
      </c>
      <c r="AU1449" s="308" t="s">
        <v>91</v>
      </c>
      <c r="AV1449" s="16" t="s">
        <v>89</v>
      </c>
      <c r="AW1449" s="16" t="s">
        <v>36</v>
      </c>
      <c r="AX1449" s="16" t="s">
        <v>81</v>
      </c>
      <c r="AY1449" s="308" t="s">
        <v>320</v>
      </c>
    </row>
    <row r="1450" s="13" customFormat="1">
      <c r="A1450" s="13"/>
      <c r="B1450" s="251"/>
      <c r="C1450" s="252"/>
      <c r="D1450" s="253" t="s">
        <v>440</v>
      </c>
      <c r="E1450" s="254" t="s">
        <v>1</v>
      </c>
      <c r="F1450" s="255" t="s">
        <v>2063</v>
      </c>
      <c r="G1450" s="252"/>
      <c r="H1450" s="256">
        <v>80.590000000000003</v>
      </c>
      <c r="I1450" s="257"/>
      <c r="J1450" s="252"/>
      <c r="K1450" s="252"/>
      <c r="L1450" s="258"/>
      <c r="M1450" s="259"/>
      <c r="N1450" s="260"/>
      <c r="O1450" s="260"/>
      <c r="P1450" s="260"/>
      <c r="Q1450" s="260"/>
      <c r="R1450" s="260"/>
      <c r="S1450" s="260"/>
      <c r="T1450" s="261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T1450" s="262" t="s">
        <v>440</v>
      </c>
      <c r="AU1450" s="262" t="s">
        <v>91</v>
      </c>
      <c r="AV1450" s="13" t="s">
        <v>91</v>
      </c>
      <c r="AW1450" s="13" t="s">
        <v>36</v>
      </c>
      <c r="AX1450" s="13" t="s">
        <v>81</v>
      </c>
      <c r="AY1450" s="262" t="s">
        <v>320</v>
      </c>
    </row>
    <row r="1451" s="13" customFormat="1">
      <c r="A1451" s="13"/>
      <c r="B1451" s="251"/>
      <c r="C1451" s="252"/>
      <c r="D1451" s="253" t="s">
        <v>440</v>
      </c>
      <c r="E1451" s="254" t="s">
        <v>1</v>
      </c>
      <c r="F1451" s="255" t="s">
        <v>2063</v>
      </c>
      <c r="G1451" s="252"/>
      <c r="H1451" s="256">
        <v>80.590000000000003</v>
      </c>
      <c r="I1451" s="257"/>
      <c r="J1451" s="252"/>
      <c r="K1451" s="252"/>
      <c r="L1451" s="258"/>
      <c r="M1451" s="259"/>
      <c r="N1451" s="260"/>
      <c r="O1451" s="260"/>
      <c r="P1451" s="260"/>
      <c r="Q1451" s="260"/>
      <c r="R1451" s="260"/>
      <c r="S1451" s="260"/>
      <c r="T1451" s="261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62" t="s">
        <v>440</v>
      </c>
      <c r="AU1451" s="262" t="s">
        <v>91</v>
      </c>
      <c r="AV1451" s="13" t="s">
        <v>91</v>
      </c>
      <c r="AW1451" s="13" t="s">
        <v>36</v>
      </c>
      <c r="AX1451" s="13" t="s">
        <v>81</v>
      </c>
      <c r="AY1451" s="262" t="s">
        <v>320</v>
      </c>
    </row>
    <row r="1452" s="14" customFormat="1">
      <c r="A1452" s="14"/>
      <c r="B1452" s="263"/>
      <c r="C1452" s="264"/>
      <c r="D1452" s="253" t="s">
        <v>440</v>
      </c>
      <c r="E1452" s="265" t="s">
        <v>1</v>
      </c>
      <c r="F1452" s="266" t="s">
        <v>485</v>
      </c>
      <c r="G1452" s="264"/>
      <c r="H1452" s="267">
        <v>161.18000000000001</v>
      </c>
      <c r="I1452" s="268"/>
      <c r="J1452" s="264"/>
      <c r="K1452" s="264"/>
      <c r="L1452" s="269"/>
      <c r="M1452" s="270"/>
      <c r="N1452" s="271"/>
      <c r="O1452" s="271"/>
      <c r="P1452" s="271"/>
      <c r="Q1452" s="271"/>
      <c r="R1452" s="271"/>
      <c r="S1452" s="271"/>
      <c r="T1452" s="272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73" t="s">
        <v>440</v>
      </c>
      <c r="AU1452" s="273" t="s">
        <v>91</v>
      </c>
      <c r="AV1452" s="14" t="s">
        <v>341</v>
      </c>
      <c r="AW1452" s="14" t="s">
        <v>36</v>
      </c>
      <c r="AX1452" s="14" t="s">
        <v>89</v>
      </c>
      <c r="AY1452" s="273" t="s">
        <v>320</v>
      </c>
    </row>
    <row r="1453" s="2" customFormat="1" ht="33" customHeight="1">
      <c r="A1453" s="39"/>
      <c r="B1453" s="40"/>
      <c r="C1453" s="228" t="s">
        <v>2368</v>
      </c>
      <c r="D1453" s="228" t="s">
        <v>323</v>
      </c>
      <c r="E1453" s="229" t="s">
        <v>2369</v>
      </c>
      <c r="F1453" s="230" t="s">
        <v>2370</v>
      </c>
      <c r="G1453" s="231" t="s">
        <v>437</v>
      </c>
      <c r="H1453" s="232">
        <v>120.81999999999999</v>
      </c>
      <c r="I1453" s="233"/>
      <c r="J1453" s="234">
        <f>ROUND(I1453*H1453,2)</f>
        <v>0</v>
      </c>
      <c r="K1453" s="230" t="s">
        <v>1</v>
      </c>
      <c r="L1453" s="45"/>
      <c r="M1453" s="235" t="s">
        <v>1</v>
      </c>
      <c r="N1453" s="236" t="s">
        <v>46</v>
      </c>
      <c r="O1453" s="92"/>
      <c r="P1453" s="237">
        <f>O1453*H1453</f>
        <v>0</v>
      </c>
      <c r="Q1453" s="237">
        <v>0.015810000000000001</v>
      </c>
      <c r="R1453" s="237">
        <f>Q1453*H1453</f>
        <v>1.9101642000000001</v>
      </c>
      <c r="S1453" s="237">
        <v>0</v>
      </c>
      <c r="T1453" s="238">
        <f>S1453*H1453</f>
        <v>0</v>
      </c>
      <c r="U1453" s="39"/>
      <c r="V1453" s="39"/>
      <c r="W1453" s="39"/>
      <c r="X1453" s="39"/>
      <c r="Y1453" s="39"/>
      <c r="Z1453" s="39"/>
      <c r="AA1453" s="39"/>
      <c r="AB1453" s="39"/>
      <c r="AC1453" s="39"/>
      <c r="AD1453" s="39"/>
      <c r="AE1453" s="39"/>
      <c r="AR1453" s="239" t="s">
        <v>404</v>
      </c>
      <c r="AT1453" s="239" t="s">
        <v>323</v>
      </c>
      <c r="AU1453" s="239" t="s">
        <v>91</v>
      </c>
      <c r="AY1453" s="18" t="s">
        <v>320</v>
      </c>
      <c r="BE1453" s="240">
        <f>IF(N1453="základní",J1453,0)</f>
        <v>0</v>
      </c>
      <c r="BF1453" s="240">
        <f>IF(N1453="snížená",J1453,0)</f>
        <v>0</v>
      </c>
      <c r="BG1453" s="240">
        <f>IF(N1453="zákl. přenesená",J1453,0)</f>
        <v>0</v>
      </c>
      <c r="BH1453" s="240">
        <f>IF(N1453="sníž. přenesená",J1453,0)</f>
        <v>0</v>
      </c>
      <c r="BI1453" s="240">
        <f>IF(N1453="nulová",J1453,0)</f>
        <v>0</v>
      </c>
      <c r="BJ1453" s="18" t="s">
        <v>89</v>
      </c>
      <c r="BK1453" s="240">
        <f>ROUND(I1453*H1453,2)</f>
        <v>0</v>
      </c>
      <c r="BL1453" s="18" t="s">
        <v>404</v>
      </c>
      <c r="BM1453" s="239" t="s">
        <v>2371</v>
      </c>
    </row>
    <row r="1454" s="16" customFormat="1">
      <c r="A1454" s="16"/>
      <c r="B1454" s="299"/>
      <c r="C1454" s="300"/>
      <c r="D1454" s="253" t="s">
        <v>440</v>
      </c>
      <c r="E1454" s="301" t="s">
        <v>1</v>
      </c>
      <c r="F1454" s="302" t="s">
        <v>2035</v>
      </c>
      <c r="G1454" s="300"/>
      <c r="H1454" s="301" t="s">
        <v>1</v>
      </c>
      <c r="I1454" s="303"/>
      <c r="J1454" s="300"/>
      <c r="K1454" s="300"/>
      <c r="L1454" s="304"/>
      <c r="M1454" s="305"/>
      <c r="N1454" s="306"/>
      <c r="O1454" s="306"/>
      <c r="P1454" s="306"/>
      <c r="Q1454" s="306"/>
      <c r="R1454" s="306"/>
      <c r="S1454" s="306"/>
      <c r="T1454" s="307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T1454" s="308" t="s">
        <v>440</v>
      </c>
      <c r="AU1454" s="308" t="s">
        <v>91</v>
      </c>
      <c r="AV1454" s="16" t="s">
        <v>89</v>
      </c>
      <c r="AW1454" s="16" t="s">
        <v>36</v>
      </c>
      <c r="AX1454" s="16" t="s">
        <v>81</v>
      </c>
      <c r="AY1454" s="308" t="s">
        <v>320</v>
      </c>
    </row>
    <row r="1455" s="13" customFormat="1">
      <c r="A1455" s="13"/>
      <c r="B1455" s="251"/>
      <c r="C1455" s="252"/>
      <c r="D1455" s="253" t="s">
        <v>440</v>
      </c>
      <c r="E1455" s="254" t="s">
        <v>1</v>
      </c>
      <c r="F1455" s="255" t="s">
        <v>2036</v>
      </c>
      <c r="G1455" s="252"/>
      <c r="H1455" s="256">
        <v>60.409999999999997</v>
      </c>
      <c r="I1455" s="257"/>
      <c r="J1455" s="252"/>
      <c r="K1455" s="252"/>
      <c r="L1455" s="258"/>
      <c r="M1455" s="259"/>
      <c r="N1455" s="260"/>
      <c r="O1455" s="260"/>
      <c r="P1455" s="260"/>
      <c r="Q1455" s="260"/>
      <c r="R1455" s="260"/>
      <c r="S1455" s="260"/>
      <c r="T1455" s="261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262" t="s">
        <v>440</v>
      </c>
      <c r="AU1455" s="262" t="s">
        <v>91</v>
      </c>
      <c r="AV1455" s="13" t="s">
        <v>91</v>
      </c>
      <c r="AW1455" s="13" t="s">
        <v>36</v>
      </c>
      <c r="AX1455" s="13" t="s">
        <v>81</v>
      </c>
      <c r="AY1455" s="262" t="s">
        <v>320</v>
      </c>
    </row>
    <row r="1456" s="13" customFormat="1">
      <c r="A1456" s="13"/>
      <c r="B1456" s="251"/>
      <c r="C1456" s="252"/>
      <c r="D1456" s="253" t="s">
        <v>440</v>
      </c>
      <c r="E1456" s="254" t="s">
        <v>1</v>
      </c>
      <c r="F1456" s="255" t="s">
        <v>2036</v>
      </c>
      <c r="G1456" s="252"/>
      <c r="H1456" s="256">
        <v>60.409999999999997</v>
      </c>
      <c r="I1456" s="257"/>
      <c r="J1456" s="252"/>
      <c r="K1456" s="252"/>
      <c r="L1456" s="258"/>
      <c r="M1456" s="259"/>
      <c r="N1456" s="260"/>
      <c r="O1456" s="260"/>
      <c r="P1456" s="260"/>
      <c r="Q1456" s="260"/>
      <c r="R1456" s="260"/>
      <c r="S1456" s="260"/>
      <c r="T1456" s="261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62" t="s">
        <v>440</v>
      </c>
      <c r="AU1456" s="262" t="s">
        <v>91</v>
      </c>
      <c r="AV1456" s="13" t="s">
        <v>91</v>
      </c>
      <c r="AW1456" s="13" t="s">
        <v>36</v>
      </c>
      <c r="AX1456" s="13" t="s">
        <v>81</v>
      </c>
      <c r="AY1456" s="262" t="s">
        <v>320</v>
      </c>
    </row>
    <row r="1457" s="14" customFormat="1">
      <c r="A1457" s="14"/>
      <c r="B1457" s="263"/>
      <c r="C1457" s="264"/>
      <c r="D1457" s="253" t="s">
        <v>440</v>
      </c>
      <c r="E1457" s="265" t="s">
        <v>1</v>
      </c>
      <c r="F1457" s="266" t="s">
        <v>485</v>
      </c>
      <c r="G1457" s="264"/>
      <c r="H1457" s="267">
        <v>120.81999999999999</v>
      </c>
      <c r="I1457" s="268"/>
      <c r="J1457" s="264"/>
      <c r="K1457" s="264"/>
      <c r="L1457" s="269"/>
      <c r="M1457" s="270"/>
      <c r="N1457" s="271"/>
      <c r="O1457" s="271"/>
      <c r="P1457" s="271"/>
      <c r="Q1457" s="271"/>
      <c r="R1457" s="271"/>
      <c r="S1457" s="271"/>
      <c r="T1457" s="272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T1457" s="273" t="s">
        <v>440</v>
      </c>
      <c r="AU1457" s="273" t="s">
        <v>91</v>
      </c>
      <c r="AV1457" s="14" t="s">
        <v>341</v>
      </c>
      <c r="AW1457" s="14" t="s">
        <v>36</v>
      </c>
      <c r="AX1457" s="14" t="s">
        <v>89</v>
      </c>
      <c r="AY1457" s="273" t="s">
        <v>320</v>
      </c>
    </row>
    <row r="1458" s="2" customFormat="1" ht="24.15" customHeight="1">
      <c r="A1458" s="39"/>
      <c r="B1458" s="40"/>
      <c r="C1458" s="228" t="s">
        <v>2372</v>
      </c>
      <c r="D1458" s="228" t="s">
        <v>323</v>
      </c>
      <c r="E1458" s="229" t="s">
        <v>2373</v>
      </c>
      <c r="F1458" s="230" t="s">
        <v>2374</v>
      </c>
      <c r="G1458" s="231" t="s">
        <v>437</v>
      </c>
      <c r="H1458" s="232">
        <v>93.040000000000006</v>
      </c>
      <c r="I1458" s="233"/>
      <c r="J1458" s="234">
        <f>ROUND(I1458*H1458,2)</f>
        <v>0</v>
      </c>
      <c r="K1458" s="230" t="s">
        <v>326</v>
      </c>
      <c r="L1458" s="45"/>
      <c r="M1458" s="235" t="s">
        <v>1</v>
      </c>
      <c r="N1458" s="236" t="s">
        <v>46</v>
      </c>
      <c r="O1458" s="92"/>
      <c r="P1458" s="237">
        <f>O1458*H1458</f>
        <v>0</v>
      </c>
      <c r="Q1458" s="237">
        <v>0.016910000000000001</v>
      </c>
      <c r="R1458" s="237">
        <f>Q1458*H1458</f>
        <v>1.5733064000000003</v>
      </c>
      <c r="S1458" s="237">
        <v>0</v>
      </c>
      <c r="T1458" s="238">
        <f>S1458*H1458</f>
        <v>0</v>
      </c>
      <c r="U1458" s="39"/>
      <c r="V1458" s="39"/>
      <c r="W1458" s="39"/>
      <c r="X1458" s="39"/>
      <c r="Y1458" s="39"/>
      <c r="Z1458" s="39"/>
      <c r="AA1458" s="39"/>
      <c r="AB1458" s="39"/>
      <c r="AC1458" s="39"/>
      <c r="AD1458" s="39"/>
      <c r="AE1458" s="39"/>
      <c r="AR1458" s="239" t="s">
        <v>404</v>
      </c>
      <c r="AT1458" s="239" t="s">
        <v>323</v>
      </c>
      <c r="AU1458" s="239" t="s">
        <v>91</v>
      </c>
      <c r="AY1458" s="18" t="s">
        <v>320</v>
      </c>
      <c r="BE1458" s="240">
        <f>IF(N1458="základní",J1458,0)</f>
        <v>0</v>
      </c>
      <c r="BF1458" s="240">
        <f>IF(N1458="snížená",J1458,0)</f>
        <v>0</v>
      </c>
      <c r="BG1458" s="240">
        <f>IF(N1458="zákl. přenesená",J1458,0)</f>
        <v>0</v>
      </c>
      <c r="BH1458" s="240">
        <f>IF(N1458="sníž. přenesená",J1458,0)</f>
        <v>0</v>
      </c>
      <c r="BI1458" s="240">
        <f>IF(N1458="nulová",J1458,0)</f>
        <v>0</v>
      </c>
      <c r="BJ1458" s="18" t="s">
        <v>89</v>
      </c>
      <c r="BK1458" s="240">
        <f>ROUND(I1458*H1458,2)</f>
        <v>0</v>
      </c>
      <c r="BL1458" s="18" t="s">
        <v>404</v>
      </c>
      <c r="BM1458" s="239" t="s">
        <v>2375</v>
      </c>
    </row>
    <row r="1459" s="2" customFormat="1">
      <c r="A1459" s="39"/>
      <c r="B1459" s="40"/>
      <c r="C1459" s="41"/>
      <c r="D1459" s="241" t="s">
        <v>329</v>
      </c>
      <c r="E1459" s="41"/>
      <c r="F1459" s="242" t="s">
        <v>2376</v>
      </c>
      <c r="G1459" s="41"/>
      <c r="H1459" s="41"/>
      <c r="I1459" s="243"/>
      <c r="J1459" s="41"/>
      <c r="K1459" s="41"/>
      <c r="L1459" s="45"/>
      <c r="M1459" s="244"/>
      <c r="N1459" s="245"/>
      <c r="O1459" s="92"/>
      <c r="P1459" s="92"/>
      <c r="Q1459" s="92"/>
      <c r="R1459" s="92"/>
      <c r="S1459" s="92"/>
      <c r="T1459" s="93"/>
      <c r="U1459" s="39"/>
      <c r="V1459" s="39"/>
      <c r="W1459" s="39"/>
      <c r="X1459" s="39"/>
      <c r="Y1459" s="39"/>
      <c r="Z1459" s="39"/>
      <c r="AA1459" s="39"/>
      <c r="AB1459" s="39"/>
      <c r="AC1459" s="39"/>
      <c r="AD1459" s="39"/>
      <c r="AE1459" s="39"/>
      <c r="AT1459" s="18" t="s">
        <v>329</v>
      </c>
      <c r="AU1459" s="18" t="s">
        <v>91</v>
      </c>
    </row>
    <row r="1460" s="13" customFormat="1">
      <c r="A1460" s="13"/>
      <c r="B1460" s="251"/>
      <c r="C1460" s="252"/>
      <c r="D1460" s="253" t="s">
        <v>440</v>
      </c>
      <c r="E1460" s="254" t="s">
        <v>1</v>
      </c>
      <c r="F1460" s="255" t="s">
        <v>2377</v>
      </c>
      <c r="G1460" s="252"/>
      <c r="H1460" s="256">
        <v>93.040000000000006</v>
      </c>
      <c r="I1460" s="257"/>
      <c r="J1460" s="252"/>
      <c r="K1460" s="252"/>
      <c r="L1460" s="258"/>
      <c r="M1460" s="259"/>
      <c r="N1460" s="260"/>
      <c r="O1460" s="260"/>
      <c r="P1460" s="260"/>
      <c r="Q1460" s="260"/>
      <c r="R1460" s="260"/>
      <c r="S1460" s="260"/>
      <c r="T1460" s="261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T1460" s="262" t="s">
        <v>440</v>
      </c>
      <c r="AU1460" s="262" t="s">
        <v>91</v>
      </c>
      <c r="AV1460" s="13" t="s">
        <v>91</v>
      </c>
      <c r="AW1460" s="13" t="s">
        <v>36</v>
      </c>
      <c r="AX1460" s="13" t="s">
        <v>89</v>
      </c>
      <c r="AY1460" s="262" t="s">
        <v>320</v>
      </c>
    </row>
    <row r="1461" s="2" customFormat="1" ht="24.15" customHeight="1">
      <c r="A1461" s="39"/>
      <c r="B1461" s="40"/>
      <c r="C1461" s="228" t="s">
        <v>2378</v>
      </c>
      <c r="D1461" s="228" t="s">
        <v>323</v>
      </c>
      <c r="E1461" s="229" t="s">
        <v>2379</v>
      </c>
      <c r="F1461" s="230" t="s">
        <v>2380</v>
      </c>
      <c r="G1461" s="231" t="s">
        <v>437</v>
      </c>
      <c r="H1461" s="232">
        <v>8.6600000000000001</v>
      </c>
      <c r="I1461" s="233"/>
      <c r="J1461" s="234">
        <f>ROUND(I1461*H1461,2)</f>
        <v>0</v>
      </c>
      <c r="K1461" s="230" t="s">
        <v>326</v>
      </c>
      <c r="L1461" s="45"/>
      <c r="M1461" s="235" t="s">
        <v>1</v>
      </c>
      <c r="N1461" s="236" t="s">
        <v>46</v>
      </c>
      <c r="O1461" s="92"/>
      <c r="P1461" s="237">
        <f>O1461*H1461</f>
        <v>0</v>
      </c>
      <c r="Q1461" s="237">
        <v>0.012590000000000001</v>
      </c>
      <c r="R1461" s="237">
        <f>Q1461*H1461</f>
        <v>0.10902940000000001</v>
      </c>
      <c r="S1461" s="237">
        <v>0</v>
      </c>
      <c r="T1461" s="238">
        <f>S1461*H1461</f>
        <v>0</v>
      </c>
      <c r="U1461" s="39"/>
      <c r="V1461" s="39"/>
      <c r="W1461" s="39"/>
      <c r="X1461" s="39"/>
      <c r="Y1461" s="39"/>
      <c r="Z1461" s="39"/>
      <c r="AA1461" s="39"/>
      <c r="AB1461" s="39"/>
      <c r="AC1461" s="39"/>
      <c r="AD1461" s="39"/>
      <c r="AE1461" s="39"/>
      <c r="AR1461" s="239" t="s">
        <v>404</v>
      </c>
      <c r="AT1461" s="239" t="s">
        <v>323</v>
      </c>
      <c r="AU1461" s="239" t="s">
        <v>91</v>
      </c>
      <c r="AY1461" s="18" t="s">
        <v>320</v>
      </c>
      <c r="BE1461" s="240">
        <f>IF(N1461="základní",J1461,0)</f>
        <v>0</v>
      </c>
      <c r="BF1461" s="240">
        <f>IF(N1461="snížená",J1461,0)</f>
        <v>0</v>
      </c>
      <c r="BG1461" s="240">
        <f>IF(N1461="zákl. přenesená",J1461,0)</f>
        <v>0</v>
      </c>
      <c r="BH1461" s="240">
        <f>IF(N1461="sníž. přenesená",J1461,0)</f>
        <v>0</v>
      </c>
      <c r="BI1461" s="240">
        <f>IF(N1461="nulová",J1461,0)</f>
        <v>0</v>
      </c>
      <c r="BJ1461" s="18" t="s">
        <v>89</v>
      </c>
      <c r="BK1461" s="240">
        <f>ROUND(I1461*H1461,2)</f>
        <v>0</v>
      </c>
      <c r="BL1461" s="18" t="s">
        <v>404</v>
      </c>
      <c r="BM1461" s="239" t="s">
        <v>2381</v>
      </c>
    </row>
    <row r="1462" s="2" customFormat="1">
      <c r="A1462" s="39"/>
      <c r="B1462" s="40"/>
      <c r="C1462" s="41"/>
      <c r="D1462" s="241" t="s">
        <v>329</v>
      </c>
      <c r="E1462" s="41"/>
      <c r="F1462" s="242" t="s">
        <v>2382</v>
      </c>
      <c r="G1462" s="41"/>
      <c r="H1462" s="41"/>
      <c r="I1462" s="243"/>
      <c r="J1462" s="41"/>
      <c r="K1462" s="41"/>
      <c r="L1462" s="45"/>
      <c r="M1462" s="244"/>
      <c r="N1462" s="245"/>
      <c r="O1462" s="92"/>
      <c r="P1462" s="92"/>
      <c r="Q1462" s="92"/>
      <c r="R1462" s="92"/>
      <c r="S1462" s="92"/>
      <c r="T1462" s="93"/>
      <c r="U1462" s="39"/>
      <c r="V1462" s="39"/>
      <c r="W1462" s="39"/>
      <c r="X1462" s="39"/>
      <c r="Y1462" s="39"/>
      <c r="Z1462" s="39"/>
      <c r="AA1462" s="39"/>
      <c r="AB1462" s="39"/>
      <c r="AC1462" s="39"/>
      <c r="AD1462" s="39"/>
      <c r="AE1462" s="39"/>
      <c r="AT1462" s="18" t="s">
        <v>329</v>
      </c>
      <c r="AU1462" s="18" t="s">
        <v>91</v>
      </c>
    </row>
    <row r="1463" s="16" customFormat="1">
      <c r="A1463" s="16"/>
      <c r="B1463" s="299"/>
      <c r="C1463" s="300"/>
      <c r="D1463" s="253" t="s">
        <v>440</v>
      </c>
      <c r="E1463" s="301" t="s">
        <v>1</v>
      </c>
      <c r="F1463" s="302" t="s">
        <v>1007</v>
      </c>
      <c r="G1463" s="300"/>
      <c r="H1463" s="301" t="s">
        <v>1</v>
      </c>
      <c r="I1463" s="303"/>
      <c r="J1463" s="300"/>
      <c r="K1463" s="300"/>
      <c r="L1463" s="304"/>
      <c r="M1463" s="305"/>
      <c r="N1463" s="306"/>
      <c r="O1463" s="306"/>
      <c r="P1463" s="306"/>
      <c r="Q1463" s="306"/>
      <c r="R1463" s="306"/>
      <c r="S1463" s="306"/>
      <c r="T1463" s="307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T1463" s="308" t="s">
        <v>440</v>
      </c>
      <c r="AU1463" s="308" t="s">
        <v>91</v>
      </c>
      <c r="AV1463" s="16" t="s">
        <v>89</v>
      </c>
      <c r="AW1463" s="16" t="s">
        <v>36</v>
      </c>
      <c r="AX1463" s="16" t="s">
        <v>81</v>
      </c>
      <c r="AY1463" s="308" t="s">
        <v>320</v>
      </c>
    </row>
    <row r="1464" s="13" customFormat="1">
      <c r="A1464" s="13"/>
      <c r="B1464" s="251"/>
      <c r="C1464" s="252"/>
      <c r="D1464" s="253" t="s">
        <v>440</v>
      </c>
      <c r="E1464" s="254" t="s">
        <v>1</v>
      </c>
      <c r="F1464" s="255" t="s">
        <v>2383</v>
      </c>
      <c r="G1464" s="252"/>
      <c r="H1464" s="256">
        <v>8.6600000000000001</v>
      </c>
      <c r="I1464" s="257"/>
      <c r="J1464" s="252"/>
      <c r="K1464" s="252"/>
      <c r="L1464" s="258"/>
      <c r="M1464" s="259"/>
      <c r="N1464" s="260"/>
      <c r="O1464" s="260"/>
      <c r="P1464" s="260"/>
      <c r="Q1464" s="260"/>
      <c r="R1464" s="260"/>
      <c r="S1464" s="260"/>
      <c r="T1464" s="261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T1464" s="262" t="s">
        <v>440</v>
      </c>
      <c r="AU1464" s="262" t="s">
        <v>91</v>
      </c>
      <c r="AV1464" s="13" t="s">
        <v>91</v>
      </c>
      <c r="AW1464" s="13" t="s">
        <v>36</v>
      </c>
      <c r="AX1464" s="13" t="s">
        <v>89</v>
      </c>
      <c r="AY1464" s="262" t="s">
        <v>320</v>
      </c>
    </row>
    <row r="1465" s="2" customFormat="1" ht="21.75" customHeight="1">
      <c r="A1465" s="39"/>
      <c r="B1465" s="40"/>
      <c r="C1465" s="228" t="s">
        <v>2384</v>
      </c>
      <c r="D1465" s="228" t="s">
        <v>323</v>
      </c>
      <c r="E1465" s="229" t="s">
        <v>2385</v>
      </c>
      <c r="F1465" s="230" t="s">
        <v>2386</v>
      </c>
      <c r="G1465" s="231" t="s">
        <v>515</v>
      </c>
      <c r="H1465" s="232">
        <v>6</v>
      </c>
      <c r="I1465" s="233"/>
      <c r="J1465" s="234">
        <f>ROUND(I1465*H1465,2)</f>
        <v>0</v>
      </c>
      <c r="K1465" s="230" t="s">
        <v>326</v>
      </c>
      <c r="L1465" s="45"/>
      <c r="M1465" s="235" t="s">
        <v>1</v>
      </c>
      <c r="N1465" s="236" t="s">
        <v>46</v>
      </c>
      <c r="O1465" s="92"/>
      <c r="P1465" s="237">
        <f>O1465*H1465</f>
        <v>0</v>
      </c>
      <c r="Q1465" s="237">
        <v>0.0059100000000000003</v>
      </c>
      <c r="R1465" s="237">
        <f>Q1465*H1465</f>
        <v>0.035460000000000005</v>
      </c>
      <c r="S1465" s="237">
        <v>0</v>
      </c>
      <c r="T1465" s="238">
        <f>S1465*H1465</f>
        <v>0</v>
      </c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R1465" s="239" t="s">
        <v>404</v>
      </c>
      <c r="AT1465" s="239" t="s">
        <v>323</v>
      </c>
      <c r="AU1465" s="239" t="s">
        <v>91</v>
      </c>
      <c r="AY1465" s="18" t="s">
        <v>320</v>
      </c>
      <c r="BE1465" s="240">
        <f>IF(N1465="základní",J1465,0)</f>
        <v>0</v>
      </c>
      <c r="BF1465" s="240">
        <f>IF(N1465="snížená",J1465,0)</f>
        <v>0</v>
      </c>
      <c r="BG1465" s="240">
        <f>IF(N1465="zákl. přenesená",J1465,0)</f>
        <v>0</v>
      </c>
      <c r="BH1465" s="240">
        <f>IF(N1465="sníž. přenesená",J1465,0)</f>
        <v>0</v>
      </c>
      <c r="BI1465" s="240">
        <f>IF(N1465="nulová",J1465,0)</f>
        <v>0</v>
      </c>
      <c r="BJ1465" s="18" t="s">
        <v>89</v>
      </c>
      <c r="BK1465" s="240">
        <f>ROUND(I1465*H1465,2)</f>
        <v>0</v>
      </c>
      <c r="BL1465" s="18" t="s">
        <v>404</v>
      </c>
      <c r="BM1465" s="239" t="s">
        <v>2387</v>
      </c>
    </row>
    <row r="1466" s="2" customFormat="1">
      <c r="A1466" s="39"/>
      <c r="B1466" s="40"/>
      <c r="C1466" s="41"/>
      <c r="D1466" s="241" t="s">
        <v>329</v>
      </c>
      <c r="E1466" s="41"/>
      <c r="F1466" s="242" t="s">
        <v>2388</v>
      </c>
      <c r="G1466" s="41"/>
      <c r="H1466" s="41"/>
      <c r="I1466" s="243"/>
      <c r="J1466" s="41"/>
      <c r="K1466" s="41"/>
      <c r="L1466" s="45"/>
      <c r="M1466" s="244"/>
      <c r="N1466" s="245"/>
      <c r="O1466" s="92"/>
      <c r="P1466" s="92"/>
      <c r="Q1466" s="92"/>
      <c r="R1466" s="92"/>
      <c r="S1466" s="92"/>
      <c r="T1466" s="93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T1466" s="18" t="s">
        <v>329</v>
      </c>
      <c r="AU1466" s="18" t="s">
        <v>91</v>
      </c>
    </row>
    <row r="1467" s="13" customFormat="1">
      <c r="A1467" s="13"/>
      <c r="B1467" s="251"/>
      <c r="C1467" s="252"/>
      <c r="D1467" s="253" t="s">
        <v>440</v>
      </c>
      <c r="E1467" s="254" t="s">
        <v>1</v>
      </c>
      <c r="F1467" s="255" t="s">
        <v>2389</v>
      </c>
      <c r="G1467" s="252"/>
      <c r="H1467" s="256">
        <v>3</v>
      </c>
      <c r="I1467" s="257"/>
      <c r="J1467" s="252"/>
      <c r="K1467" s="252"/>
      <c r="L1467" s="258"/>
      <c r="M1467" s="259"/>
      <c r="N1467" s="260"/>
      <c r="O1467" s="260"/>
      <c r="P1467" s="260"/>
      <c r="Q1467" s="260"/>
      <c r="R1467" s="260"/>
      <c r="S1467" s="260"/>
      <c r="T1467" s="261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62" t="s">
        <v>440</v>
      </c>
      <c r="AU1467" s="262" t="s">
        <v>91</v>
      </c>
      <c r="AV1467" s="13" t="s">
        <v>91</v>
      </c>
      <c r="AW1467" s="13" t="s">
        <v>36</v>
      </c>
      <c r="AX1467" s="13" t="s">
        <v>81</v>
      </c>
      <c r="AY1467" s="262" t="s">
        <v>320</v>
      </c>
    </row>
    <row r="1468" s="13" customFormat="1">
      <c r="A1468" s="13"/>
      <c r="B1468" s="251"/>
      <c r="C1468" s="252"/>
      <c r="D1468" s="253" t="s">
        <v>440</v>
      </c>
      <c r="E1468" s="254" t="s">
        <v>1</v>
      </c>
      <c r="F1468" s="255" t="s">
        <v>2390</v>
      </c>
      <c r="G1468" s="252"/>
      <c r="H1468" s="256">
        <v>3</v>
      </c>
      <c r="I1468" s="257"/>
      <c r="J1468" s="252"/>
      <c r="K1468" s="252"/>
      <c r="L1468" s="258"/>
      <c r="M1468" s="259"/>
      <c r="N1468" s="260"/>
      <c r="O1468" s="260"/>
      <c r="P1468" s="260"/>
      <c r="Q1468" s="260"/>
      <c r="R1468" s="260"/>
      <c r="S1468" s="260"/>
      <c r="T1468" s="261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T1468" s="262" t="s">
        <v>440</v>
      </c>
      <c r="AU1468" s="262" t="s">
        <v>91</v>
      </c>
      <c r="AV1468" s="13" t="s">
        <v>91</v>
      </c>
      <c r="AW1468" s="13" t="s">
        <v>36</v>
      </c>
      <c r="AX1468" s="13" t="s">
        <v>81</v>
      </c>
      <c r="AY1468" s="262" t="s">
        <v>320</v>
      </c>
    </row>
    <row r="1469" s="14" customFormat="1">
      <c r="A1469" s="14"/>
      <c r="B1469" s="263"/>
      <c r="C1469" s="264"/>
      <c r="D1469" s="253" t="s">
        <v>440</v>
      </c>
      <c r="E1469" s="265" t="s">
        <v>1</v>
      </c>
      <c r="F1469" s="266" t="s">
        <v>485</v>
      </c>
      <c r="G1469" s="264"/>
      <c r="H1469" s="267">
        <v>6</v>
      </c>
      <c r="I1469" s="268"/>
      <c r="J1469" s="264"/>
      <c r="K1469" s="264"/>
      <c r="L1469" s="269"/>
      <c r="M1469" s="270"/>
      <c r="N1469" s="271"/>
      <c r="O1469" s="271"/>
      <c r="P1469" s="271"/>
      <c r="Q1469" s="271"/>
      <c r="R1469" s="271"/>
      <c r="S1469" s="271"/>
      <c r="T1469" s="272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T1469" s="273" t="s">
        <v>440</v>
      </c>
      <c r="AU1469" s="273" t="s">
        <v>91</v>
      </c>
      <c r="AV1469" s="14" t="s">
        <v>341</v>
      </c>
      <c r="AW1469" s="14" t="s">
        <v>36</v>
      </c>
      <c r="AX1469" s="14" t="s">
        <v>89</v>
      </c>
      <c r="AY1469" s="273" t="s">
        <v>320</v>
      </c>
    </row>
    <row r="1470" s="2" customFormat="1" ht="21.75" customHeight="1">
      <c r="A1470" s="39"/>
      <c r="B1470" s="40"/>
      <c r="C1470" s="228" t="s">
        <v>2391</v>
      </c>
      <c r="D1470" s="228" t="s">
        <v>323</v>
      </c>
      <c r="E1470" s="229" t="s">
        <v>2392</v>
      </c>
      <c r="F1470" s="230" t="s">
        <v>2393</v>
      </c>
      <c r="G1470" s="231" t="s">
        <v>515</v>
      </c>
      <c r="H1470" s="232">
        <v>6</v>
      </c>
      <c r="I1470" s="233"/>
      <c r="J1470" s="234">
        <f>ROUND(I1470*H1470,2)</f>
        <v>0</v>
      </c>
      <c r="K1470" s="230" t="s">
        <v>326</v>
      </c>
      <c r="L1470" s="45"/>
      <c r="M1470" s="235" t="s">
        <v>1</v>
      </c>
      <c r="N1470" s="236" t="s">
        <v>46</v>
      </c>
      <c r="O1470" s="92"/>
      <c r="P1470" s="237">
        <f>O1470*H1470</f>
        <v>0</v>
      </c>
      <c r="Q1470" s="237">
        <v>0.010580000000000001</v>
      </c>
      <c r="R1470" s="237">
        <f>Q1470*H1470</f>
        <v>0.063480000000000009</v>
      </c>
      <c r="S1470" s="237">
        <v>0</v>
      </c>
      <c r="T1470" s="238">
        <f>S1470*H1470</f>
        <v>0</v>
      </c>
      <c r="U1470" s="39"/>
      <c r="V1470" s="39"/>
      <c r="W1470" s="39"/>
      <c r="X1470" s="39"/>
      <c r="Y1470" s="39"/>
      <c r="Z1470" s="39"/>
      <c r="AA1470" s="39"/>
      <c r="AB1470" s="39"/>
      <c r="AC1470" s="39"/>
      <c r="AD1470" s="39"/>
      <c r="AE1470" s="39"/>
      <c r="AR1470" s="239" t="s">
        <v>404</v>
      </c>
      <c r="AT1470" s="239" t="s">
        <v>323</v>
      </c>
      <c r="AU1470" s="239" t="s">
        <v>91</v>
      </c>
      <c r="AY1470" s="18" t="s">
        <v>320</v>
      </c>
      <c r="BE1470" s="240">
        <f>IF(N1470="základní",J1470,0)</f>
        <v>0</v>
      </c>
      <c r="BF1470" s="240">
        <f>IF(N1470="snížená",J1470,0)</f>
        <v>0</v>
      </c>
      <c r="BG1470" s="240">
        <f>IF(N1470="zákl. přenesená",J1470,0)</f>
        <v>0</v>
      </c>
      <c r="BH1470" s="240">
        <f>IF(N1470="sníž. přenesená",J1470,0)</f>
        <v>0</v>
      </c>
      <c r="BI1470" s="240">
        <f>IF(N1470="nulová",J1470,0)</f>
        <v>0</v>
      </c>
      <c r="BJ1470" s="18" t="s">
        <v>89</v>
      </c>
      <c r="BK1470" s="240">
        <f>ROUND(I1470*H1470,2)</f>
        <v>0</v>
      </c>
      <c r="BL1470" s="18" t="s">
        <v>404</v>
      </c>
      <c r="BM1470" s="239" t="s">
        <v>2394</v>
      </c>
    </row>
    <row r="1471" s="2" customFormat="1">
      <c r="A1471" s="39"/>
      <c r="B1471" s="40"/>
      <c r="C1471" s="41"/>
      <c r="D1471" s="241" t="s">
        <v>329</v>
      </c>
      <c r="E1471" s="41"/>
      <c r="F1471" s="242" t="s">
        <v>2395</v>
      </c>
      <c r="G1471" s="41"/>
      <c r="H1471" s="41"/>
      <c r="I1471" s="243"/>
      <c r="J1471" s="41"/>
      <c r="K1471" s="41"/>
      <c r="L1471" s="45"/>
      <c r="M1471" s="244"/>
      <c r="N1471" s="245"/>
      <c r="O1471" s="92"/>
      <c r="P1471" s="92"/>
      <c r="Q1471" s="92"/>
      <c r="R1471" s="92"/>
      <c r="S1471" s="92"/>
      <c r="T1471" s="93"/>
      <c r="U1471" s="39"/>
      <c r="V1471" s="39"/>
      <c r="W1471" s="39"/>
      <c r="X1471" s="39"/>
      <c r="Y1471" s="39"/>
      <c r="Z1471" s="39"/>
      <c r="AA1471" s="39"/>
      <c r="AB1471" s="39"/>
      <c r="AC1471" s="39"/>
      <c r="AD1471" s="39"/>
      <c r="AE1471" s="39"/>
      <c r="AT1471" s="18" t="s">
        <v>329</v>
      </c>
      <c r="AU1471" s="18" t="s">
        <v>91</v>
      </c>
    </row>
    <row r="1472" s="13" customFormat="1">
      <c r="A1472" s="13"/>
      <c r="B1472" s="251"/>
      <c r="C1472" s="252"/>
      <c r="D1472" s="253" t="s">
        <v>440</v>
      </c>
      <c r="E1472" s="254" t="s">
        <v>1</v>
      </c>
      <c r="F1472" s="255" t="s">
        <v>2396</v>
      </c>
      <c r="G1472" s="252"/>
      <c r="H1472" s="256">
        <v>3</v>
      </c>
      <c r="I1472" s="257"/>
      <c r="J1472" s="252"/>
      <c r="K1472" s="252"/>
      <c r="L1472" s="258"/>
      <c r="M1472" s="259"/>
      <c r="N1472" s="260"/>
      <c r="O1472" s="260"/>
      <c r="P1472" s="260"/>
      <c r="Q1472" s="260"/>
      <c r="R1472" s="260"/>
      <c r="S1472" s="260"/>
      <c r="T1472" s="261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T1472" s="262" t="s">
        <v>440</v>
      </c>
      <c r="AU1472" s="262" t="s">
        <v>91</v>
      </c>
      <c r="AV1472" s="13" t="s">
        <v>91</v>
      </c>
      <c r="AW1472" s="13" t="s">
        <v>36</v>
      </c>
      <c r="AX1472" s="13" t="s">
        <v>81</v>
      </c>
      <c r="AY1472" s="262" t="s">
        <v>320</v>
      </c>
    </row>
    <row r="1473" s="13" customFormat="1">
      <c r="A1473" s="13"/>
      <c r="B1473" s="251"/>
      <c r="C1473" s="252"/>
      <c r="D1473" s="253" t="s">
        <v>440</v>
      </c>
      <c r="E1473" s="254" t="s">
        <v>1</v>
      </c>
      <c r="F1473" s="255" t="s">
        <v>2397</v>
      </c>
      <c r="G1473" s="252"/>
      <c r="H1473" s="256">
        <v>3</v>
      </c>
      <c r="I1473" s="257"/>
      <c r="J1473" s="252"/>
      <c r="K1473" s="252"/>
      <c r="L1473" s="258"/>
      <c r="M1473" s="259"/>
      <c r="N1473" s="260"/>
      <c r="O1473" s="260"/>
      <c r="P1473" s="260"/>
      <c r="Q1473" s="260"/>
      <c r="R1473" s="260"/>
      <c r="S1473" s="260"/>
      <c r="T1473" s="261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62" t="s">
        <v>440</v>
      </c>
      <c r="AU1473" s="262" t="s">
        <v>91</v>
      </c>
      <c r="AV1473" s="13" t="s">
        <v>91</v>
      </c>
      <c r="AW1473" s="13" t="s">
        <v>36</v>
      </c>
      <c r="AX1473" s="13" t="s">
        <v>81</v>
      </c>
      <c r="AY1473" s="262" t="s">
        <v>320</v>
      </c>
    </row>
    <row r="1474" s="14" customFormat="1">
      <c r="A1474" s="14"/>
      <c r="B1474" s="263"/>
      <c r="C1474" s="264"/>
      <c r="D1474" s="253" t="s">
        <v>440</v>
      </c>
      <c r="E1474" s="265" t="s">
        <v>1</v>
      </c>
      <c r="F1474" s="266" t="s">
        <v>485</v>
      </c>
      <c r="G1474" s="264"/>
      <c r="H1474" s="267">
        <v>6</v>
      </c>
      <c r="I1474" s="268"/>
      <c r="J1474" s="264"/>
      <c r="K1474" s="264"/>
      <c r="L1474" s="269"/>
      <c r="M1474" s="270"/>
      <c r="N1474" s="271"/>
      <c r="O1474" s="271"/>
      <c r="P1474" s="271"/>
      <c r="Q1474" s="271"/>
      <c r="R1474" s="271"/>
      <c r="S1474" s="271"/>
      <c r="T1474" s="272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73" t="s">
        <v>440</v>
      </c>
      <c r="AU1474" s="273" t="s">
        <v>91</v>
      </c>
      <c r="AV1474" s="14" t="s">
        <v>341</v>
      </c>
      <c r="AW1474" s="14" t="s">
        <v>36</v>
      </c>
      <c r="AX1474" s="14" t="s">
        <v>89</v>
      </c>
      <c r="AY1474" s="273" t="s">
        <v>320</v>
      </c>
    </row>
    <row r="1475" s="2" customFormat="1" ht="21.75" customHeight="1">
      <c r="A1475" s="39"/>
      <c r="B1475" s="40"/>
      <c r="C1475" s="228" t="s">
        <v>2398</v>
      </c>
      <c r="D1475" s="228" t="s">
        <v>323</v>
      </c>
      <c r="E1475" s="229" t="s">
        <v>2399</v>
      </c>
      <c r="F1475" s="230" t="s">
        <v>2400</v>
      </c>
      <c r="G1475" s="231" t="s">
        <v>437</v>
      </c>
      <c r="H1475" s="232">
        <v>6</v>
      </c>
      <c r="I1475" s="233"/>
      <c r="J1475" s="234">
        <f>ROUND(I1475*H1475,2)</f>
        <v>0</v>
      </c>
      <c r="K1475" s="230" t="s">
        <v>326</v>
      </c>
      <c r="L1475" s="45"/>
      <c r="M1475" s="235" t="s">
        <v>1</v>
      </c>
      <c r="N1475" s="236" t="s">
        <v>46</v>
      </c>
      <c r="O1475" s="92"/>
      <c r="P1475" s="237">
        <f>O1475*H1475</f>
        <v>0</v>
      </c>
      <c r="Q1475" s="237">
        <v>0.01221</v>
      </c>
      <c r="R1475" s="237">
        <f>Q1475*H1475</f>
        <v>0.073260000000000006</v>
      </c>
      <c r="S1475" s="237">
        <v>0</v>
      </c>
      <c r="T1475" s="238">
        <f>S1475*H1475</f>
        <v>0</v>
      </c>
      <c r="U1475" s="39"/>
      <c r="V1475" s="39"/>
      <c r="W1475" s="39"/>
      <c r="X1475" s="39"/>
      <c r="Y1475" s="39"/>
      <c r="Z1475" s="39"/>
      <c r="AA1475" s="39"/>
      <c r="AB1475" s="39"/>
      <c r="AC1475" s="39"/>
      <c r="AD1475" s="39"/>
      <c r="AE1475" s="39"/>
      <c r="AR1475" s="239" t="s">
        <v>404</v>
      </c>
      <c r="AT1475" s="239" t="s">
        <v>323</v>
      </c>
      <c r="AU1475" s="239" t="s">
        <v>91</v>
      </c>
      <c r="AY1475" s="18" t="s">
        <v>320</v>
      </c>
      <c r="BE1475" s="240">
        <f>IF(N1475="základní",J1475,0)</f>
        <v>0</v>
      </c>
      <c r="BF1475" s="240">
        <f>IF(N1475="snížená",J1475,0)</f>
        <v>0</v>
      </c>
      <c r="BG1475" s="240">
        <f>IF(N1475="zákl. přenesená",J1475,0)</f>
        <v>0</v>
      </c>
      <c r="BH1475" s="240">
        <f>IF(N1475="sníž. přenesená",J1475,0)</f>
        <v>0</v>
      </c>
      <c r="BI1475" s="240">
        <f>IF(N1475="nulová",J1475,0)</f>
        <v>0</v>
      </c>
      <c r="BJ1475" s="18" t="s">
        <v>89</v>
      </c>
      <c r="BK1475" s="240">
        <f>ROUND(I1475*H1475,2)</f>
        <v>0</v>
      </c>
      <c r="BL1475" s="18" t="s">
        <v>404</v>
      </c>
      <c r="BM1475" s="239" t="s">
        <v>2401</v>
      </c>
    </row>
    <row r="1476" s="2" customFormat="1">
      <c r="A1476" s="39"/>
      <c r="B1476" s="40"/>
      <c r="C1476" s="41"/>
      <c r="D1476" s="241" t="s">
        <v>329</v>
      </c>
      <c r="E1476" s="41"/>
      <c r="F1476" s="242" t="s">
        <v>2402</v>
      </c>
      <c r="G1476" s="41"/>
      <c r="H1476" s="41"/>
      <c r="I1476" s="243"/>
      <c r="J1476" s="41"/>
      <c r="K1476" s="41"/>
      <c r="L1476" s="45"/>
      <c r="M1476" s="244"/>
      <c r="N1476" s="245"/>
      <c r="O1476" s="92"/>
      <c r="P1476" s="92"/>
      <c r="Q1476" s="92"/>
      <c r="R1476" s="92"/>
      <c r="S1476" s="92"/>
      <c r="T1476" s="93"/>
      <c r="U1476" s="39"/>
      <c r="V1476" s="39"/>
      <c r="W1476" s="39"/>
      <c r="X1476" s="39"/>
      <c r="Y1476" s="39"/>
      <c r="Z1476" s="39"/>
      <c r="AA1476" s="39"/>
      <c r="AB1476" s="39"/>
      <c r="AC1476" s="39"/>
      <c r="AD1476" s="39"/>
      <c r="AE1476" s="39"/>
      <c r="AT1476" s="18" t="s">
        <v>329</v>
      </c>
      <c r="AU1476" s="18" t="s">
        <v>91</v>
      </c>
    </row>
    <row r="1477" s="16" customFormat="1">
      <c r="A1477" s="16"/>
      <c r="B1477" s="299"/>
      <c r="C1477" s="300"/>
      <c r="D1477" s="253" t="s">
        <v>440</v>
      </c>
      <c r="E1477" s="301" t="s">
        <v>1</v>
      </c>
      <c r="F1477" s="302" t="s">
        <v>2403</v>
      </c>
      <c r="G1477" s="300"/>
      <c r="H1477" s="301" t="s">
        <v>1</v>
      </c>
      <c r="I1477" s="303"/>
      <c r="J1477" s="300"/>
      <c r="K1477" s="300"/>
      <c r="L1477" s="304"/>
      <c r="M1477" s="305"/>
      <c r="N1477" s="306"/>
      <c r="O1477" s="306"/>
      <c r="P1477" s="306"/>
      <c r="Q1477" s="306"/>
      <c r="R1477" s="306"/>
      <c r="S1477" s="306"/>
      <c r="T1477" s="307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T1477" s="308" t="s">
        <v>440</v>
      </c>
      <c r="AU1477" s="308" t="s">
        <v>91</v>
      </c>
      <c r="AV1477" s="16" t="s">
        <v>89</v>
      </c>
      <c r="AW1477" s="16" t="s">
        <v>36</v>
      </c>
      <c r="AX1477" s="16" t="s">
        <v>81</v>
      </c>
      <c r="AY1477" s="308" t="s">
        <v>320</v>
      </c>
    </row>
    <row r="1478" s="16" customFormat="1">
      <c r="A1478" s="16"/>
      <c r="B1478" s="299"/>
      <c r="C1478" s="300"/>
      <c r="D1478" s="253" t="s">
        <v>440</v>
      </c>
      <c r="E1478" s="301" t="s">
        <v>1</v>
      </c>
      <c r="F1478" s="302" t="s">
        <v>900</v>
      </c>
      <c r="G1478" s="300"/>
      <c r="H1478" s="301" t="s">
        <v>1</v>
      </c>
      <c r="I1478" s="303"/>
      <c r="J1478" s="300"/>
      <c r="K1478" s="300"/>
      <c r="L1478" s="304"/>
      <c r="M1478" s="305"/>
      <c r="N1478" s="306"/>
      <c r="O1478" s="306"/>
      <c r="P1478" s="306"/>
      <c r="Q1478" s="306"/>
      <c r="R1478" s="306"/>
      <c r="S1478" s="306"/>
      <c r="T1478" s="307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T1478" s="308" t="s">
        <v>440</v>
      </c>
      <c r="AU1478" s="308" t="s">
        <v>91</v>
      </c>
      <c r="AV1478" s="16" t="s">
        <v>89</v>
      </c>
      <c r="AW1478" s="16" t="s">
        <v>36</v>
      </c>
      <c r="AX1478" s="16" t="s">
        <v>81</v>
      </c>
      <c r="AY1478" s="308" t="s">
        <v>320</v>
      </c>
    </row>
    <row r="1479" s="13" customFormat="1">
      <c r="A1479" s="13"/>
      <c r="B1479" s="251"/>
      <c r="C1479" s="252"/>
      <c r="D1479" s="253" t="s">
        <v>440</v>
      </c>
      <c r="E1479" s="254" t="s">
        <v>1</v>
      </c>
      <c r="F1479" s="255" t="s">
        <v>2404</v>
      </c>
      <c r="G1479" s="252"/>
      <c r="H1479" s="256">
        <v>6</v>
      </c>
      <c r="I1479" s="257"/>
      <c r="J1479" s="252"/>
      <c r="K1479" s="252"/>
      <c r="L1479" s="258"/>
      <c r="M1479" s="259"/>
      <c r="N1479" s="260"/>
      <c r="O1479" s="260"/>
      <c r="P1479" s="260"/>
      <c r="Q1479" s="260"/>
      <c r="R1479" s="260"/>
      <c r="S1479" s="260"/>
      <c r="T1479" s="261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62" t="s">
        <v>440</v>
      </c>
      <c r="AU1479" s="262" t="s">
        <v>91</v>
      </c>
      <c r="AV1479" s="13" t="s">
        <v>91</v>
      </c>
      <c r="AW1479" s="13" t="s">
        <v>36</v>
      </c>
      <c r="AX1479" s="13" t="s">
        <v>89</v>
      </c>
      <c r="AY1479" s="262" t="s">
        <v>320</v>
      </c>
    </row>
    <row r="1480" s="2" customFormat="1" ht="21.75" customHeight="1">
      <c r="A1480" s="39"/>
      <c r="B1480" s="40"/>
      <c r="C1480" s="228" t="s">
        <v>2405</v>
      </c>
      <c r="D1480" s="228" t="s">
        <v>323</v>
      </c>
      <c r="E1480" s="229" t="s">
        <v>2406</v>
      </c>
      <c r="F1480" s="230" t="s">
        <v>2407</v>
      </c>
      <c r="G1480" s="231" t="s">
        <v>515</v>
      </c>
      <c r="H1480" s="232">
        <v>3</v>
      </c>
      <c r="I1480" s="233"/>
      <c r="J1480" s="234">
        <f>ROUND(I1480*H1480,2)</f>
        <v>0</v>
      </c>
      <c r="K1480" s="230" t="s">
        <v>326</v>
      </c>
      <c r="L1480" s="45"/>
      <c r="M1480" s="235" t="s">
        <v>1</v>
      </c>
      <c r="N1480" s="236" t="s">
        <v>46</v>
      </c>
      <c r="O1480" s="92"/>
      <c r="P1480" s="237">
        <f>O1480*H1480</f>
        <v>0</v>
      </c>
      <c r="Q1480" s="237">
        <v>0.0087100000000000007</v>
      </c>
      <c r="R1480" s="237">
        <f>Q1480*H1480</f>
        <v>0.02613</v>
      </c>
      <c r="S1480" s="237">
        <v>0</v>
      </c>
      <c r="T1480" s="238">
        <f>S1480*H1480</f>
        <v>0</v>
      </c>
      <c r="U1480" s="39"/>
      <c r="V1480" s="39"/>
      <c r="W1480" s="39"/>
      <c r="X1480" s="39"/>
      <c r="Y1480" s="39"/>
      <c r="Z1480" s="39"/>
      <c r="AA1480" s="39"/>
      <c r="AB1480" s="39"/>
      <c r="AC1480" s="39"/>
      <c r="AD1480" s="39"/>
      <c r="AE1480" s="39"/>
      <c r="AR1480" s="239" t="s">
        <v>404</v>
      </c>
      <c r="AT1480" s="239" t="s">
        <v>323</v>
      </c>
      <c r="AU1480" s="239" t="s">
        <v>91</v>
      </c>
      <c r="AY1480" s="18" t="s">
        <v>320</v>
      </c>
      <c r="BE1480" s="240">
        <f>IF(N1480="základní",J1480,0)</f>
        <v>0</v>
      </c>
      <c r="BF1480" s="240">
        <f>IF(N1480="snížená",J1480,0)</f>
        <v>0</v>
      </c>
      <c r="BG1480" s="240">
        <f>IF(N1480="zákl. přenesená",J1480,0)</f>
        <v>0</v>
      </c>
      <c r="BH1480" s="240">
        <f>IF(N1480="sníž. přenesená",J1480,0)</f>
        <v>0</v>
      </c>
      <c r="BI1480" s="240">
        <f>IF(N1480="nulová",J1480,0)</f>
        <v>0</v>
      </c>
      <c r="BJ1480" s="18" t="s">
        <v>89</v>
      </c>
      <c r="BK1480" s="240">
        <f>ROUND(I1480*H1480,2)</f>
        <v>0</v>
      </c>
      <c r="BL1480" s="18" t="s">
        <v>404</v>
      </c>
      <c r="BM1480" s="239" t="s">
        <v>2408</v>
      </c>
    </row>
    <row r="1481" s="2" customFormat="1">
      <c r="A1481" s="39"/>
      <c r="B1481" s="40"/>
      <c r="C1481" s="41"/>
      <c r="D1481" s="241" t="s">
        <v>329</v>
      </c>
      <c r="E1481" s="41"/>
      <c r="F1481" s="242" t="s">
        <v>2409</v>
      </c>
      <c r="G1481" s="41"/>
      <c r="H1481" s="41"/>
      <c r="I1481" s="243"/>
      <c r="J1481" s="41"/>
      <c r="K1481" s="41"/>
      <c r="L1481" s="45"/>
      <c r="M1481" s="244"/>
      <c r="N1481" s="245"/>
      <c r="O1481" s="92"/>
      <c r="P1481" s="92"/>
      <c r="Q1481" s="92"/>
      <c r="R1481" s="92"/>
      <c r="S1481" s="92"/>
      <c r="T1481" s="93"/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T1481" s="18" t="s">
        <v>329</v>
      </c>
      <c r="AU1481" s="18" t="s">
        <v>91</v>
      </c>
    </row>
    <row r="1482" s="13" customFormat="1">
      <c r="A1482" s="13"/>
      <c r="B1482" s="251"/>
      <c r="C1482" s="252"/>
      <c r="D1482" s="253" t="s">
        <v>440</v>
      </c>
      <c r="E1482" s="254" t="s">
        <v>1</v>
      </c>
      <c r="F1482" s="255" t="s">
        <v>2389</v>
      </c>
      <c r="G1482" s="252"/>
      <c r="H1482" s="256">
        <v>3</v>
      </c>
      <c r="I1482" s="257"/>
      <c r="J1482" s="252"/>
      <c r="K1482" s="252"/>
      <c r="L1482" s="258"/>
      <c r="M1482" s="259"/>
      <c r="N1482" s="260"/>
      <c r="O1482" s="260"/>
      <c r="P1482" s="260"/>
      <c r="Q1482" s="260"/>
      <c r="R1482" s="260"/>
      <c r="S1482" s="260"/>
      <c r="T1482" s="261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62" t="s">
        <v>440</v>
      </c>
      <c r="AU1482" s="262" t="s">
        <v>91</v>
      </c>
      <c r="AV1482" s="13" t="s">
        <v>91</v>
      </c>
      <c r="AW1482" s="13" t="s">
        <v>36</v>
      </c>
      <c r="AX1482" s="13" t="s">
        <v>89</v>
      </c>
      <c r="AY1482" s="262" t="s">
        <v>320</v>
      </c>
    </row>
    <row r="1483" s="2" customFormat="1" ht="21.75" customHeight="1">
      <c r="A1483" s="39"/>
      <c r="B1483" s="40"/>
      <c r="C1483" s="228" t="s">
        <v>2410</v>
      </c>
      <c r="D1483" s="228" t="s">
        <v>323</v>
      </c>
      <c r="E1483" s="229" t="s">
        <v>2411</v>
      </c>
      <c r="F1483" s="230" t="s">
        <v>2412</v>
      </c>
      <c r="G1483" s="231" t="s">
        <v>515</v>
      </c>
      <c r="H1483" s="232">
        <v>3</v>
      </c>
      <c r="I1483" s="233"/>
      <c r="J1483" s="234">
        <f>ROUND(I1483*H1483,2)</f>
        <v>0</v>
      </c>
      <c r="K1483" s="230" t="s">
        <v>326</v>
      </c>
      <c r="L1483" s="45"/>
      <c r="M1483" s="235" t="s">
        <v>1</v>
      </c>
      <c r="N1483" s="236" t="s">
        <v>46</v>
      </c>
      <c r="O1483" s="92"/>
      <c r="P1483" s="237">
        <f>O1483*H1483</f>
        <v>0</v>
      </c>
      <c r="Q1483" s="237">
        <v>0.015699999999999999</v>
      </c>
      <c r="R1483" s="237">
        <f>Q1483*H1483</f>
        <v>0.047099999999999996</v>
      </c>
      <c r="S1483" s="237">
        <v>0</v>
      </c>
      <c r="T1483" s="238">
        <f>S1483*H1483</f>
        <v>0</v>
      </c>
      <c r="U1483" s="39"/>
      <c r="V1483" s="39"/>
      <c r="W1483" s="39"/>
      <c r="X1483" s="39"/>
      <c r="Y1483" s="39"/>
      <c r="Z1483" s="39"/>
      <c r="AA1483" s="39"/>
      <c r="AB1483" s="39"/>
      <c r="AC1483" s="39"/>
      <c r="AD1483" s="39"/>
      <c r="AE1483" s="39"/>
      <c r="AR1483" s="239" t="s">
        <v>404</v>
      </c>
      <c r="AT1483" s="239" t="s">
        <v>323</v>
      </c>
      <c r="AU1483" s="239" t="s">
        <v>91</v>
      </c>
      <c r="AY1483" s="18" t="s">
        <v>320</v>
      </c>
      <c r="BE1483" s="240">
        <f>IF(N1483="základní",J1483,0)</f>
        <v>0</v>
      </c>
      <c r="BF1483" s="240">
        <f>IF(N1483="snížená",J1483,0)</f>
        <v>0</v>
      </c>
      <c r="BG1483" s="240">
        <f>IF(N1483="zákl. přenesená",J1483,0)</f>
        <v>0</v>
      </c>
      <c r="BH1483" s="240">
        <f>IF(N1483="sníž. přenesená",J1483,0)</f>
        <v>0</v>
      </c>
      <c r="BI1483" s="240">
        <f>IF(N1483="nulová",J1483,0)</f>
        <v>0</v>
      </c>
      <c r="BJ1483" s="18" t="s">
        <v>89</v>
      </c>
      <c r="BK1483" s="240">
        <f>ROUND(I1483*H1483,2)</f>
        <v>0</v>
      </c>
      <c r="BL1483" s="18" t="s">
        <v>404</v>
      </c>
      <c r="BM1483" s="239" t="s">
        <v>2413</v>
      </c>
    </row>
    <row r="1484" s="2" customFormat="1">
      <c r="A1484" s="39"/>
      <c r="B1484" s="40"/>
      <c r="C1484" s="41"/>
      <c r="D1484" s="241" t="s">
        <v>329</v>
      </c>
      <c r="E1484" s="41"/>
      <c r="F1484" s="242" t="s">
        <v>2414</v>
      </c>
      <c r="G1484" s="41"/>
      <c r="H1484" s="41"/>
      <c r="I1484" s="243"/>
      <c r="J1484" s="41"/>
      <c r="K1484" s="41"/>
      <c r="L1484" s="45"/>
      <c r="M1484" s="244"/>
      <c r="N1484" s="245"/>
      <c r="O1484" s="92"/>
      <c r="P1484" s="92"/>
      <c r="Q1484" s="92"/>
      <c r="R1484" s="92"/>
      <c r="S1484" s="92"/>
      <c r="T1484" s="93"/>
      <c r="U1484" s="39"/>
      <c r="V1484" s="39"/>
      <c r="W1484" s="39"/>
      <c r="X1484" s="39"/>
      <c r="Y1484" s="39"/>
      <c r="Z1484" s="39"/>
      <c r="AA1484" s="39"/>
      <c r="AB1484" s="39"/>
      <c r="AC1484" s="39"/>
      <c r="AD1484" s="39"/>
      <c r="AE1484" s="39"/>
      <c r="AT1484" s="18" t="s">
        <v>329</v>
      </c>
      <c r="AU1484" s="18" t="s">
        <v>91</v>
      </c>
    </row>
    <row r="1485" s="13" customFormat="1">
      <c r="A1485" s="13"/>
      <c r="B1485" s="251"/>
      <c r="C1485" s="252"/>
      <c r="D1485" s="253" t="s">
        <v>440</v>
      </c>
      <c r="E1485" s="254" t="s">
        <v>1</v>
      </c>
      <c r="F1485" s="255" t="s">
        <v>2415</v>
      </c>
      <c r="G1485" s="252"/>
      <c r="H1485" s="256">
        <v>3</v>
      </c>
      <c r="I1485" s="257"/>
      <c r="J1485" s="252"/>
      <c r="K1485" s="252"/>
      <c r="L1485" s="258"/>
      <c r="M1485" s="259"/>
      <c r="N1485" s="260"/>
      <c r="O1485" s="260"/>
      <c r="P1485" s="260"/>
      <c r="Q1485" s="260"/>
      <c r="R1485" s="260"/>
      <c r="S1485" s="260"/>
      <c r="T1485" s="261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62" t="s">
        <v>440</v>
      </c>
      <c r="AU1485" s="262" t="s">
        <v>91</v>
      </c>
      <c r="AV1485" s="13" t="s">
        <v>91</v>
      </c>
      <c r="AW1485" s="13" t="s">
        <v>36</v>
      </c>
      <c r="AX1485" s="13" t="s">
        <v>89</v>
      </c>
      <c r="AY1485" s="262" t="s">
        <v>320</v>
      </c>
    </row>
    <row r="1486" s="2" customFormat="1" ht="16.5" customHeight="1">
      <c r="A1486" s="39"/>
      <c r="B1486" s="40"/>
      <c r="C1486" s="228" t="s">
        <v>2416</v>
      </c>
      <c r="D1486" s="228" t="s">
        <v>323</v>
      </c>
      <c r="E1486" s="229" t="s">
        <v>2417</v>
      </c>
      <c r="F1486" s="230" t="s">
        <v>2418</v>
      </c>
      <c r="G1486" s="231" t="s">
        <v>437</v>
      </c>
      <c r="H1486" s="232">
        <v>11.18</v>
      </c>
      <c r="I1486" s="233"/>
      <c r="J1486" s="234">
        <f>ROUND(I1486*H1486,2)</f>
        <v>0</v>
      </c>
      <c r="K1486" s="230" t="s">
        <v>1</v>
      </c>
      <c r="L1486" s="45"/>
      <c r="M1486" s="235" t="s">
        <v>1</v>
      </c>
      <c r="N1486" s="236" t="s">
        <v>46</v>
      </c>
      <c r="O1486" s="92"/>
      <c r="P1486" s="237">
        <f>O1486*H1486</f>
        <v>0</v>
      </c>
      <c r="Q1486" s="237">
        <v>0.015699999999999999</v>
      </c>
      <c r="R1486" s="237">
        <f>Q1486*H1486</f>
        <v>0.17552599999999999</v>
      </c>
      <c r="S1486" s="237">
        <v>0</v>
      </c>
      <c r="T1486" s="238">
        <f>S1486*H1486</f>
        <v>0</v>
      </c>
      <c r="U1486" s="39"/>
      <c r="V1486" s="39"/>
      <c r="W1486" s="39"/>
      <c r="X1486" s="39"/>
      <c r="Y1486" s="39"/>
      <c r="Z1486" s="39"/>
      <c r="AA1486" s="39"/>
      <c r="AB1486" s="39"/>
      <c r="AC1486" s="39"/>
      <c r="AD1486" s="39"/>
      <c r="AE1486" s="39"/>
      <c r="AR1486" s="239" t="s">
        <v>404</v>
      </c>
      <c r="AT1486" s="239" t="s">
        <v>323</v>
      </c>
      <c r="AU1486" s="239" t="s">
        <v>91</v>
      </c>
      <c r="AY1486" s="18" t="s">
        <v>320</v>
      </c>
      <c r="BE1486" s="240">
        <f>IF(N1486="základní",J1486,0)</f>
        <v>0</v>
      </c>
      <c r="BF1486" s="240">
        <f>IF(N1486="snížená",J1486,0)</f>
        <v>0</v>
      </c>
      <c r="BG1486" s="240">
        <f>IF(N1486="zákl. přenesená",J1486,0)</f>
        <v>0</v>
      </c>
      <c r="BH1486" s="240">
        <f>IF(N1486="sníž. přenesená",J1486,0)</f>
        <v>0</v>
      </c>
      <c r="BI1486" s="240">
        <f>IF(N1486="nulová",J1486,0)</f>
        <v>0</v>
      </c>
      <c r="BJ1486" s="18" t="s">
        <v>89</v>
      </c>
      <c r="BK1486" s="240">
        <f>ROUND(I1486*H1486,2)</f>
        <v>0</v>
      </c>
      <c r="BL1486" s="18" t="s">
        <v>404</v>
      </c>
      <c r="BM1486" s="239" t="s">
        <v>2419</v>
      </c>
    </row>
    <row r="1487" s="13" customFormat="1">
      <c r="A1487" s="13"/>
      <c r="B1487" s="251"/>
      <c r="C1487" s="252"/>
      <c r="D1487" s="253" t="s">
        <v>440</v>
      </c>
      <c r="E1487" s="254" t="s">
        <v>1</v>
      </c>
      <c r="F1487" s="255" t="s">
        <v>2420</v>
      </c>
      <c r="G1487" s="252"/>
      <c r="H1487" s="256">
        <v>11.18</v>
      </c>
      <c r="I1487" s="257"/>
      <c r="J1487" s="252"/>
      <c r="K1487" s="252"/>
      <c r="L1487" s="258"/>
      <c r="M1487" s="259"/>
      <c r="N1487" s="260"/>
      <c r="O1487" s="260"/>
      <c r="P1487" s="260"/>
      <c r="Q1487" s="260"/>
      <c r="R1487" s="260"/>
      <c r="S1487" s="260"/>
      <c r="T1487" s="261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T1487" s="262" t="s">
        <v>440</v>
      </c>
      <c r="AU1487" s="262" t="s">
        <v>91</v>
      </c>
      <c r="AV1487" s="13" t="s">
        <v>91</v>
      </c>
      <c r="AW1487" s="13" t="s">
        <v>36</v>
      </c>
      <c r="AX1487" s="13" t="s">
        <v>89</v>
      </c>
      <c r="AY1487" s="262" t="s">
        <v>320</v>
      </c>
    </row>
    <row r="1488" s="2" customFormat="1" ht="24.15" customHeight="1">
      <c r="A1488" s="39"/>
      <c r="B1488" s="40"/>
      <c r="C1488" s="228" t="s">
        <v>2421</v>
      </c>
      <c r="D1488" s="228" t="s">
        <v>323</v>
      </c>
      <c r="E1488" s="229" t="s">
        <v>2422</v>
      </c>
      <c r="F1488" s="230" t="s">
        <v>2423</v>
      </c>
      <c r="G1488" s="231" t="s">
        <v>480</v>
      </c>
      <c r="H1488" s="232">
        <v>8.016</v>
      </c>
      <c r="I1488" s="233"/>
      <c r="J1488" s="234">
        <f>ROUND(I1488*H1488,2)</f>
        <v>0</v>
      </c>
      <c r="K1488" s="230" t="s">
        <v>326</v>
      </c>
      <c r="L1488" s="45"/>
      <c r="M1488" s="235" t="s">
        <v>1</v>
      </c>
      <c r="N1488" s="236" t="s">
        <v>46</v>
      </c>
      <c r="O1488" s="92"/>
      <c r="P1488" s="237">
        <f>O1488*H1488</f>
        <v>0</v>
      </c>
      <c r="Q1488" s="237">
        <v>0</v>
      </c>
      <c r="R1488" s="237">
        <f>Q1488*H1488</f>
        <v>0</v>
      </c>
      <c r="S1488" s="237">
        <v>0</v>
      </c>
      <c r="T1488" s="238">
        <f>S1488*H1488</f>
        <v>0</v>
      </c>
      <c r="U1488" s="39"/>
      <c r="V1488" s="39"/>
      <c r="W1488" s="39"/>
      <c r="X1488" s="39"/>
      <c r="Y1488" s="39"/>
      <c r="Z1488" s="39"/>
      <c r="AA1488" s="39"/>
      <c r="AB1488" s="39"/>
      <c r="AC1488" s="39"/>
      <c r="AD1488" s="39"/>
      <c r="AE1488" s="39"/>
      <c r="AR1488" s="239" t="s">
        <v>404</v>
      </c>
      <c r="AT1488" s="239" t="s">
        <v>323</v>
      </c>
      <c r="AU1488" s="239" t="s">
        <v>91</v>
      </c>
      <c r="AY1488" s="18" t="s">
        <v>320</v>
      </c>
      <c r="BE1488" s="240">
        <f>IF(N1488="základní",J1488,0)</f>
        <v>0</v>
      </c>
      <c r="BF1488" s="240">
        <f>IF(N1488="snížená",J1488,0)</f>
        <v>0</v>
      </c>
      <c r="BG1488" s="240">
        <f>IF(N1488="zákl. přenesená",J1488,0)</f>
        <v>0</v>
      </c>
      <c r="BH1488" s="240">
        <f>IF(N1488="sníž. přenesená",J1488,0)</f>
        <v>0</v>
      </c>
      <c r="BI1488" s="240">
        <f>IF(N1488="nulová",J1488,0)</f>
        <v>0</v>
      </c>
      <c r="BJ1488" s="18" t="s">
        <v>89</v>
      </c>
      <c r="BK1488" s="240">
        <f>ROUND(I1488*H1488,2)</f>
        <v>0</v>
      </c>
      <c r="BL1488" s="18" t="s">
        <v>404</v>
      </c>
      <c r="BM1488" s="239" t="s">
        <v>2424</v>
      </c>
    </row>
    <row r="1489" s="2" customFormat="1">
      <c r="A1489" s="39"/>
      <c r="B1489" s="40"/>
      <c r="C1489" s="41"/>
      <c r="D1489" s="241" t="s">
        <v>329</v>
      </c>
      <c r="E1489" s="41"/>
      <c r="F1489" s="242" t="s">
        <v>2425</v>
      </c>
      <c r="G1489" s="41"/>
      <c r="H1489" s="41"/>
      <c r="I1489" s="243"/>
      <c r="J1489" s="41"/>
      <c r="K1489" s="41"/>
      <c r="L1489" s="45"/>
      <c r="M1489" s="244"/>
      <c r="N1489" s="245"/>
      <c r="O1489" s="92"/>
      <c r="P1489" s="92"/>
      <c r="Q1489" s="92"/>
      <c r="R1489" s="92"/>
      <c r="S1489" s="92"/>
      <c r="T1489" s="93"/>
      <c r="U1489" s="39"/>
      <c r="V1489" s="39"/>
      <c r="W1489" s="39"/>
      <c r="X1489" s="39"/>
      <c r="Y1489" s="39"/>
      <c r="Z1489" s="39"/>
      <c r="AA1489" s="39"/>
      <c r="AB1489" s="39"/>
      <c r="AC1489" s="39"/>
      <c r="AD1489" s="39"/>
      <c r="AE1489" s="39"/>
      <c r="AT1489" s="18" t="s">
        <v>329</v>
      </c>
      <c r="AU1489" s="18" t="s">
        <v>91</v>
      </c>
    </row>
    <row r="1490" s="12" customFormat="1" ht="22.8" customHeight="1">
      <c r="A1490" s="12"/>
      <c r="B1490" s="212"/>
      <c r="C1490" s="213"/>
      <c r="D1490" s="214" t="s">
        <v>80</v>
      </c>
      <c r="E1490" s="226" t="s">
        <v>2426</v>
      </c>
      <c r="F1490" s="226" t="s">
        <v>2427</v>
      </c>
      <c r="G1490" s="213"/>
      <c r="H1490" s="213"/>
      <c r="I1490" s="216"/>
      <c r="J1490" s="227">
        <f>BK1490</f>
        <v>0</v>
      </c>
      <c r="K1490" s="213"/>
      <c r="L1490" s="218"/>
      <c r="M1490" s="219"/>
      <c r="N1490" s="220"/>
      <c r="O1490" s="220"/>
      <c r="P1490" s="221">
        <f>SUM(P1491:P1521)</f>
        <v>0</v>
      </c>
      <c r="Q1490" s="220"/>
      <c r="R1490" s="221">
        <f>SUM(R1491:R1521)</f>
        <v>0</v>
      </c>
      <c r="S1490" s="220"/>
      <c r="T1490" s="222">
        <f>SUM(T1491:T1521)</f>
        <v>0</v>
      </c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R1490" s="223" t="s">
        <v>91</v>
      </c>
      <c r="AT1490" s="224" t="s">
        <v>80</v>
      </c>
      <c r="AU1490" s="224" t="s">
        <v>89</v>
      </c>
      <c r="AY1490" s="223" t="s">
        <v>320</v>
      </c>
      <c r="BK1490" s="225">
        <f>SUM(BK1491:BK1521)</f>
        <v>0</v>
      </c>
    </row>
    <row r="1491" s="2" customFormat="1" ht="55.5" customHeight="1">
      <c r="A1491" s="39"/>
      <c r="B1491" s="40"/>
      <c r="C1491" s="228" t="s">
        <v>2428</v>
      </c>
      <c r="D1491" s="228" t="s">
        <v>323</v>
      </c>
      <c r="E1491" s="229" t="s">
        <v>2429</v>
      </c>
      <c r="F1491" s="230" t="s">
        <v>2430</v>
      </c>
      <c r="G1491" s="231" t="s">
        <v>544</v>
      </c>
      <c r="H1491" s="232">
        <v>1</v>
      </c>
      <c r="I1491" s="233"/>
      <c r="J1491" s="234">
        <f>ROUND(I1491*H1491,2)</f>
        <v>0</v>
      </c>
      <c r="K1491" s="230" t="s">
        <v>1</v>
      </c>
      <c r="L1491" s="45"/>
      <c r="M1491" s="235" t="s">
        <v>1</v>
      </c>
      <c r="N1491" s="236" t="s">
        <v>46</v>
      </c>
      <c r="O1491" s="92"/>
      <c r="P1491" s="237">
        <f>O1491*H1491</f>
        <v>0</v>
      </c>
      <c r="Q1491" s="237">
        <v>0</v>
      </c>
      <c r="R1491" s="237">
        <f>Q1491*H1491</f>
        <v>0</v>
      </c>
      <c r="S1491" s="237">
        <v>0</v>
      </c>
      <c r="T1491" s="238">
        <f>S1491*H1491</f>
        <v>0</v>
      </c>
      <c r="U1491" s="39"/>
      <c r="V1491" s="39"/>
      <c r="W1491" s="39"/>
      <c r="X1491" s="39"/>
      <c r="Y1491" s="39"/>
      <c r="Z1491" s="39"/>
      <c r="AA1491" s="39"/>
      <c r="AB1491" s="39"/>
      <c r="AC1491" s="39"/>
      <c r="AD1491" s="39"/>
      <c r="AE1491" s="39"/>
      <c r="AR1491" s="239" t="s">
        <v>404</v>
      </c>
      <c r="AT1491" s="239" t="s">
        <v>323</v>
      </c>
      <c r="AU1491" s="239" t="s">
        <v>91</v>
      </c>
      <c r="AY1491" s="18" t="s">
        <v>320</v>
      </c>
      <c r="BE1491" s="240">
        <f>IF(N1491="základní",J1491,0)</f>
        <v>0</v>
      </c>
      <c r="BF1491" s="240">
        <f>IF(N1491="snížená",J1491,0)</f>
        <v>0</v>
      </c>
      <c r="BG1491" s="240">
        <f>IF(N1491="zákl. přenesená",J1491,0)</f>
        <v>0</v>
      </c>
      <c r="BH1491" s="240">
        <f>IF(N1491="sníž. přenesená",J1491,0)</f>
        <v>0</v>
      </c>
      <c r="BI1491" s="240">
        <f>IF(N1491="nulová",J1491,0)</f>
        <v>0</v>
      </c>
      <c r="BJ1491" s="18" t="s">
        <v>89</v>
      </c>
      <c r="BK1491" s="240">
        <f>ROUND(I1491*H1491,2)</f>
        <v>0</v>
      </c>
      <c r="BL1491" s="18" t="s">
        <v>404</v>
      </c>
      <c r="BM1491" s="239" t="s">
        <v>2431</v>
      </c>
    </row>
    <row r="1492" s="2" customFormat="1" ht="55.5" customHeight="1">
      <c r="A1492" s="39"/>
      <c r="B1492" s="40"/>
      <c r="C1492" s="228" t="s">
        <v>2432</v>
      </c>
      <c r="D1492" s="228" t="s">
        <v>323</v>
      </c>
      <c r="E1492" s="229" t="s">
        <v>2433</v>
      </c>
      <c r="F1492" s="230" t="s">
        <v>2434</v>
      </c>
      <c r="G1492" s="231" t="s">
        <v>544</v>
      </c>
      <c r="H1492" s="232">
        <v>1</v>
      </c>
      <c r="I1492" s="233"/>
      <c r="J1492" s="234">
        <f>ROUND(I1492*H1492,2)</f>
        <v>0</v>
      </c>
      <c r="K1492" s="230" t="s">
        <v>1</v>
      </c>
      <c r="L1492" s="45"/>
      <c r="M1492" s="235" t="s">
        <v>1</v>
      </c>
      <c r="N1492" s="236" t="s">
        <v>46</v>
      </c>
      <c r="O1492" s="92"/>
      <c r="P1492" s="237">
        <f>O1492*H1492</f>
        <v>0</v>
      </c>
      <c r="Q1492" s="237">
        <v>0</v>
      </c>
      <c r="R1492" s="237">
        <f>Q1492*H1492</f>
        <v>0</v>
      </c>
      <c r="S1492" s="237">
        <v>0</v>
      </c>
      <c r="T1492" s="238">
        <f>S1492*H1492</f>
        <v>0</v>
      </c>
      <c r="U1492" s="39"/>
      <c r="V1492" s="39"/>
      <c r="W1492" s="39"/>
      <c r="X1492" s="39"/>
      <c r="Y1492" s="39"/>
      <c r="Z1492" s="39"/>
      <c r="AA1492" s="39"/>
      <c r="AB1492" s="39"/>
      <c r="AC1492" s="39"/>
      <c r="AD1492" s="39"/>
      <c r="AE1492" s="39"/>
      <c r="AR1492" s="239" t="s">
        <v>404</v>
      </c>
      <c r="AT1492" s="239" t="s">
        <v>323</v>
      </c>
      <c r="AU1492" s="239" t="s">
        <v>91</v>
      </c>
      <c r="AY1492" s="18" t="s">
        <v>320</v>
      </c>
      <c r="BE1492" s="240">
        <f>IF(N1492="základní",J1492,0)</f>
        <v>0</v>
      </c>
      <c r="BF1492" s="240">
        <f>IF(N1492="snížená",J1492,0)</f>
        <v>0</v>
      </c>
      <c r="BG1492" s="240">
        <f>IF(N1492="zákl. přenesená",J1492,0)</f>
        <v>0</v>
      </c>
      <c r="BH1492" s="240">
        <f>IF(N1492="sníž. přenesená",J1492,0)</f>
        <v>0</v>
      </c>
      <c r="BI1492" s="240">
        <f>IF(N1492="nulová",J1492,0)</f>
        <v>0</v>
      </c>
      <c r="BJ1492" s="18" t="s">
        <v>89</v>
      </c>
      <c r="BK1492" s="240">
        <f>ROUND(I1492*H1492,2)</f>
        <v>0</v>
      </c>
      <c r="BL1492" s="18" t="s">
        <v>404</v>
      </c>
      <c r="BM1492" s="239" t="s">
        <v>2435</v>
      </c>
    </row>
    <row r="1493" s="2" customFormat="1" ht="55.5" customHeight="1">
      <c r="A1493" s="39"/>
      <c r="B1493" s="40"/>
      <c r="C1493" s="228" t="s">
        <v>2436</v>
      </c>
      <c r="D1493" s="228" t="s">
        <v>323</v>
      </c>
      <c r="E1493" s="229" t="s">
        <v>2437</v>
      </c>
      <c r="F1493" s="230" t="s">
        <v>2438</v>
      </c>
      <c r="G1493" s="231" t="s">
        <v>544</v>
      </c>
      <c r="H1493" s="232">
        <v>3</v>
      </c>
      <c r="I1493" s="233"/>
      <c r="J1493" s="234">
        <f>ROUND(I1493*H1493,2)</f>
        <v>0</v>
      </c>
      <c r="K1493" s="230" t="s">
        <v>1</v>
      </c>
      <c r="L1493" s="45"/>
      <c r="M1493" s="235" t="s">
        <v>1</v>
      </c>
      <c r="N1493" s="236" t="s">
        <v>46</v>
      </c>
      <c r="O1493" s="92"/>
      <c r="P1493" s="237">
        <f>O1493*H1493</f>
        <v>0</v>
      </c>
      <c r="Q1493" s="237">
        <v>0</v>
      </c>
      <c r="R1493" s="237">
        <f>Q1493*H1493</f>
        <v>0</v>
      </c>
      <c r="S1493" s="237">
        <v>0</v>
      </c>
      <c r="T1493" s="238">
        <f>S1493*H1493</f>
        <v>0</v>
      </c>
      <c r="U1493" s="39"/>
      <c r="V1493" s="39"/>
      <c r="W1493" s="39"/>
      <c r="X1493" s="39"/>
      <c r="Y1493" s="39"/>
      <c r="Z1493" s="39"/>
      <c r="AA1493" s="39"/>
      <c r="AB1493" s="39"/>
      <c r="AC1493" s="39"/>
      <c r="AD1493" s="39"/>
      <c r="AE1493" s="39"/>
      <c r="AR1493" s="239" t="s">
        <v>404</v>
      </c>
      <c r="AT1493" s="239" t="s">
        <v>323</v>
      </c>
      <c r="AU1493" s="239" t="s">
        <v>91</v>
      </c>
      <c r="AY1493" s="18" t="s">
        <v>320</v>
      </c>
      <c r="BE1493" s="240">
        <f>IF(N1493="základní",J1493,0)</f>
        <v>0</v>
      </c>
      <c r="BF1493" s="240">
        <f>IF(N1493="snížená",J1493,0)</f>
        <v>0</v>
      </c>
      <c r="BG1493" s="240">
        <f>IF(N1493="zákl. přenesená",J1493,0)</f>
        <v>0</v>
      </c>
      <c r="BH1493" s="240">
        <f>IF(N1493="sníž. přenesená",J1493,0)</f>
        <v>0</v>
      </c>
      <c r="BI1493" s="240">
        <f>IF(N1493="nulová",J1493,0)</f>
        <v>0</v>
      </c>
      <c r="BJ1493" s="18" t="s">
        <v>89</v>
      </c>
      <c r="BK1493" s="240">
        <f>ROUND(I1493*H1493,2)</f>
        <v>0</v>
      </c>
      <c r="BL1493" s="18" t="s">
        <v>404</v>
      </c>
      <c r="BM1493" s="239" t="s">
        <v>2439</v>
      </c>
    </row>
    <row r="1494" s="2" customFormat="1" ht="55.5" customHeight="1">
      <c r="A1494" s="39"/>
      <c r="B1494" s="40"/>
      <c r="C1494" s="228" t="s">
        <v>2440</v>
      </c>
      <c r="D1494" s="228" t="s">
        <v>323</v>
      </c>
      <c r="E1494" s="229" t="s">
        <v>2441</v>
      </c>
      <c r="F1494" s="230" t="s">
        <v>2442</v>
      </c>
      <c r="G1494" s="231" t="s">
        <v>544</v>
      </c>
      <c r="H1494" s="232">
        <v>3</v>
      </c>
      <c r="I1494" s="233"/>
      <c r="J1494" s="234">
        <f>ROUND(I1494*H1494,2)</f>
        <v>0</v>
      </c>
      <c r="K1494" s="230" t="s">
        <v>1</v>
      </c>
      <c r="L1494" s="45"/>
      <c r="M1494" s="235" t="s">
        <v>1</v>
      </c>
      <c r="N1494" s="236" t="s">
        <v>46</v>
      </c>
      <c r="O1494" s="92"/>
      <c r="P1494" s="237">
        <f>O1494*H1494</f>
        <v>0</v>
      </c>
      <c r="Q1494" s="237">
        <v>0</v>
      </c>
      <c r="R1494" s="237">
        <f>Q1494*H1494</f>
        <v>0</v>
      </c>
      <c r="S1494" s="237">
        <v>0</v>
      </c>
      <c r="T1494" s="238">
        <f>S1494*H1494</f>
        <v>0</v>
      </c>
      <c r="U1494" s="39"/>
      <c r="V1494" s="39"/>
      <c r="W1494" s="39"/>
      <c r="X1494" s="39"/>
      <c r="Y1494" s="39"/>
      <c r="Z1494" s="39"/>
      <c r="AA1494" s="39"/>
      <c r="AB1494" s="39"/>
      <c r="AC1494" s="39"/>
      <c r="AD1494" s="39"/>
      <c r="AE1494" s="39"/>
      <c r="AR1494" s="239" t="s">
        <v>404</v>
      </c>
      <c r="AT1494" s="239" t="s">
        <v>323</v>
      </c>
      <c r="AU1494" s="239" t="s">
        <v>91</v>
      </c>
      <c r="AY1494" s="18" t="s">
        <v>320</v>
      </c>
      <c r="BE1494" s="240">
        <f>IF(N1494="základní",J1494,0)</f>
        <v>0</v>
      </c>
      <c r="BF1494" s="240">
        <f>IF(N1494="snížená",J1494,0)</f>
        <v>0</v>
      </c>
      <c r="BG1494" s="240">
        <f>IF(N1494="zákl. přenesená",J1494,0)</f>
        <v>0</v>
      </c>
      <c r="BH1494" s="240">
        <f>IF(N1494="sníž. přenesená",J1494,0)</f>
        <v>0</v>
      </c>
      <c r="BI1494" s="240">
        <f>IF(N1494="nulová",J1494,0)</f>
        <v>0</v>
      </c>
      <c r="BJ1494" s="18" t="s">
        <v>89</v>
      </c>
      <c r="BK1494" s="240">
        <f>ROUND(I1494*H1494,2)</f>
        <v>0</v>
      </c>
      <c r="BL1494" s="18" t="s">
        <v>404</v>
      </c>
      <c r="BM1494" s="239" t="s">
        <v>2443</v>
      </c>
    </row>
    <row r="1495" s="2" customFormat="1" ht="55.5" customHeight="1">
      <c r="A1495" s="39"/>
      <c r="B1495" s="40"/>
      <c r="C1495" s="228" t="s">
        <v>2444</v>
      </c>
      <c r="D1495" s="228" t="s">
        <v>323</v>
      </c>
      <c r="E1495" s="229" t="s">
        <v>2445</v>
      </c>
      <c r="F1495" s="230" t="s">
        <v>2446</v>
      </c>
      <c r="G1495" s="231" t="s">
        <v>544</v>
      </c>
      <c r="H1495" s="232">
        <v>1</v>
      </c>
      <c r="I1495" s="233"/>
      <c r="J1495" s="234">
        <f>ROUND(I1495*H1495,2)</f>
        <v>0</v>
      </c>
      <c r="K1495" s="230" t="s">
        <v>1</v>
      </c>
      <c r="L1495" s="45"/>
      <c r="M1495" s="235" t="s">
        <v>1</v>
      </c>
      <c r="N1495" s="236" t="s">
        <v>46</v>
      </c>
      <c r="O1495" s="92"/>
      <c r="P1495" s="237">
        <f>O1495*H1495</f>
        <v>0</v>
      </c>
      <c r="Q1495" s="237">
        <v>0</v>
      </c>
      <c r="R1495" s="237">
        <f>Q1495*H1495</f>
        <v>0</v>
      </c>
      <c r="S1495" s="237">
        <v>0</v>
      </c>
      <c r="T1495" s="238">
        <f>S1495*H1495</f>
        <v>0</v>
      </c>
      <c r="U1495" s="39"/>
      <c r="V1495" s="39"/>
      <c r="W1495" s="39"/>
      <c r="X1495" s="39"/>
      <c r="Y1495" s="39"/>
      <c r="Z1495" s="39"/>
      <c r="AA1495" s="39"/>
      <c r="AB1495" s="39"/>
      <c r="AC1495" s="39"/>
      <c r="AD1495" s="39"/>
      <c r="AE1495" s="39"/>
      <c r="AR1495" s="239" t="s">
        <v>404</v>
      </c>
      <c r="AT1495" s="239" t="s">
        <v>323</v>
      </c>
      <c r="AU1495" s="239" t="s">
        <v>91</v>
      </c>
      <c r="AY1495" s="18" t="s">
        <v>320</v>
      </c>
      <c r="BE1495" s="240">
        <f>IF(N1495="základní",J1495,0)</f>
        <v>0</v>
      </c>
      <c r="BF1495" s="240">
        <f>IF(N1495="snížená",J1495,0)</f>
        <v>0</v>
      </c>
      <c r="BG1495" s="240">
        <f>IF(N1495="zákl. přenesená",J1495,0)</f>
        <v>0</v>
      </c>
      <c r="BH1495" s="240">
        <f>IF(N1495="sníž. přenesená",J1495,0)</f>
        <v>0</v>
      </c>
      <c r="BI1495" s="240">
        <f>IF(N1495="nulová",J1495,0)</f>
        <v>0</v>
      </c>
      <c r="BJ1495" s="18" t="s">
        <v>89</v>
      </c>
      <c r="BK1495" s="240">
        <f>ROUND(I1495*H1495,2)</f>
        <v>0</v>
      </c>
      <c r="BL1495" s="18" t="s">
        <v>404</v>
      </c>
      <c r="BM1495" s="239" t="s">
        <v>2447</v>
      </c>
    </row>
    <row r="1496" s="2" customFormat="1" ht="55.5" customHeight="1">
      <c r="A1496" s="39"/>
      <c r="B1496" s="40"/>
      <c r="C1496" s="228" t="s">
        <v>2448</v>
      </c>
      <c r="D1496" s="228" t="s">
        <v>323</v>
      </c>
      <c r="E1496" s="229" t="s">
        <v>2449</v>
      </c>
      <c r="F1496" s="230" t="s">
        <v>2450</v>
      </c>
      <c r="G1496" s="231" t="s">
        <v>544</v>
      </c>
      <c r="H1496" s="232">
        <v>1</v>
      </c>
      <c r="I1496" s="233"/>
      <c r="J1496" s="234">
        <f>ROUND(I1496*H1496,2)</f>
        <v>0</v>
      </c>
      <c r="K1496" s="230" t="s">
        <v>1</v>
      </c>
      <c r="L1496" s="45"/>
      <c r="M1496" s="235" t="s">
        <v>1</v>
      </c>
      <c r="N1496" s="236" t="s">
        <v>46</v>
      </c>
      <c r="O1496" s="92"/>
      <c r="P1496" s="237">
        <f>O1496*H1496</f>
        <v>0</v>
      </c>
      <c r="Q1496" s="237">
        <v>0</v>
      </c>
      <c r="R1496" s="237">
        <f>Q1496*H1496</f>
        <v>0</v>
      </c>
      <c r="S1496" s="237">
        <v>0</v>
      </c>
      <c r="T1496" s="238">
        <f>S1496*H1496</f>
        <v>0</v>
      </c>
      <c r="U1496" s="39"/>
      <c r="V1496" s="39"/>
      <c r="W1496" s="39"/>
      <c r="X1496" s="39"/>
      <c r="Y1496" s="39"/>
      <c r="Z1496" s="39"/>
      <c r="AA1496" s="39"/>
      <c r="AB1496" s="39"/>
      <c r="AC1496" s="39"/>
      <c r="AD1496" s="39"/>
      <c r="AE1496" s="39"/>
      <c r="AR1496" s="239" t="s">
        <v>404</v>
      </c>
      <c r="AT1496" s="239" t="s">
        <v>323</v>
      </c>
      <c r="AU1496" s="239" t="s">
        <v>91</v>
      </c>
      <c r="AY1496" s="18" t="s">
        <v>320</v>
      </c>
      <c r="BE1496" s="240">
        <f>IF(N1496="základní",J1496,0)</f>
        <v>0</v>
      </c>
      <c r="BF1496" s="240">
        <f>IF(N1496="snížená",J1496,0)</f>
        <v>0</v>
      </c>
      <c r="BG1496" s="240">
        <f>IF(N1496="zákl. přenesená",J1496,0)</f>
        <v>0</v>
      </c>
      <c r="BH1496" s="240">
        <f>IF(N1496="sníž. přenesená",J1496,0)</f>
        <v>0</v>
      </c>
      <c r="BI1496" s="240">
        <f>IF(N1496="nulová",J1496,0)</f>
        <v>0</v>
      </c>
      <c r="BJ1496" s="18" t="s">
        <v>89</v>
      </c>
      <c r="BK1496" s="240">
        <f>ROUND(I1496*H1496,2)</f>
        <v>0</v>
      </c>
      <c r="BL1496" s="18" t="s">
        <v>404</v>
      </c>
      <c r="BM1496" s="239" t="s">
        <v>2451</v>
      </c>
    </row>
    <row r="1497" s="2" customFormat="1" ht="55.5" customHeight="1">
      <c r="A1497" s="39"/>
      <c r="B1497" s="40"/>
      <c r="C1497" s="228" t="s">
        <v>2452</v>
      </c>
      <c r="D1497" s="228" t="s">
        <v>323</v>
      </c>
      <c r="E1497" s="229" t="s">
        <v>2453</v>
      </c>
      <c r="F1497" s="230" t="s">
        <v>2454</v>
      </c>
      <c r="G1497" s="231" t="s">
        <v>544</v>
      </c>
      <c r="H1497" s="232">
        <v>1</v>
      </c>
      <c r="I1497" s="233"/>
      <c r="J1497" s="234">
        <f>ROUND(I1497*H1497,2)</f>
        <v>0</v>
      </c>
      <c r="K1497" s="230" t="s">
        <v>1</v>
      </c>
      <c r="L1497" s="45"/>
      <c r="M1497" s="235" t="s">
        <v>1</v>
      </c>
      <c r="N1497" s="236" t="s">
        <v>46</v>
      </c>
      <c r="O1497" s="92"/>
      <c r="P1497" s="237">
        <f>O1497*H1497</f>
        <v>0</v>
      </c>
      <c r="Q1497" s="237">
        <v>0</v>
      </c>
      <c r="R1497" s="237">
        <f>Q1497*H1497</f>
        <v>0</v>
      </c>
      <c r="S1497" s="237">
        <v>0</v>
      </c>
      <c r="T1497" s="238">
        <f>S1497*H1497</f>
        <v>0</v>
      </c>
      <c r="U1497" s="39"/>
      <c r="V1497" s="39"/>
      <c r="W1497" s="39"/>
      <c r="X1497" s="39"/>
      <c r="Y1497" s="39"/>
      <c r="Z1497" s="39"/>
      <c r="AA1497" s="39"/>
      <c r="AB1497" s="39"/>
      <c r="AC1497" s="39"/>
      <c r="AD1497" s="39"/>
      <c r="AE1497" s="39"/>
      <c r="AR1497" s="239" t="s">
        <v>404</v>
      </c>
      <c r="AT1497" s="239" t="s">
        <v>323</v>
      </c>
      <c r="AU1497" s="239" t="s">
        <v>91</v>
      </c>
      <c r="AY1497" s="18" t="s">
        <v>320</v>
      </c>
      <c r="BE1497" s="240">
        <f>IF(N1497="základní",J1497,0)</f>
        <v>0</v>
      </c>
      <c r="BF1497" s="240">
        <f>IF(N1497="snížená",J1497,0)</f>
        <v>0</v>
      </c>
      <c r="BG1497" s="240">
        <f>IF(N1497="zákl. přenesená",J1497,0)</f>
        <v>0</v>
      </c>
      <c r="BH1497" s="240">
        <f>IF(N1497="sníž. přenesená",J1497,0)</f>
        <v>0</v>
      </c>
      <c r="BI1497" s="240">
        <f>IF(N1497="nulová",J1497,0)</f>
        <v>0</v>
      </c>
      <c r="BJ1497" s="18" t="s">
        <v>89</v>
      </c>
      <c r="BK1497" s="240">
        <f>ROUND(I1497*H1497,2)</f>
        <v>0</v>
      </c>
      <c r="BL1497" s="18" t="s">
        <v>404</v>
      </c>
      <c r="BM1497" s="239" t="s">
        <v>2455</v>
      </c>
    </row>
    <row r="1498" s="2" customFormat="1" ht="55.5" customHeight="1">
      <c r="A1498" s="39"/>
      <c r="B1498" s="40"/>
      <c r="C1498" s="228" t="s">
        <v>2456</v>
      </c>
      <c r="D1498" s="228" t="s">
        <v>323</v>
      </c>
      <c r="E1498" s="229" t="s">
        <v>2457</v>
      </c>
      <c r="F1498" s="230" t="s">
        <v>2458</v>
      </c>
      <c r="G1498" s="231" t="s">
        <v>544</v>
      </c>
      <c r="H1498" s="232">
        <v>1</v>
      </c>
      <c r="I1498" s="233"/>
      <c r="J1498" s="234">
        <f>ROUND(I1498*H1498,2)</f>
        <v>0</v>
      </c>
      <c r="K1498" s="230" t="s">
        <v>1</v>
      </c>
      <c r="L1498" s="45"/>
      <c r="M1498" s="235" t="s">
        <v>1</v>
      </c>
      <c r="N1498" s="236" t="s">
        <v>46</v>
      </c>
      <c r="O1498" s="92"/>
      <c r="P1498" s="237">
        <f>O1498*H1498</f>
        <v>0</v>
      </c>
      <c r="Q1498" s="237">
        <v>0</v>
      </c>
      <c r="R1498" s="237">
        <f>Q1498*H1498</f>
        <v>0</v>
      </c>
      <c r="S1498" s="237">
        <v>0</v>
      </c>
      <c r="T1498" s="238">
        <f>S1498*H1498</f>
        <v>0</v>
      </c>
      <c r="U1498" s="39"/>
      <c r="V1498" s="39"/>
      <c r="W1498" s="39"/>
      <c r="X1498" s="39"/>
      <c r="Y1498" s="39"/>
      <c r="Z1498" s="39"/>
      <c r="AA1498" s="39"/>
      <c r="AB1498" s="39"/>
      <c r="AC1498" s="39"/>
      <c r="AD1498" s="39"/>
      <c r="AE1498" s="39"/>
      <c r="AR1498" s="239" t="s">
        <v>404</v>
      </c>
      <c r="AT1498" s="239" t="s">
        <v>323</v>
      </c>
      <c r="AU1498" s="239" t="s">
        <v>91</v>
      </c>
      <c r="AY1498" s="18" t="s">
        <v>320</v>
      </c>
      <c r="BE1498" s="240">
        <f>IF(N1498="základní",J1498,0)</f>
        <v>0</v>
      </c>
      <c r="BF1498" s="240">
        <f>IF(N1498="snížená",J1498,0)</f>
        <v>0</v>
      </c>
      <c r="BG1498" s="240">
        <f>IF(N1498="zákl. přenesená",J1498,0)</f>
        <v>0</v>
      </c>
      <c r="BH1498" s="240">
        <f>IF(N1498="sníž. přenesená",J1498,0)</f>
        <v>0</v>
      </c>
      <c r="BI1498" s="240">
        <f>IF(N1498="nulová",J1498,0)</f>
        <v>0</v>
      </c>
      <c r="BJ1498" s="18" t="s">
        <v>89</v>
      </c>
      <c r="BK1498" s="240">
        <f>ROUND(I1498*H1498,2)</f>
        <v>0</v>
      </c>
      <c r="BL1498" s="18" t="s">
        <v>404</v>
      </c>
      <c r="BM1498" s="239" t="s">
        <v>2459</v>
      </c>
    </row>
    <row r="1499" s="2" customFormat="1" ht="66.75" customHeight="1">
      <c r="A1499" s="39"/>
      <c r="B1499" s="40"/>
      <c r="C1499" s="228" t="s">
        <v>2460</v>
      </c>
      <c r="D1499" s="228" t="s">
        <v>323</v>
      </c>
      <c r="E1499" s="229" t="s">
        <v>2461</v>
      </c>
      <c r="F1499" s="230" t="s">
        <v>2462</v>
      </c>
      <c r="G1499" s="231" t="s">
        <v>515</v>
      </c>
      <c r="H1499" s="232">
        <v>17</v>
      </c>
      <c r="I1499" s="233"/>
      <c r="J1499" s="234">
        <f>ROUND(I1499*H1499,2)</f>
        <v>0</v>
      </c>
      <c r="K1499" s="230" t="s">
        <v>1</v>
      </c>
      <c r="L1499" s="45"/>
      <c r="M1499" s="235" t="s">
        <v>1</v>
      </c>
      <c r="N1499" s="236" t="s">
        <v>46</v>
      </c>
      <c r="O1499" s="92"/>
      <c r="P1499" s="237">
        <f>O1499*H1499</f>
        <v>0</v>
      </c>
      <c r="Q1499" s="237">
        <v>0</v>
      </c>
      <c r="R1499" s="237">
        <f>Q1499*H1499</f>
        <v>0</v>
      </c>
      <c r="S1499" s="237">
        <v>0</v>
      </c>
      <c r="T1499" s="238">
        <f>S1499*H1499</f>
        <v>0</v>
      </c>
      <c r="U1499" s="39"/>
      <c r="V1499" s="39"/>
      <c r="W1499" s="39"/>
      <c r="X1499" s="39"/>
      <c r="Y1499" s="39"/>
      <c r="Z1499" s="39"/>
      <c r="AA1499" s="39"/>
      <c r="AB1499" s="39"/>
      <c r="AC1499" s="39"/>
      <c r="AD1499" s="39"/>
      <c r="AE1499" s="39"/>
      <c r="AR1499" s="239" t="s">
        <v>404</v>
      </c>
      <c r="AT1499" s="239" t="s">
        <v>323</v>
      </c>
      <c r="AU1499" s="239" t="s">
        <v>91</v>
      </c>
      <c r="AY1499" s="18" t="s">
        <v>320</v>
      </c>
      <c r="BE1499" s="240">
        <f>IF(N1499="základní",J1499,0)</f>
        <v>0</v>
      </c>
      <c r="BF1499" s="240">
        <f>IF(N1499="snížená",J1499,0)</f>
        <v>0</v>
      </c>
      <c r="BG1499" s="240">
        <f>IF(N1499="zákl. přenesená",J1499,0)</f>
        <v>0</v>
      </c>
      <c r="BH1499" s="240">
        <f>IF(N1499="sníž. přenesená",J1499,0)</f>
        <v>0</v>
      </c>
      <c r="BI1499" s="240">
        <f>IF(N1499="nulová",J1499,0)</f>
        <v>0</v>
      </c>
      <c r="BJ1499" s="18" t="s">
        <v>89</v>
      </c>
      <c r="BK1499" s="240">
        <f>ROUND(I1499*H1499,2)</f>
        <v>0</v>
      </c>
      <c r="BL1499" s="18" t="s">
        <v>404</v>
      </c>
      <c r="BM1499" s="239" t="s">
        <v>2463</v>
      </c>
    </row>
    <row r="1500" s="2" customFormat="1" ht="66.75" customHeight="1">
      <c r="A1500" s="39"/>
      <c r="B1500" s="40"/>
      <c r="C1500" s="228" t="s">
        <v>2464</v>
      </c>
      <c r="D1500" s="228" t="s">
        <v>323</v>
      </c>
      <c r="E1500" s="229" t="s">
        <v>2465</v>
      </c>
      <c r="F1500" s="230" t="s">
        <v>2466</v>
      </c>
      <c r="G1500" s="231" t="s">
        <v>515</v>
      </c>
      <c r="H1500" s="232">
        <v>24</v>
      </c>
      <c r="I1500" s="233"/>
      <c r="J1500" s="234">
        <f>ROUND(I1500*H1500,2)</f>
        <v>0</v>
      </c>
      <c r="K1500" s="230" t="s">
        <v>1</v>
      </c>
      <c r="L1500" s="45"/>
      <c r="M1500" s="235" t="s">
        <v>1</v>
      </c>
      <c r="N1500" s="236" t="s">
        <v>46</v>
      </c>
      <c r="O1500" s="92"/>
      <c r="P1500" s="237">
        <f>O1500*H1500</f>
        <v>0</v>
      </c>
      <c r="Q1500" s="237">
        <v>0</v>
      </c>
      <c r="R1500" s="237">
        <f>Q1500*H1500</f>
        <v>0</v>
      </c>
      <c r="S1500" s="237">
        <v>0</v>
      </c>
      <c r="T1500" s="238">
        <f>S1500*H1500</f>
        <v>0</v>
      </c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R1500" s="239" t="s">
        <v>404</v>
      </c>
      <c r="AT1500" s="239" t="s">
        <v>323</v>
      </c>
      <c r="AU1500" s="239" t="s">
        <v>91</v>
      </c>
      <c r="AY1500" s="18" t="s">
        <v>320</v>
      </c>
      <c r="BE1500" s="240">
        <f>IF(N1500="základní",J1500,0)</f>
        <v>0</v>
      </c>
      <c r="BF1500" s="240">
        <f>IF(N1500="snížená",J1500,0)</f>
        <v>0</v>
      </c>
      <c r="BG1500" s="240">
        <f>IF(N1500="zákl. přenesená",J1500,0)</f>
        <v>0</v>
      </c>
      <c r="BH1500" s="240">
        <f>IF(N1500="sníž. přenesená",J1500,0)</f>
        <v>0</v>
      </c>
      <c r="BI1500" s="240">
        <f>IF(N1500="nulová",J1500,0)</f>
        <v>0</v>
      </c>
      <c r="BJ1500" s="18" t="s">
        <v>89</v>
      </c>
      <c r="BK1500" s="240">
        <f>ROUND(I1500*H1500,2)</f>
        <v>0</v>
      </c>
      <c r="BL1500" s="18" t="s">
        <v>404</v>
      </c>
      <c r="BM1500" s="239" t="s">
        <v>2467</v>
      </c>
    </row>
    <row r="1501" s="2" customFormat="1" ht="66.75" customHeight="1">
      <c r="A1501" s="39"/>
      <c r="B1501" s="40"/>
      <c r="C1501" s="228" t="s">
        <v>2468</v>
      </c>
      <c r="D1501" s="228" t="s">
        <v>323</v>
      </c>
      <c r="E1501" s="229" t="s">
        <v>2469</v>
      </c>
      <c r="F1501" s="230" t="s">
        <v>2470</v>
      </c>
      <c r="G1501" s="231" t="s">
        <v>515</v>
      </c>
      <c r="H1501" s="232">
        <v>13</v>
      </c>
      <c r="I1501" s="233"/>
      <c r="J1501" s="234">
        <f>ROUND(I1501*H1501,2)</f>
        <v>0</v>
      </c>
      <c r="K1501" s="230" t="s">
        <v>1</v>
      </c>
      <c r="L1501" s="45"/>
      <c r="M1501" s="235" t="s">
        <v>1</v>
      </c>
      <c r="N1501" s="236" t="s">
        <v>46</v>
      </c>
      <c r="O1501" s="92"/>
      <c r="P1501" s="237">
        <f>O1501*H1501</f>
        <v>0</v>
      </c>
      <c r="Q1501" s="237">
        <v>0</v>
      </c>
      <c r="R1501" s="237">
        <f>Q1501*H1501</f>
        <v>0</v>
      </c>
      <c r="S1501" s="237">
        <v>0</v>
      </c>
      <c r="T1501" s="238">
        <f>S1501*H1501</f>
        <v>0</v>
      </c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R1501" s="239" t="s">
        <v>404</v>
      </c>
      <c r="AT1501" s="239" t="s">
        <v>323</v>
      </c>
      <c r="AU1501" s="239" t="s">
        <v>91</v>
      </c>
      <c r="AY1501" s="18" t="s">
        <v>320</v>
      </c>
      <c r="BE1501" s="240">
        <f>IF(N1501="základní",J1501,0)</f>
        <v>0</v>
      </c>
      <c r="BF1501" s="240">
        <f>IF(N1501="snížená",J1501,0)</f>
        <v>0</v>
      </c>
      <c r="BG1501" s="240">
        <f>IF(N1501="zákl. přenesená",J1501,0)</f>
        <v>0</v>
      </c>
      <c r="BH1501" s="240">
        <f>IF(N1501="sníž. přenesená",J1501,0)</f>
        <v>0</v>
      </c>
      <c r="BI1501" s="240">
        <f>IF(N1501="nulová",J1501,0)</f>
        <v>0</v>
      </c>
      <c r="BJ1501" s="18" t="s">
        <v>89</v>
      </c>
      <c r="BK1501" s="240">
        <f>ROUND(I1501*H1501,2)</f>
        <v>0</v>
      </c>
      <c r="BL1501" s="18" t="s">
        <v>404</v>
      </c>
      <c r="BM1501" s="239" t="s">
        <v>2471</v>
      </c>
    </row>
    <row r="1502" s="2" customFormat="1" ht="66.75" customHeight="1">
      <c r="A1502" s="39"/>
      <c r="B1502" s="40"/>
      <c r="C1502" s="228" t="s">
        <v>2472</v>
      </c>
      <c r="D1502" s="228" t="s">
        <v>323</v>
      </c>
      <c r="E1502" s="229" t="s">
        <v>2473</v>
      </c>
      <c r="F1502" s="230" t="s">
        <v>2474</v>
      </c>
      <c r="G1502" s="231" t="s">
        <v>544</v>
      </c>
      <c r="H1502" s="232">
        <v>4</v>
      </c>
      <c r="I1502" s="233"/>
      <c r="J1502" s="234">
        <f>ROUND(I1502*H1502,2)</f>
        <v>0</v>
      </c>
      <c r="K1502" s="230" t="s">
        <v>1</v>
      </c>
      <c r="L1502" s="45"/>
      <c r="M1502" s="235" t="s">
        <v>1</v>
      </c>
      <c r="N1502" s="236" t="s">
        <v>46</v>
      </c>
      <c r="O1502" s="92"/>
      <c r="P1502" s="237">
        <f>O1502*H1502</f>
        <v>0</v>
      </c>
      <c r="Q1502" s="237">
        <v>0</v>
      </c>
      <c r="R1502" s="237">
        <f>Q1502*H1502</f>
        <v>0</v>
      </c>
      <c r="S1502" s="237">
        <v>0</v>
      </c>
      <c r="T1502" s="238">
        <f>S1502*H1502</f>
        <v>0</v>
      </c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R1502" s="239" t="s">
        <v>404</v>
      </c>
      <c r="AT1502" s="239" t="s">
        <v>323</v>
      </c>
      <c r="AU1502" s="239" t="s">
        <v>91</v>
      </c>
      <c r="AY1502" s="18" t="s">
        <v>320</v>
      </c>
      <c r="BE1502" s="240">
        <f>IF(N1502="základní",J1502,0)</f>
        <v>0</v>
      </c>
      <c r="BF1502" s="240">
        <f>IF(N1502="snížená",J1502,0)</f>
        <v>0</v>
      </c>
      <c r="BG1502" s="240">
        <f>IF(N1502="zákl. přenesená",J1502,0)</f>
        <v>0</v>
      </c>
      <c r="BH1502" s="240">
        <f>IF(N1502="sníž. přenesená",J1502,0)</f>
        <v>0</v>
      </c>
      <c r="BI1502" s="240">
        <f>IF(N1502="nulová",J1502,0)</f>
        <v>0</v>
      </c>
      <c r="BJ1502" s="18" t="s">
        <v>89</v>
      </c>
      <c r="BK1502" s="240">
        <f>ROUND(I1502*H1502,2)</f>
        <v>0</v>
      </c>
      <c r="BL1502" s="18" t="s">
        <v>404</v>
      </c>
      <c r="BM1502" s="239" t="s">
        <v>2475</v>
      </c>
    </row>
    <row r="1503" s="2" customFormat="1" ht="62.7" customHeight="1">
      <c r="A1503" s="39"/>
      <c r="B1503" s="40"/>
      <c r="C1503" s="228" t="s">
        <v>2476</v>
      </c>
      <c r="D1503" s="228" t="s">
        <v>323</v>
      </c>
      <c r="E1503" s="229" t="s">
        <v>2477</v>
      </c>
      <c r="F1503" s="230" t="s">
        <v>2478</v>
      </c>
      <c r="G1503" s="231" t="s">
        <v>544</v>
      </c>
      <c r="H1503" s="232">
        <v>2</v>
      </c>
      <c r="I1503" s="233"/>
      <c r="J1503" s="234">
        <f>ROUND(I1503*H1503,2)</f>
        <v>0</v>
      </c>
      <c r="K1503" s="230" t="s">
        <v>1</v>
      </c>
      <c r="L1503" s="45"/>
      <c r="M1503" s="235" t="s">
        <v>1</v>
      </c>
      <c r="N1503" s="236" t="s">
        <v>46</v>
      </c>
      <c r="O1503" s="92"/>
      <c r="P1503" s="237">
        <f>O1503*H1503</f>
        <v>0</v>
      </c>
      <c r="Q1503" s="237">
        <v>0</v>
      </c>
      <c r="R1503" s="237">
        <f>Q1503*H1503</f>
        <v>0</v>
      </c>
      <c r="S1503" s="237">
        <v>0</v>
      </c>
      <c r="T1503" s="238">
        <f>S1503*H1503</f>
        <v>0</v>
      </c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R1503" s="239" t="s">
        <v>404</v>
      </c>
      <c r="AT1503" s="239" t="s">
        <v>323</v>
      </c>
      <c r="AU1503" s="239" t="s">
        <v>91</v>
      </c>
      <c r="AY1503" s="18" t="s">
        <v>320</v>
      </c>
      <c r="BE1503" s="240">
        <f>IF(N1503="základní",J1503,0)</f>
        <v>0</v>
      </c>
      <c r="BF1503" s="240">
        <f>IF(N1503="snížená",J1503,0)</f>
        <v>0</v>
      </c>
      <c r="BG1503" s="240">
        <f>IF(N1503="zákl. přenesená",J1503,0)</f>
        <v>0</v>
      </c>
      <c r="BH1503" s="240">
        <f>IF(N1503="sníž. přenesená",J1503,0)</f>
        <v>0</v>
      </c>
      <c r="BI1503" s="240">
        <f>IF(N1503="nulová",J1503,0)</f>
        <v>0</v>
      </c>
      <c r="BJ1503" s="18" t="s">
        <v>89</v>
      </c>
      <c r="BK1503" s="240">
        <f>ROUND(I1503*H1503,2)</f>
        <v>0</v>
      </c>
      <c r="BL1503" s="18" t="s">
        <v>404</v>
      </c>
      <c r="BM1503" s="239" t="s">
        <v>2479</v>
      </c>
    </row>
    <row r="1504" s="2" customFormat="1" ht="66.75" customHeight="1">
      <c r="A1504" s="39"/>
      <c r="B1504" s="40"/>
      <c r="C1504" s="228" t="s">
        <v>2480</v>
      </c>
      <c r="D1504" s="228" t="s">
        <v>323</v>
      </c>
      <c r="E1504" s="229" t="s">
        <v>2481</v>
      </c>
      <c r="F1504" s="230" t="s">
        <v>2482</v>
      </c>
      <c r="G1504" s="231" t="s">
        <v>544</v>
      </c>
      <c r="H1504" s="232">
        <v>2</v>
      </c>
      <c r="I1504" s="233"/>
      <c r="J1504" s="234">
        <f>ROUND(I1504*H1504,2)</f>
        <v>0</v>
      </c>
      <c r="K1504" s="230" t="s">
        <v>1</v>
      </c>
      <c r="L1504" s="45"/>
      <c r="M1504" s="235" t="s">
        <v>1</v>
      </c>
      <c r="N1504" s="236" t="s">
        <v>46</v>
      </c>
      <c r="O1504" s="92"/>
      <c r="P1504" s="237">
        <f>O1504*H1504</f>
        <v>0</v>
      </c>
      <c r="Q1504" s="237">
        <v>0</v>
      </c>
      <c r="R1504" s="237">
        <f>Q1504*H1504</f>
        <v>0</v>
      </c>
      <c r="S1504" s="237">
        <v>0</v>
      </c>
      <c r="T1504" s="238">
        <f>S1504*H1504</f>
        <v>0</v>
      </c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R1504" s="239" t="s">
        <v>404</v>
      </c>
      <c r="AT1504" s="239" t="s">
        <v>323</v>
      </c>
      <c r="AU1504" s="239" t="s">
        <v>91</v>
      </c>
      <c r="AY1504" s="18" t="s">
        <v>320</v>
      </c>
      <c r="BE1504" s="240">
        <f>IF(N1504="základní",J1504,0)</f>
        <v>0</v>
      </c>
      <c r="BF1504" s="240">
        <f>IF(N1504="snížená",J1504,0)</f>
        <v>0</v>
      </c>
      <c r="BG1504" s="240">
        <f>IF(N1504="zákl. přenesená",J1504,0)</f>
        <v>0</v>
      </c>
      <c r="BH1504" s="240">
        <f>IF(N1504="sníž. přenesená",J1504,0)</f>
        <v>0</v>
      </c>
      <c r="BI1504" s="240">
        <f>IF(N1504="nulová",J1504,0)</f>
        <v>0</v>
      </c>
      <c r="BJ1504" s="18" t="s">
        <v>89</v>
      </c>
      <c r="BK1504" s="240">
        <f>ROUND(I1504*H1504,2)</f>
        <v>0</v>
      </c>
      <c r="BL1504" s="18" t="s">
        <v>404</v>
      </c>
      <c r="BM1504" s="239" t="s">
        <v>2483</v>
      </c>
    </row>
    <row r="1505" s="2" customFormat="1" ht="62.7" customHeight="1">
      <c r="A1505" s="39"/>
      <c r="B1505" s="40"/>
      <c r="C1505" s="228" t="s">
        <v>2484</v>
      </c>
      <c r="D1505" s="228" t="s">
        <v>323</v>
      </c>
      <c r="E1505" s="229" t="s">
        <v>2485</v>
      </c>
      <c r="F1505" s="230" t="s">
        <v>2486</v>
      </c>
      <c r="G1505" s="231" t="s">
        <v>544</v>
      </c>
      <c r="H1505" s="232">
        <v>1</v>
      </c>
      <c r="I1505" s="233"/>
      <c r="J1505" s="234">
        <f>ROUND(I1505*H1505,2)</f>
        <v>0</v>
      </c>
      <c r="K1505" s="230" t="s">
        <v>1</v>
      </c>
      <c r="L1505" s="45"/>
      <c r="M1505" s="235" t="s">
        <v>1</v>
      </c>
      <c r="N1505" s="236" t="s">
        <v>46</v>
      </c>
      <c r="O1505" s="92"/>
      <c r="P1505" s="237">
        <f>O1505*H1505</f>
        <v>0</v>
      </c>
      <c r="Q1505" s="237">
        <v>0</v>
      </c>
      <c r="R1505" s="237">
        <f>Q1505*H1505</f>
        <v>0</v>
      </c>
      <c r="S1505" s="237">
        <v>0</v>
      </c>
      <c r="T1505" s="238">
        <f>S1505*H1505</f>
        <v>0</v>
      </c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R1505" s="239" t="s">
        <v>404</v>
      </c>
      <c r="AT1505" s="239" t="s">
        <v>323</v>
      </c>
      <c r="AU1505" s="239" t="s">
        <v>91</v>
      </c>
      <c r="AY1505" s="18" t="s">
        <v>320</v>
      </c>
      <c r="BE1505" s="240">
        <f>IF(N1505="základní",J1505,0)</f>
        <v>0</v>
      </c>
      <c r="BF1505" s="240">
        <f>IF(N1505="snížená",J1505,0)</f>
        <v>0</v>
      </c>
      <c r="BG1505" s="240">
        <f>IF(N1505="zákl. přenesená",J1505,0)</f>
        <v>0</v>
      </c>
      <c r="BH1505" s="240">
        <f>IF(N1505="sníž. přenesená",J1505,0)</f>
        <v>0</v>
      </c>
      <c r="BI1505" s="240">
        <f>IF(N1505="nulová",J1505,0)</f>
        <v>0</v>
      </c>
      <c r="BJ1505" s="18" t="s">
        <v>89</v>
      </c>
      <c r="BK1505" s="240">
        <f>ROUND(I1505*H1505,2)</f>
        <v>0</v>
      </c>
      <c r="BL1505" s="18" t="s">
        <v>404</v>
      </c>
      <c r="BM1505" s="239" t="s">
        <v>2487</v>
      </c>
    </row>
    <row r="1506" s="2" customFormat="1" ht="62.7" customHeight="1">
      <c r="A1506" s="39"/>
      <c r="B1506" s="40"/>
      <c r="C1506" s="228" t="s">
        <v>2488</v>
      </c>
      <c r="D1506" s="228" t="s">
        <v>323</v>
      </c>
      <c r="E1506" s="229" t="s">
        <v>2489</v>
      </c>
      <c r="F1506" s="230" t="s">
        <v>2490</v>
      </c>
      <c r="G1506" s="231" t="s">
        <v>544</v>
      </c>
      <c r="H1506" s="232">
        <v>1</v>
      </c>
      <c r="I1506" s="233"/>
      <c r="J1506" s="234">
        <f>ROUND(I1506*H1506,2)</f>
        <v>0</v>
      </c>
      <c r="K1506" s="230" t="s">
        <v>1</v>
      </c>
      <c r="L1506" s="45"/>
      <c r="M1506" s="235" t="s">
        <v>1</v>
      </c>
      <c r="N1506" s="236" t="s">
        <v>46</v>
      </c>
      <c r="O1506" s="92"/>
      <c r="P1506" s="237">
        <f>O1506*H1506</f>
        <v>0</v>
      </c>
      <c r="Q1506" s="237">
        <v>0</v>
      </c>
      <c r="R1506" s="237">
        <f>Q1506*H1506</f>
        <v>0</v>
      </c>
      <c r="S1506" s="237">
        <v>0</v>
      </c>
      <c r="T1506" s="238">
        <f>S1506*H1506</f>
        <v>0</v>
      </c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R1506" s="239" t="s">
        <v>404</v>
      </c>
      <c r="AT1506" s="239" t="s">
        <v>323</v>
      </c>
      <c r="AU1506" s="239" t="s">
        <v>91</v>
      </c>
      <c r="AY1506" s="18" t="s">
        <v>320</v>
      </c>
      <c r="BE1506" s="240">
        <f>IF(N1506="základní",J1506,0)</f>
        <v>0</v>
      </c>
      <c r="BF1506" s="240">
        <f>IF(N1506="snížená",J1506,0)</f>
        <v>0</v>
      </c>
      <c r="BG1506" s="240">
        <f>IF(N1506="zákl. přenesená",J1506,0)</f>
        <v>0</v>
      </c>
      <c r="BH1506" s="240">
        <f>IF(N1506="sníž. přenesená",J1506,0)</f>
        <v>0</v>
      </c>
      <c r="BI1506" s="240">
        <f>IF(N1506="nulová",J1506,0)</f>
        <v>0</v>
      </c>
      <c r="BJ1506" s="18" t="s">
        <v>89</v>
      </c>
      <c r="BK1506" s="240">
        <f>ROUND(I1506*H1506,2)</f>
        <v>0</v>
      </c>
      <c r="BL1506" s="18" t="s">
        <v>404</v>
      </c>
      <c r="BM1506" s="239" t="s">
        <v>2491</v>
      </c>
    </row>
    <row r="1507" s="2" customFormat="1" ht="66.75" customHeight="1">
      <c r="A1507" s="39"/>
      <c r="B1507" s="40"/>
      <c r="C1507" s="228" t="s">
        <v>2492</v>
      </c>
      <c r="D1507" s="228" t="s">
        <v>323</v>
      </c>
      <c r="E1507" s="229" t="s">
        <v>2493</v>
      </c>
      <c r="F1507" s="230" t="s">
        <v>2494</v>
      </c>
      <c r="G1507" s="231" t="s">
        <v>544</v>
      </c>
      <c r="H1507" s="232">
        <v>2</v>
      </c>
      <c r="I1507" s="233"/>
      <c r="J1507" s="234">
        <f>ROUND(I1507*H1507,2)</f>
        <v>0</v>
      </c>
      <c r="K1507" s="230" t="s">
        <v>1</v>
      </c>
      <c r="L1507" s="45"/>
      <c r="M1507" s="235" t="s">
        <v>1</v>
      </c>
      <c r="N1507" s="236" t="s">
        <v>46</v>
      </c>
      <c r="O1507" s="92"/>
      <c r="P1507" s="237">
        <f>O1507*H1507</f>
        <v>0</v>
      </c>
      <c r="Q1507" s="237">
        <v>0</v>
      </c>
      <c r="R1507" s="237">
        <f>Q1507*H1507</f>
        <v>0</v>
      </c>
      <c r="S1507" s="237">
        <v>0</v>
      </c>
      <c r="T1507" s="238">
        <f>S1507*H1507</f>
        <v>0</v>
      </c>
      <c r="U1507" s="39"/>
      <c r="V1507" s="39"/>
      <c r="W1507" s="39"/>
      <c r="X1507" s="39"/>
      <c r="Y1507" s="39"/>
      <c r="Z1507" s="39"/>
      <c r="AA1507" s="39"/>
      <c r="AB1507" s="39"/>
      <c r="AC1507" s="39"/>
      <c r="AD1507" s="39"/>
      <c r="AE1507" s="39"/>
      <c r="AR1507" s="239" t="s">
        <v>404</v>
      </c>
      <c r="AT1507" s="239" t="s">
        <v>323</v>
      </c>
      <c r="AU1507" s="239" t="s">
        <v>91</v>
      </c>
      <c r="AY1507" s="18" t="s">
        <v>320</v>
      </c>
      <c r="BE1507" s="240">
        <f>IF(N1507="základní",J1507,0)</f>
        <v>0</v>
      </c>
      <c r="BF1507" s="240">
        <f>IF(N1507="snížená",J1507,0)</f>
        <v>0</v>
      </c>
      <c r="BG1507" s="240">
        <f>IF(N1507="zákl. přenesená",J1507,0)</f>
        <v>0</v>
      </c>
      <c r="BH1507" s="240">
        <f>IF(N1507="sníž. přenesená",J1507,0)</f>
        <v>0</v>
      </c>
      <c r="BI1507" s="240">
        <f>IF(N1507="nulová",J1507,0)</f>
        <v>0</v>
      </c>
      <c r="BJ1507" s="18" t="s">
        <v>89</v>
      </c>
      <c r="BK1507" s="240">
        <f>ROUND(I1507*H1507,2)</f>
        <v>0</v>
      </c>
      <c r="BL1507" s="18" t="s">
        <v>404</v>
      </c>
      <c r="BM1507" s="239" t="s">
        <v>2495</v>
      </c>
    </row>
    <row r="1508" s="2" customFormat="1" ht="66.75" customHeight="1">
      <c r="A1508" s="39"/>
      <c r="B1508" s="40"/>
      <c r="C1508" s="228" t="s">
        <v>2496</v>
      </c>
      <c r="D1508" s="228" t="s">
        <v>323</v>
      </c>
      <c r="E1508" s="229" t="s">
        <v>2497</v>
      </c>
      <c r="F1508" s="230" t="s">
        <v>2498</v>
      </c>
      <c r="G1508" s="231" t="s">
        <v>515</v>
      </c>
      <c r="H1508" s="232">
        <v>19</v>
      </c>
      <c r="I1508" s="233"/>
      <c r="J1508" s="234">
        <f>ROUND(I1508*H1508,2)</f>
        <v>0</v>
      </c>
      <c r="K1508" s="230" t="s">
        <v>1</v>
      </c>
      <c r="L1508" s="45"/>
      <c r="M1508" s="235" t="s">
        <v>1</v>
      </c>
      <c r="N1508" s="236" t="s">
        <v>46</v>
      </c>
      <c r="O1508" s="92"/>
      <c r="P1508" s="237">
        <f>O1508*H1508</f>
        <v>0</v>
      </c>
      <c r="Q1508" s="237">
        <v>0</v>
      </c>
      <c r="R1508" s="237">
        <f>Q1508*H1508</f>
        <v>0</v>
      </c>
      <c r="S1508" s="237">
        <v>0</v>
      </c>
      <c r="T1508" s="238">
        <f>S1508*H1508</f>
        <v>0</v>
      </c>
      <c r="U1508" s="39"/>
      <c r="V1508" s="39"/>
      <c r="W1508" s="39"/>
      <c r="X1508" s="39"/>
      <c r="Y1508" s="39"/>
      <c r="Z1508" s="39"/>
      <c r="AA1508" s="39"/>
      <c r="AB1508" s="39"/>
      <c r="AC1508" s="39"/>
      <c r="AD1508" s="39"/>
      <c r="AE1508" s="39"/>
      <c r="AR1508" s="239" t="s">
        <v>404</v>
      </c>
      <c r="AT1508" s="239" t="s">
        <v>323</v>
      </c>
      <c r="AU1508" s="239" t="s">
        <v>91</v>
      </c>
      <c r="AY1508" s="18" t="s">
        <v>320</v>
      </c>
      <c r="BE1508" s="240">
        <f>IF(N1508="základní",J1508,0)</f>
        <v>0</v>
      </c>
      <c r="BF1508" s="240">
        <f>IF(N1508="snížená",J1508,0)</f>
        <v>0</v>
      </c>
      <c r="BG1508" s="240">
        <f>IF(N1508="zákl. přenesená",J1508,0)</f>
        <v>0</v>
      </c>
      <c r="BH1508" s="240">
        <f>IF(N1508="sníž. přenesená",J1508,0)</f>
        <v>0</v>
      </c>
      <c r="BI1508" s="240">
        <f>IF(N1508="nulová",J1508,0)</f>
        <v>0</v>
      </c>
      <c r="BJ1508" s="18" t="s">
        <v>89</v>
      </c>
      <c r="BK1508" s="240">
        <f>ROUND(I1508*H1508,2)</f>
        <v>0</v>
      </c>
      <c r="BL1508" s="18" t="s">
        <v>404</v>
      </c>
      <c r="BM1508" s="239" t="s">
        <v>2499</v>
      </c>
    </row>
    <row r="1509" s="2" customFormat="1" ht="66.75" customHeight="1">
      <c r="A1509" s="39"/>
      <c r="B1509" s="40"/>
      <c r="C1509" s="228" t="s">
        <v>2500</v>
      </c>
      <c r="D1509" s="228" t="s">
        <v>323</v>
      </c>
      <c r="E1509" s="229" t="s">
        <v>2501</v>
      </c>
      <c r="F1509" s="230" t="s">
        <v>2502</v>
      </c>
      <c r="G1509" s="231" t="s">
        <v>515</v>
      </c>
      <c r="H1509" s="232">
        <v>1.7</v>
      </c>
      <c r="I1509" s="233"/>
      <c r="J1509" s="234">
        <f>ROUND(I1509*H1509,2)</f>
        <v>0</v>
      </c>
      <c r="K1509" s="230" t="s">
        <v>1</v>
      </c>
      <c r="L1509" s="45"/>
      <c r="M1509" s="235" t="s">
        <v>1</v>
      </c>
      <c r="N1509" s="236" t="s">
        <v>46</v>
      </c>
      <c r="O1509" s="92"/>
      <c r="P1509" s="237">
        <f>O1509*H1509</f>
        <v>0</v>
      </c>
      <c r="Q1509" s="237">
        <v>0</v>
      </c>
      <c r="R1509" s="237">
        <f>Q1509*H1509</f>
        <v>0</v>
      </c>
      <c r="S1509" s="237">
        <v>0</v>
      </c>
      <c r="T1509" s="238">
        <f>S1509*H1509</f>
        <v>0</v>
      </c>
      <c r="U1509" s="39"/>
      <c r="V1509" s="39"/>
      <c r="W1509" s="39"/>
      <c r="X1509" s="39"/>
      <c r="Y1509" s="39"/>
      <c r="Z1509" s="39"/>
      <c r="AA1509" s="39"/>
      <c r="AB1509" s="39"/>
      <c r="AC1509" s="39"/>
      <c r="AD1509" s="39"/>
      <c r="AE1509" s="39"/>
      <c r="AR1509" s="239" t="s">
        <v>404</v>
      </c>
      <c r="AT1509" s="239" t="s">
        <v>323</v>
      </c>
      <c r="AU1509" s="239" t="s">
        <v>91</v>
      </c>
      <c r="AY1509" s="18" t="s">
        <v>320</v>
      </c>
      <c r="BE1509" s="240">
        <f>IF(N1509="základní",J1509,0)</f>
        <v>0</v>
      </c>
      <c r="BF1509" s="240">
        <f>IF(N1509="snížená",J1509,0)</f>
        <v>0</v>
      </c>
      <c r="BG1509" s="240">
        <f>IF(N1509="zákl. přenesená",J1509,0)</f>
        <v>0</v>
      </c>
      <c r="BH1509" s="240">
        <f>IF(N1509="sníž. přenesená",J1509,0)</f>
        <v>0</v>
      </c>
      <c r="BI1509" s="240">
        <f>IF(N1509="nulová",J1509,0)</f>
        <v>0</v>
      </c>
      <c r="BJ1509" s="18" t="s">
        <v>89</v>
      </c>
      <c r="BK1509" s="240">
        <f>ROUND(I1509*H1509,2)</f>
        <v>0</v>
      </c>
      <c r="BL1509" s="18" t="s">
        <v>404</v>
      </c>
      <c r="BM1509" s="239" t="s">
        <v>2503</v>
      </c>
    </row>
    <row r="1510" s="2" customFormat="1" ht="55.5" customHeight="1">
      <c r="A1510" s="39"/>
      <c r="B1510" s="40"/>
      <c r="C1510" s="228" t="s">
        <v>2504</v>
      </c>
      <c r="D1510" s="228" t="s">
        <v>323</v>
      </c>
      <c r="E1510" s="229" t="s">
        <v>2505</v>
      </c>
      <c r="F1510" s="230" t="s">
        <v>2506</v>
      </c>
      <c r="G1510" s="231" t="s">
        <v>515</v>
      </c>
      <c r="H1510" s="232">
        <v>18</v>
      </c>
      <c r="I1510" s="233"/>
      <c r="J1510" s="234">
        <f>ROUND(I1510*H1510,2)</f>
        <v>0</v>
      </c>
      <c r="K1510" s="230" t="s">
        <v>1</v>
      </c>
      <c r="L1510" s="45"/>
      <c r="M1510" s="235" t="s">
        <v>1</v>
      </c>
      <c r="N1510" s="236" t="s">
        <v>46</v>
      </c>
      <c r="O1510" s="92"/>
      <c r="P1510" s="237">
        <f>O1510*H1510</f>
        <v>0</v>
      </c>
      <c r="Q1510" s="237">
        <v>0</v>
      </c>
      <c r="R1510" s="237">
        <f>Q1510*H1510</f>
        <v>0</v>
      </c>
      <c r="S1510" s="237">
        <v>0</v>
      </c>
      <c r="T1510" s="238">
        <f>S1510*H1510</f>
        <v>0</v>
      </c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R1510" s="239" t="s">
        <v>404</v>
      </c>
      <c r="AT1510" s="239" t="s">
        <v>323</v>
      </c>
      <c r="AU1510" s="239" t="s">
        <v>91</v>
      </c>
      <c r="AY1510" s="18" t="s">
        <v>320</v>
      </c>
      <c r="BE1510" s="240">
        <f>IF(N1510="základní",J1510,0)</f>
        <v>0</v>
      </c>
      <c r="BF1510" s="240">
        <f>IF(N1510="snížená",J1510,0)</f>
        <v>0</v>
      </c>
      <c r="BG1510" s="240">
        <f>IF(N1510="zákl. přenesená",J1510,0)</f>
        <v>0</v>
      </c>
      <c r="BH1510" s="240">
        <f>IF(N1510="sníž. přenesená",J1510,0)</f>
        <v>0</v>
      </c>
      <c r="BI1510" s="240">
        <f>IF(N1510="nulová",J1510,0)</f>
        <v>0</v>
      </c>
      <c r="BJ1510" s="18" t="s">
        <v>89</v>
      </c>
      <c r="BK1510" s="240">
        <f>ROUND(I1510*H1510,2)</f>
        <v>0</v>
      </c>
      <c r="BL1510" s="18" t="s">
        <v>404</v>
      </c>
      <c r="BM1510" s="239" t="s">
        <v>2507</v>
      </c>
    </row>
    <row r="1511" s="2" customFormat="1" ht="44.25" customHeight="1">
      <c r="A1511" s="39"/>
      <c r="B1511" s="40"/>
      <c r="C1511" s="228" t="s">
        <v>2508</v>
      </c>
      <c r="D1511" s="228" t="s">
        <v>323</v>
      </c>
      <c r="E1511" s="229" t="s">
        <v>2509</v>
      </c>
      <c r="F1511" s="230" t="s">
        <v>2510</v>
      </c>
      <c r="G1511" s="231" t="s">
        <v>515</v>
      </c>
      <c r="H1511" s="232">
        <v>33</v>
      </c>
      <c r="I1511" s="233"/>
      <c r="J1511" s="234">
        <f>ROUND(I1511*H1511,2)</f>
        <v>0</v>
      </c>
      <c r="K1511" s="230" t="s">
        <v>1</v>
      </c>
      <c r="L1511" s="45"/>
      <c r="M1511" s="235" t="s">
        <v>1</v>
      </c>
      <c r="N1511" s="236" t="s">
        <v>46</v>
      </c>
      <c r="O1511" s="92"/>
      <c r="P1511" s="237">
        <f>O1511*H1511</f>
        <v>0</v>
      </c>
      <c r="Q1511" s="237">
        <v>0</v>
      </c>
      <c r="R1511" s="237">
        <f>Q1511*H1511</f>
        <v>0</v>
      </c>
      <c r="S1511" s="237">
        <v>0</v>
      </c>
      <c r="T1511" s="238">
        <f>S1511*H1511</f>
        <v>0</v>
      </c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R1511" s="239" t="s">
        <v>404</v>
      </c>
      <c r="AT1511" s="239" t="s">
        <v>323</v>
      </c>
      <c r="AU1511" s="239" t="s">
        <v>91</v>
      </c>
      <c r="AY1511" s="18" t="s">
        <v>320</v>
      </c>
      <c r="BE1511" s="240">
        <f>IF(N1511="základní",J1511,0)</f>
        <v>0</v>
      </c>
      <c r="BF1511" s="240">
        <f>IF(N1511="snížená",J1511,0)</f>
        <v>0</v>
      </c>
      <c r="BG1511" s="240">
        <f>IF(N1511="zákl. přenesená",J1511,0)</f>
        <v>0</v>
      </c>
      <c r="BH1511" s="240">
        <f>IF(N1511="sníž. přenesená",J1511,0)</f>
        <v>0</v>
      </c>
      <c r="BI1511" s="240">
        <f>IF(N1511="nulová",J1511,0)</f>
        <v>0</v>
      </c>
      <c r="BJ1511" s="18" t="s">
        <v>89</v>
      </c>
      <c r="BK1511" s="240">
        <f>ROUND(I1511*H1511,2)</f>
        <v>0</v>
      </c>
      <c r="BL1511" s="18" t="s">
        <v>404</v>
      </c>
      <c r="BM1511" s="239" t="s">
        <v>2511</v>
      </c>
    </row>
    <row r="1512" s="2" customFormat="1" ht="55.5" customHeight="1">
      <c r="A1512" s="39"/>
      <c r="B1512" s="40"/>
      <c r="C1512" s="228" t="s">
        <v>2512</v>
      </c>
      <c r="D1512" s="228" t="s">
        <v>323</v>
      </c>
      <c r="E1512" s="229" t="s">
        <v>2513</v>
      </c>
      <c r="F1512" s="230" t="s">
        <v>2514</v>
      </c>
      <c r="G1512" s="231" t="s">
        <v>515</v>
      </c>
      <c r="H1512" s="232">
        <v>33</v>
      </c>
      <c r="I1512" s="233"/>
      <c r="J1512" s="234">
        <f>ROUND(I1512*H1512,2)</f>
        <v>0</v>
      </c>
      <c r="K1512" s="230" t="s">
        <v>1</v>
      </c>
      <c r="L1512" s="45"/>
      <c r="M1512" s="235" t="s">
        <v>1</v>
      </c>
      <c r="N1512" s="236" t="s">
        <v>46</v>
      </c>
      <c r="O1512" s="92"/>
      <c r="P1512" s="237">
        <f>O1512*H1512</f>
        <v>0</v>
      </c>
      <c r="Q1512" s="237">
        <v>0</v>
      </c>
      <c r="R1512" s="237">
        <f>Q1512*H1512</f>
        <v>0</v>
      </c>
      <c r="S1512" s="237">
        <v>0</v>
      </c>
      <c r="T1512" s="238">
        <f>S1512*H1512</f>
        <v>0</v>
      </c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R1512" s="239" t="s">
        <v>404</v>
      </c>
      <c r="AT1512" s="239" t="s">
        <v>323</v>
      </c>
      <c r="AU1512" s="239" t="s">
        <v>91</v>
      </c>
      <c r="AY1512" s="18" t="s">
        <v>320</v>
      </c>
      <c r="BE1512" s="240">
        <f>IF(N1512="základní",J1512,0)</f>
        <v>0</v>
      </c>
      <c r="BF1512" s="240">
        <f>IF(N1512="snížená",J1512,0)</f>
        <v>0</v>
      </c>
      <c r="BG1512" s="240">
        <f>IF(N1512="zákl. přenesená",J1512,0)</f>
        <v>0</v>
      </c>
      <c r="BH1512" s="240">
        <f>IF(N1512="sníž. přenesená",J1512,0)</f>
        <v>0</v>
      </c>
      <c r="BI1512" s="240">
        <f>IF(N1512="nulová",J1512,0)</f>
        <v>0</v>
      </c>
      <c r="BJ1512" s="18" t="s">
        <v>89</v>
      </c>
      <c r="BK1512" s="240">
        <f>ROUND(I1512*H1512,2)</f>
        <v>0</v>
      </c>
      <c r="BL1512" s="18" t="s">
        <v>404</v>
      </c>
      <c r="BM1512" s="239" t="s">
        <v>2515</v>
      </c>
    </row>
    <row r="1513" s="2" customFormat="1" ht="55.5" customHeight="1">
      <c r="A1513" s="39"/>
      <c r="B1513" s="40"/>
      <c r="C1513" s="228" t="s">
        <v>2516</v>
      </c>
      <c r="D1513" s="228" t="s">
        <v>323</v>
      </c>
      <c r="E1513" s="229" t="s">
        <v>2517</v>
      </c>
      <c r="F1513" s="230" t="s">
        <v>2518</v>
      </c>
      <c r="G1513" s="231" t="s">
        <v>515</v>
      </c>
      <c r="H1513" s="232">
        <v>16</v>
      </c>
      <c r="I1513" s="233"/>
      <c r="J1513" s="234">
        <f>ROUND(I1513*H1513,2)</f>
        <v>0</v>
      </c>
      <c r="K1513" s="230" t="s">
        <v>1</v>
      </c>
      <c r="L1513" s="45"/>
      <c r="M1513" s="235" t="s">
        <v>1</v>
      </c>
      <c r="N1513" s="236" t="s">
        <v>46</v>
      </c>
      <c r="O1513" s="92"/>
      <c r="P1513" s="237">
        <f>O1513*H1513</f>
        <v>0</v>
      </c>
      <c r="Q1513" s="237">
        <v>0</v>
      </c>
      <c r="R1513" s="237">
        <f>Q1513*H1513</f>
        <v>0</v>
      </c>
      <c r="S1513" s="237">
        <v>0</v>
      </c>
      <c r="T1513" s="238">
        <f>S1513*H1513</f>
        <v>0</v>
      </c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R1513" s="239" t="s">
        <v>404</v>
      </c>
      <c r="AT1513" s="239" t="s">
        <v>323</v>
      </c>
      <c r="AU1513" s="239" t="s">
        <v>91</v>
      </c>
      <c r="AY1513" s="18" t="s">
        <v>320</v>
      </c>
      <c r="BE1513" s="240">
        <f>IF(N1513="základní",J1513,0)</f>
        <v>0</v>
      </c>
      <c r="BF1513" s="240">
        <f>IF(N1513="snížená",J1513,0)</f>
        <v>0</v>
      </c>
      <c r="BG1513" s="240">
        <f>IF(N1513="zákl. přenesená",J1513,0)</f>
        <v>0</v>
      </c>
      <c r="BH1513" s="240">
        <f>IF(N1513="sníž. přenesená",J1513,0)</f>
        <v>0</v>
      </c>
      <c r="BI1513" s="240">
        <f>IF(N1513="nulová",J1513,0)</f>
        <v>0</v>
      </c>
      <c r="BJ1513" s="18" t="s">
        <v>89</v>
      </c>
      <c r="BK1513" s="240">
        <f>ROUND(I1513*H1513,2)</f>
        <v>0</v>
      </c>
      <c r="BL1513" s="18" t="s">
        <v>404</v>
      </c>
      <c r="BM1513" s="239" t="s">
        <v>2519</v>
      </c>
    </row>
    <row r="1514" s="2" customFormat="1" ht="49.05" customHeight="1">
      <c r="A1514" s="39"/>
      <c r="B1514" s="40"/>
      <c r="C1514" s="228" t="s">
        <v>2520</v>
      </c>
      <c r="D1514" s="228" t="s">
        <v>323</v>
      </c>
      <c r="E1514" s="229" t="s">
        <v>2521</v>
      </c>
      <c r="F1514" s="230" t="s">
        <v>2522</v>
      </c>
      <c r="G1514" s="231" t="s">
        <v>515</v>
      </c>
      <c r="H1514" s="232">
        <v>73</v>
      </c>
      <c r="I1514" s="233"/>
      <c r="J1514" s="234">
        <f>ROUND(I1514*H1514,2)</f>
        <v>0</v>
      </c>
      <c r="K1514" s="230" t="s">
        <v>1</v>
      </c>
      <c r="L1514" s="45"/>
      <c r="M1514" s="235" t="s">
        <v>1</v>
      </c>
      <c r="N1514" s="236" t="s">
        <v>46</v>
      </c>
      <c r="O1514" s="92"/>
      <c r="P1514" s="237">
        <f>O1514*H1514</f>
        <v>0</v>
      </c>
      <c r="Q1514" s="237">
        <v>0</v>
      </c>
      <c r="R1514" s="237">
        <f>Q1514*H1514</f>
        <v>0</v>
      </c>
      <c r="S1514" s="237">
        <v>0</v>
      </c>
      <c r="T1514" s="238">
        <f>S1514*H1514</f>
        <v>0</v>
      </c>
      <c r="U1514" s="39"/>
      <c r="V1514" s="39"/>
      <c r="W1514" s="39"/>
      <c r="X1514" s="39"/>
      <c r="Y1514" s="39"/>
      <c r="Z1514" s="39"/>
      <c r="AA1514" s="39"/>
      <c r="AB1514" s="39"/>
      <c r="AC1514" s="39"/>
      <c r="AD1514" s="39"/>
      <c r="AE1514" s="39"/>
      <c r="AR1514" s="239" t="s">
        <v>404</v>
      </c>
      <c r="AT1514" s="239" t="s">
        <v>323</v>
      </c>
      <c r="AU1514" s="239" t="s">
        <v>91</v>
      </c>
      <c r="AY1514" s="18" t="s">
        <v>320</v>
      </c>
      <c r="BE1514" s="240">
        <f>IF(N1514="základní",J1514,0)</f>
        <v>0</v>
      </c>
      <c r="BF1514" s="240">
        <f>IF(N1514="snížená",J1514,0)</f>
        <v>0</v>
      </c>
      <c r="BG1514" s="240">
        <f>IF(N1514="zákl. přenesená",J1514,0)</f>
        <v>0</v>
      </c>
      <c r="BH1514" s="240">
        <f>IF(N1514="sníž. přenesená",J1514,0)</f>
        <v>0</v>
      </c>
      <c r="BI1514" s="240">
        <f>IF(N1514="nulová",J1514,0)</f>
        <v>0</v>
      </c>
      <c r="BJ1514" s="18" t="s">
        <v>89</v>
      </c>
      <c r="BK1514" s="240">
        <f>ROUND(I1514*H1514,2)</f>
        <v>0</v>
      </c>
      <c r="BL1514" s="18" t="s">
        <v>404</v>
      </c>
      <c r="BM1514" s="239" t="s">
        <v>2523</v>
      </c>
    </row>
    <row r="1515" s="2" customFormat="1" ht="62.7" customHeight="1">
      <c r="A1515" s="39"/>
      <c r="B1515" s="40"/>
      <c r="C1515" s="228" t="s">
        <v>2524</v>
      </c>
      <c r="D1515" s="228" t="s">
        <v>323</v>
      </c>
      <c r="E1515" s="229" t="s">
        <v>2525</v>
      </c>
      <c r="F1515" s="230" t="s">
        <v>2526</v>
      </c>
      <c r="G1515" s="231" t="s">
        <v>515</v>
      </c>
      <c r="H1515" s="232">
        <v>33</v>
      </c>
      <c r="I1515" s="233"/>
      <c r="J1515" s="234">
        <f>ROUND(I1515*H1515,2)</f>
        <v>0</v>
      </c>
      <c r="K1515" s="230" t="s">
        <v>1</v>
      </c>
      <c r="L1515" s="45"/>
      <c r="M1515" s="235" t="s">
        <v>1</v>
      </c>
      <c r="N1515" s="236" t="s">
        <v>46</v>
      </c>
      <c r="O1515" s="92"/>
      <c r="P1515" s="237">
        <f>O1515*H1515</f>
        <v>0</v>
      </c>
      <c r="Q1515" s="237">
        <v>0</v>
      </c>
      <c r="R1515" s="237">
        <f>Q1515*H1515</f>
        <v>0</v>
      </c>
      <c r="S1515" s="237">
        <v>0</v>
      </c>
      <c r="T1515" s="238">
        <f>S1515*H1515</f>
        <v>0</v>
      </c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R1515" s="239" t="s">
        <v>404</v>
      </c>
      <c r="AT1515" s="239" t="s">
        <v>323</v>
      </c>
      <c r="AU1515" s="239" t="s">
        <v>91</v>
      </c>
      <c r="AY1515" s="18" t="s">
        <v>320</v>
      </c>
      <c r="BE1515" s="240">
        <f>IF(N1515="základní",J1515,0)</f>
        <v>0</v>
      </c>
      <c r="BF1515" s="240">
        <f>IF(N1515="snížená",J1515,0)</f>
        <v>0</v>
      </c>
      <c r="BG1515" s="240">
        <f>IF(N1515="zákl. přenesená",J1515,0)</f>
        <v>0</v>
      </c>
      <c r="BH1515" s="240">
        <f>IF(N1515="sníž. přenesená",J1515,0)</f>
        <v>0</v>
      </c>
      <c r="BI1515" s="240">
        <f>IF(N1515="nulová",J1515,0)</f>
        <v>0</v>
      </c>
      <c r="BJ1515" s="18" t="s">
        <v>89</v>
      </c>
      <c r="BK1515" s="240">
        <f>ROUND(I1515*H1515,2)</f>
        <v>0</v>
      </c>
      <c r="BL1515" s="18" t="s">
        <v>404</v>
      </c>
      <c r="BM1515" s="239" t="s">
        <v>2527</v>
      </c>
    </row>
    <row r="1516" s="2" customFormat="1" ht="55.5" customHeight="1">
      <c r="A1516" s="39"/>
      <c r="B1516" s="40"/>
      <c r="C1516" s="228" t="s">
        <v>2528</v>
      </c>
      <c r="D1516" s="228" t="s">
        <v>323</v>
      </c>
      <c r="E1516" s="229" t="s">
        <v>2529</v>
      </c>
      <c r="F1516" s="230" t="s">
        <v>2530</v>
      </c>
      <c r="G1516" s="231" t="s">
        <v>515</v>
      </c>
      <c r="H1516" s="232">
        <v>8</v>
      </c>
      <c r="I1516" s="233"/>
      <c r="J1516" s="234">
        <f>ROUND(I1516*H1516,2)</f>
        <v>0</v>
      </c>
      <c r="K1516" s="230" t="s">
        <v>1</v>
      </c>
      <c r="L1516" s="45"/>
      <c r="M1516" s="235" t="s">
        <v>1</v>
      </c>
      <c r="N1516" s="236" t="s">
        <v>46</v>
      </c>
      <c r="O1516" s="92"/>
      <c r="P1516" s="237">
        <f>O1516*H1516</f>
        <v>0</v>
      </c>
      <c r="Q1516" s="237">
        <v>0</v>
      </c>
      <c r="R1516" s="237">
        <f>Q1516*H1516</f>
        <v>0</v>
      </c>
      <c r="S1516" s="237">
        <v>0</v>
      </c>
      <c r="T1516" s="238">
        <f>S1516*H1516</f>
        <v>0</v>
      </c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R1516" s="239" t="s">
        <v>404</v>
      </c>
      <c r="AT1516" s="239" t="s">
        <v>323</v>
      </c>
      <c r="AU1516" s="239" t="s">
        <v>91</v>
      </c>
      <c r="AY1516" s="18" t="s">
        <v>320</v>
      </c>
      <c r="BE1516" s="240">
        <f>IF(N1516="základní",J1516,0)</f>
        <v>0</v>
      </c>
      <c r="BF1516" s="240">
        <f>IF(N1516="snížená",J1516,0)</f>
        <v>0</v>
      </c>
      <c r="BG1516" s="240">
        <f>IF(N1516="zákl. přenesená",J1516,0)</f>
        <v>0</v>
      </c>
      <c r="BH1516" s="240">
        <f>IF(N1516="sníž. přenesená",J1516,0)</f>
        <v>0</v>
      </c>
      <c r="BI1516" s="240">
        <f>IF(N1516="nulová",J1516,0)</f>
        <v>0</v>
      </c>
      <c r="BJ1516" s="18" t="s">
        <v>89</v>
      </c>
      <c r="BK1516" s="240">
        <f>ROUND(I1516*H1516,2)</f>
        <v>0</v>
      </c>
      <c r="BL1516" s="18" t="s">
        <v>404</v>
      </c>
      <c r="BM1516" s="239" t="s">
        <v>2531</v>
      </c>
    </row>
    <row r="1517" s="2" customFormat="1" ht="66.75" customHeight="1">
      <c r="A1517" s="39"/>
      <c r="B1517" s="40"/>
      <c r="C1517" s="228" t="s">
        <v>2532</v>
      </c>
      <c r="D1517" s="228" t="s">
        <v>323</v>
      </c>
      <c r="E1517" s="229" t="s">
        <v>2533</v>
      </c>
      <c r="F1517" s="230" t="s">
        <v>2534</v>
      </c>
      <c r="G1517" s="231" t="s">
        <v>544</v>
      </c>
      <c r="H1517" s="232">
        <v>24</v>
      </c>
      <c r="I1517" s="233"/>
      <c r="J1517" s="234">
        <f>ROUND(I1517*H1517,2)</f>
        <v>0</v>
      </c>
      <c r="K1517" s="230" t="s">
        <v>1</v>
      </c>
      <c r="L1517" s="45"/>
      <c r="M1517" s="235" t="s">
        <v>1</v>
      </c>
      <c r="N1517" s="236" t="s">
        <v>46</v>
      </c>
      <c r="O1517" s="92"/>
      <c r="P1517" s="237">
        <f>O1517*H1517</f>
        <v>0</v>
      </c>
      <c r="Q1517" s="237">
        <v>0</v>
      </c>
      <c r="R1517" s="237">
        <f>Q1517*H1517</f>
        <v>0</v>
      </c>
      <c r="S1517" s="237">
        <v>0</v>
      </c>
      <c r="T1517" s="238">
        <f>S1517*H1517</f>
        <v>0</v>
      </c>
      <c r="U1517" s="39"/>
      <c r="V1517" s="39"/>
      <c r="W1517" s="39"/>
      <c r="X1517" s="39"/>
      <c r="Y1517" s="39"/>
      <c r="Z1517" s="39"/>
      <c r="AA1517" s="39"/>
      <c r="AB1517" s="39"/>
      <c r="AC1517" s="39"/>
      <c r="AD1517" s="39"/>
      <c r="AE1517" s="39"/>
      <c r="AR1517" s="239" t="s">
        <v>404</v>
      </c>
      <c r="AT1517" s="239" t="s">
        <v>323</v>
      </c>
      <c r="AU1517" s="239" t="s">
        <v>91</v>
      </c>
      <c r="AY1517" s="18" t="s">
        <v>320</v>
      </c>
      <c r="BE1517" s="240">
        <f>IF(N1517="základní",J1517,0)</f>
        <v>0</v>
      </c>
      <c r="BF1517" s="240">
        <f>IF(N1517="snížená",J1517,0)</f>
        <v>0</v>
      </c>
      <c r="BG1517" s="240">
        <f>IF(N1517="zákl. přenesená",J1517,0)</f>
        <v>0</v>
      </c>
      <c r="BH1517" s="240">
        <f>IF(N1517="sníž. přenesená",J1517,0)</f>
        <v>0</v>
      </c>
      <c r="BI1517" s="240">
        <f>IF(N1517="nulová",J1517,0)</f>
        <v>0</v>
      </c>
      <c r="BJ1517" s="18" t="s">
        <v>89</v>
      </c>
      <c r="BK1517" s="240">
        <f>ROUND(I1517*H1517,2)</f>
        <v>0</v>
      </c>
      <c r="BL1517" s="18" t="s">
        <v>404</v>
      </c>
      <c r="BM1517" s="239" t="s">
        <v>2535</v>
      </c>
    </row>
    <row r="1518" s="2" customFormat="1" ht="66.75" customHeight="1">
      <c r="A1518" s="39"/>
      <c r="B1518" s="40"/>
      <c r="C1518" s="228" t="s">
        <v>2536</v>
      </c>
      <c r="D1518" s="228" t="s">
        <v>323</v>
      </c>
      <c r="E1518" s="229" t="s">
        <v>2537</v>
      </c>
      <c r="F1518" s="230" t="s">
        <v>2538</v>
      </c>
      <c r="G1518" s="231" t="s">
        <v>544</v>
      </c>
      <c r="H1518" s="232">
        <v>8</v>
      </c>
      <c r="I1518" s="233"/>
      <c r="J1518" s="234">
        <f>ROUND(I1518*H1518,2)</f>
        <v>0</v>
      </c>
      <c r="K1518" s="230" t="s">
        <v>1</v>
      </c>
      <c r="L1518" s="45"/>
      <c r="M1518" s="235" t="s">
        <v>1</v>
      </c>
      <c r="N1518" s="236" t="s">
        <v>46</v>
      </c>
      <c r="O1518" s="92"/>
      <c r="P1518" s="237">
        <f>O1518*H1518</f>
        <v>0</v>
      </c>
      <c r="Q1518" s="237">
        <v>0</v>
      </c>
      <c r="R1518" s="237">
        <f>Q1518*H1518</f>
        <v>0</v>
      </c>
      <c r="S1518" s="237">
        <v>0</v>
      </c>
      <c r="T1518" s="238">
        <f>S1518*H1518</f>
        <v>0</v>
      </c>
      <c r="U1518" s="39"/>
      <c r="V1518" s="39"/>
      <c r="W1518" s="39"/>
      <c r="X1518" s="39"/>
      <c r="Y1518" s="39"/>
      <c r="Z1518" s="39"/>
      <c r="AA1518" s="39"/>
      <c r="AB1518" s="39"/>
      <c r="AC1518" s="39"/>
      <c r="AD1518" s="39"/>
      <c r="AE1518" s="39"/>
      <c r="AR1518" s="239" t="s">
        <v>404</v>
      </c>
      <c r="AT1518" s="239" t="s">
        <v>323</v>
      </c>
      <c r="AU1518" s="239" t="s">
        <v>91</v>
      </c>
      <c r="AY1518" s="18" t="s">
        <v>320</v>
      </c>
      <c r="BE1518" s="240">
        <f>IF(N1518="základní",J1518,0)</f>
        <v>0</v>
      </c>
      <c r="BF1518" s="240">
        <f>IF(N1518="snížená",J1518,0)</f>
        <v>0</v>
      </c>
      <c r="BG1518" s="240">
        <f>IF(N1518="zákl. přenesená",J1518,0)</f>
        <v>0</v>
      </c>
      <c r="BH1518" s="240">
        <f>IF(N1518="sníž. přenesená",J1518,0)</f>
        <v>0</v>
      </c>
      <c r="BI1518" s="240">
        <f>IF(N1518="nulová",J1518,0)</f>
        <v>0</v>
      </c>
      <c r="BJ1518" s="18" t="s">
        <v>89</v>
      </c>
      <c r="BK1518" s="240">
        <f>ROUND(I1518*H1518,2)</f>
        <v>0</v>
      </c>
      <c r="BL1518" s="18" t="s">
        <v>404</v>
      </c>
      <c r="BM1518" s="239" t="s">
        <v>2539</v>
      </c>
    </row>
    <row r="1519" s="2" customFormat="1" ht="66.75" customHeight="1">
      <c r="A1519" s="39"/>
      <c r="B1519" s="40"/>
      <c r="C1519" s="228" t="s">
        <v>2540</v>
      </c>
      <c r="D1519" s="228" t="s">
        <v>323</v>
      </c>
      <c r="E1519" s="229" t="s">
        <v>2541</v>
      </c>
      <c r="F1519" s="230" t="s">
        <v>2542</v>
      </c>
      <c r="G1519" s="231" t="s">
        <v>544</v>
      </c>
      <c r="H1519" s="232">
        <v>1</v>
      </c>
      <c r="I1519" s="233"/>
      <c r="J1519" s="234">
        <f>ROUND(I1519*H1519,2)</f>
        <v>0</v>
      </c>
      <c r="K1519" s="230" t="s">
        <v>1</v>
      </c>
      <c r="L1519" s="45"/>
      <c r="M1519" s="235" t="s">
        <v>1</v>
      </c>
      <c r="N1519" s="236" t="s">
        <v>46</v>
      </c>
      <c r="O1519" s="92"/>
      <c r="P1519" s="237">
        <f>O1519*H1519</f>
        <v>0</v>
      </c>
      <c r="Q1519" s="237">
        <v>0</v>
      </c>
      <c r="R1519" s="237">
        <f>Q1519*H1519</f>
        <v>0</v>
      </c>
      <c r="S1519" s="237">
        <v>0</v>
      </c>
      <c r="T1519" s="238">
        <f>S1519*H1519</f>
        <v>0</v>
      </c>
      <c r="U1519" s="39"/>
      <c r="V1519" s="39"/>
      <c r="W1519" s="39"/>
      <c r="X1519" s="39"/>
      <c r="Y1519" s="39"/>
      <c r="Z1519" s="39"/>
      <c r="AA1519" s="39"/>
      <c r="AB1519" s="39"/>
      <c r="AC1519" s="39"/>
      <c r="AD1519" s="39"/>
      <c r="AE1519" s="39"/>
      <c r="AR1519" s="239" t="s">
        <v>404</v>
      </c>
      <c r="AT1519" s="239" t="s">
        <v>323</v>
      </c>
      <c r="AU1519" s="239" t="s">
        <v>91</v>
      </c>
      <c r="AY1519" s="18" t="s">
        <v>320</v>
      </c>
      <c r="BE1519" s="240">
        <f>IF(N1519="základní",J1519,0)</f>
        <v>0</v>
      </c>
      <c r="BF1519" s="240">
        <f>IF(N1519="snížená",J1519,0)</f>
        <v>0</v>
      </c>
      <c r="BG1519" s="240">
        <f>IF(N1519="zákl. přenesená",J1519,0)</f>
        <v>0</v>
      </c>
      <c r="BH1519" s="240">
        <f>IF(N1519="sníž. přenesená",J1519,0)</f>
        <v>0</v>
      </c>
      <c r="BI1519" s="240">
        <f>IF(N1519="nulová",J1519,0)</f>
        <v>0</v>
      </c>
      <c r="BJ1519" s="18" t="s">
        <v>89</v>
      </c>
      <c r="BK1519" s="240">
        <f>ROUND(I1519*H1519,2)</f>
        <v>0</v>
      </c>
      <c r="BL1519" s="18" t="s">
        <v>404</v>
      </c>
      <c r="BM1519" s="239" t="s">
        <v>2543</v>
      </c>
    </row>
    <row r="1520" s="2" customFormat="1" ht="55.5" customHeight="1">
      <c r="A1520" s="39"/>
      <c r="B1520" s="40"/>
      <c r="C1520" s="228" t="s">
        <v>2544</v>
      </c>
      <c r="D1520" s="228" t="s">
        <v>323</v>
      </c>
      <c r="E1520" s="229" t="s">
        <v>2545</v>
      </c>
      <c r="F1520" s="230" t="s">
        <v>2546</v>
      </c>
      <c r="G1520" s="231" t="s">
        <v>544</v>
      </c>
      <c r="H1520" s="232">
        <v>8</v>
      </c>
      <c r="I1520" s="233"/>
      <c r="J1520" s="234">
        <f>ROUND(I1520*H1520,2)</f>
        <v>0</v>
      </c>
      <c r="K1520" s="230" t="s">
        <v>1</v>
      </c>
      <c r="L1520" s="45"/>
      <c r="M1520" s="235" t="s">
        <v>1</v>
      </c>
      <c r="N1520" s="236" t="s">
        <v>46</v>
      </c>
      <c r="O1520" s="92"/>
      <c r="P1520" s="237">
        <f>O1520*H1520</f>
        <v>0</v>
      </c>
      <c r="Q1520" s="237">
        <v>0</v>
      </c>
      <c r="R1520" s="237">
        <f>Q1520*H1520</f>
        <v>0</v>
      </c>
      <c r="S1520" s="237">
        <v>0</v>
      </c>
      <c r="T1520" s="238">
        <f>S1520*H1520</f>
        <v>0</v>
      </c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R1520" s="239" t="s">
        <v>404</v>
      </c>
      <c r="AT1520" s="239" t="s">
        <v>323</v>
      </c>
      <c r="AU1520" s="239" t="s">
        <v>91</v>
      </c>
      <c r="AY1520" s="18" t="s">
        <v>320</v>
      </c>
      <c r="BE1520" s="240">
        <f>IF(N1520="základní",J1520,0)</f>
        <v>0</v>
      </c>
      <c r="BF1520" s="240">
        <f>IF(N1520="snížená",J1520,0)</f>
        <v>0</v>
      </c>
      <c r="BG1520" s="240">
        <f>IF(N1520="zákl. přenesená",J1520,0)</f>
        <v>0</v>
      </c>
      <c r="BH1520" s="240">
        <f>IF(N1520="sníž. přenesená",J1520,0)</f>
        <v>0</v>
      </c>
      <c r="BI1520" s="240">
        <f>IF(N1520="nulová",J1520,0)</f>
        <v>0</v>
      </c>
      <c r="BJ1520" s="18" t="s">
        <v>89</v>
      </c>
      <c r="BK1520" s="240">
        <f>ROUND(I1520*H1520,2)</f>
        <v>0</v>
      </c>
      <c r="BL1520" s="18" t="s">
        <v>404</v>
      </c>
      <c r="BM1520" s="239" t="s">
        <v>2547</v>
      </c>
    </row>
    <row r="1521" s="2" customFormat="1" ht="24.15" customHeight="1">
      <c r="A1521" s="39"/>
      <c r="B1521" s="40"/>
      <c r="C1521" s="228" t="s">
        <v>2548</v>
      </c>
      <c r="D1521" s="228" t="s">
        <v>323</v>
      </c>
      <c r="E1521" s="229" t="s">
        <v>2549</v>
      </c>
      <c r="F1521" s="230" t="s">
        <v>2550</v>
      </c>
      <c r="G1521" s="231" t="s">
        <v>325</v>
      </c>
      <c r="H1521" s="232">
        <v>1</v>
      </c>
      <c r="I1521" s="233"/>
      <c r="J1521" s="234">
        <f>ROUND(I1521*H1521,2)</f>
        <v>0</v>
      </c>
      <c r="K1521" s="230" t="s">
        <v>1</v>
      </c>
      <c r="L1521" s="45"/>
      <c r="M1521" s="235" t="s">
        <v>1</v>
      </c>
      <c r="N1521" s="236" t="s">
        <v>46</v>
      </c>
      <c r="O1521" s="92"/>
      <c r="P1521" s="237">
        <f>O1521*H1521</f>
        <v>0</v>
      </c>
      <c r="Q1521" s="237">
        <v>0</v>
      </c>
      <c r="R1521" s="237">
        <f>Q1521*H1521</f>
        <v>0</v>
      </c>
      <c r="S1521" s="237">
        <v>0</v>
      </c>
      <c r="T1521" s="238">
        <f>S1521*H1521</f>
        <v>0</v>
      </c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R1521" s="239" t="s">
        <v>404</v>
      </c>
      <c r="AT1521" s="239" t="s">
        <v>323</v>
      </c>
      <c r="AU1521" s="239" t="s">
        <v>91</v>
      </c>
      <c r="AY1521" s="18" t="s">
        <v>320</v>
      </c>
      <c r="BE1521" s="240">
        <f>IF(N1521="základní",J1521,0)</f>
        <v>0</v>
      </c>
      <c r="BF1521" s="240">
        <f>IF(N1521="snížená",J1521,0)</f>
        <v>0</v>
      </c>
      <c r="BG1521" s="240">
        <f>IF(N1521="zákl. přenesená",J1521,0)</f>
        <v>0</v>
      </c>
      <c r="BH1521" s="240">
        <f>IF(N1521="sníž. přenesená",J1521,0)</f>
        <v>0</v>
      </c>
      <c r="BI1521" s="240">
        <f>IF(N1521="nulová",J1521,0)</f>
        <v>0</v>
      </c>
      <c r="BJ1521" s="18" t="s">
        <v>89</v>
      </c>
      <c r="BK1521" s="240">
        <f>ROUND(I1521*H1521,2)</f>
        <v>0</v>
      </c>
      <c r="BL1521" s="18" t="s">
        <v>404</v>
      </c>
      <c r="BM1521" s="239" t="s">
        <v>2551</v>
      </c>
    </row>
    <row r="1522" s="12" customFormat="1" ht="22.8" customHeight="1">
      <c r="A1522" s="12"/>
      <c r="B1522" s="212"/>
      <c r="C1522" s="213"/>
      <c r="D1522" s="214" t="s">
        <v>80</v>
      </c>
      <c r="E1522" s="226" t="s">
        <v>2552</v>
      </c>
      <c r="F1522" s="226" t="s">
        <v>2553</v>
      </c>
      <c r="G1522" s="213"/>
      <c r="H1522" s="213"/>
      <c r="I1522" s="216"/>
      <c r="J1522" s="227">
        <f>BK1522</f>
        <v>0</v>
      </c>
      <c r="K1522" s="213"/>
      <c r="L1522" s="218"/>
      <c r="M1522" s="219"/>
      <c r="N1522" s="220"/>
      <c r="O1522" s="220"/>
      <c r="P1522" s="221">
        <f>SUM(P1523:P1556)</f>
        <v>0</v>
      </c>
      <c r="Q1522" s="220"/>
      <c r="R1522" s="221">
        <f>SUM(R1523:R1556)</f>
        <v>0</v>
      </c>
      <c r="S1522" s="220"/>
      <c r="T1522" s="222">
        <f>SUM(T1523:T1556)</f>
        <v>0</v>
      </c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R1522" s="223" t="s">
        <v>91</v>
      </c>
      <c r="AT1522" s="224" t="s">
        <v>80</v>
      </c>
      <c r="AU1522" s="224" t="s">
        <v>89</v>
      </c>
      <c r="AY1522" s="223" t="s">
        <v>320</v>
      </c>
      <c r="BK1522" s="225">
        <f>SUM(BK1523:BK1556)</f>
        <v>0</v>
      </c>
    </row>
    <row r="1523" s="2" customFormat="1" ht="55.5" customHeight="1">
      <c r="A1523" s="39"/>
      <c r="B1523" s="40"/>
      <c r="C1523" s="228" t="s">
        <v>2554</v>
      </c>
      <c r="D1523" s="228" t="s">
        <v>323</v>
      </c>
      <c r="E1523" s="229" t="s">
        <v>2555</v>
      </c>
      <c r="F1523" s="230" t="s">
        <v>2556</v>
      </c>
      <c r="G1523" s="231" t="s">
        <v>544</v>
      </c>
      <c r="H1523" s="232">
        <v>5</v>
      </c>
      <c r="I1523" s="233"/>
      <c r="J1523" s="234">
        <f>ROUND(I1523*H1523,2)</f>
        <v>0</v>
      </c>
      <c r="K1523" s="230" t="s">
        <v>1</v>
      </c>
      <c r="L1523" s="45"/>
      <c r="M1523" s="235" t="s">
        <v>1</v>
      </c>
      <c r="N1523" s="236" t="s">
        <v>46</v>
      </c>
      <c r="O1523" s="92"/>
      <c r="P1523" s="237">
        <f>O1523*H1523</f>
        <v>0</v>
      </c>
      <c r="Q1523" s="237">
        <v>0</v>
      </c>
      <c r="R1523" s="237">
        <f>Q1523*H1523</f>
        <v>0</v>
      </c>
      <c r="S1523" s="237">
        <v>0</v>
      </c>
      <c r="T1523" s="238">
        <f>S1523*H1523</f>
        <v>0</v>
      </c>
      <c r="U1523" s="39"/>
      <c r="V1523" s="39"/>
      <c r="W1523" s="39"/>
      <c r="X1523" s="39"/>
      <c r="Y1523" s="39"/>
      <c r="Z1523" s="39"/>
      <c r="AA1523" s="39"/>
      <c r="AB1523" s="39"/>
      <c r="AC1523" s="39"/>
      <c r="AD1523" s="39"/>
      <c r="AE1523" s="39"/>
      <c r="AR1523" s="239" t="s">
        <v>404</v>
      </c>
      <c r="AT1523" s="239" t="s">
        <v>323</v>
      </c>
      <c r="AU1523" s="239" t="s">
        <v>91</v>
      </c>
      <c r="AY1523" s="18" t="s">
        <v>320</v>
      </c>
      <c r="BE1523" s="240">
        <f>IF(N1523="základní",J1523,0)</f>
        <v>0</v>
      </c>
      <c r="BF1523" s="240">
        <f>IF(N1523="snížená",J1523,0)</f>
        <v>0</v>
      </c>
      <c r="BG1523" s="240">
        <f>IF(N1523="zákl. přenesená",J1523,0)</f>
        <v>0</v>
      </c>
      <c r="BH1523" s="240">
        <f>IF(N1523="sníž. přenesená",J1523,0)</f>
        <v>0</v>
      </c>
      <c r="BI1523" s="240">
        <f>IF(N1523="nulová",J1523,0)</f>
        <v>0</v>
      </c>
      <c r="BJ1523" s="18" t="s">
        <v>89</v>
      </c>
      <c r="BK1523" s="240">
        <f>ROUND(I1523*H1523,2)</f>
        <v>0</v>
      </c>
      <c r="BL1523" s="18" t="s">
        <v>404</v>
      </c>
      <c r="BM1523" s="239" t="s">
        <v>2557</v>
      </c>
    </row>
    <row r="1524" s="2" customFormat="1" ht="55.5" customHeight="1">
      <c r="A1524" s="39"/>
      <c r="B1524" s="40"/>
      <c r="C1524" s="228" t="s">
        <v>2558</v>
      </c>
      <c r="D1524" s="228" t="s">
        <v>323</v>
      </c>
      <c r="E1524" s="229" t="s">
        <v>2559</v>
      </c>
      <c r="F1524" s="230" t="s">
        <v>2560</v>
      </c>
      <c r="G1524" s="231" t="s">
        <v>544</v>
      </c>
      <c r="H1524" s="232">
        <v>2</v>
      </c>
      <c r="I1524" s="233"/>
      <c r="J1524" s="234">
        <f>ROUND(I1524*H1524,2)</f>
        <v>0</v>
      </c>
      <c r="K1524" s="230" t="s">
        <v>1</v>
      </c>
      <c r="L1524" s="45"/>
      <c r="M1524" s="235" t="s">
        <v>1</v>
      </c>
      <c r="N1524" s="236" t="s">
        <v>46</v>
      </c>
      <c r="O1524" s="92"/>
      <c r="P1524" s="237">
        <f>O1524*H1524</f>
        <v>0</v>
      </c>
      <c r="Q1524" s="237">
        <v>0</v>
      </c>
      <c r="R1524" s="237">
        <f>Q1524*H1524</f>
        <v>0</v>
      </c>
      <c r="S1524" s="237">
        <v>0</v>
      </c>
      <c r="T1524" s="238">
        <f>S1524*H1524</f>
        <v>0</v>
      </c>
      <c r="U1524" s="39"/>
      <c r="V1524" s="39"/>
      <c r="W1524" s="39"/>
      <c r="X1524" s="39"/>
      <c r="Y1524" s="39"/>
      <c r="Z1524" s="39"/>
      <c r="AA1524" s="39"/>
      <c r="AB1524" s="39"/>
      <c r="AC1524" s="39"/>
      <c r="AD1524" s="39"/>
      <c r="AE1524" s="39"/>
      <c r="AR1524" s="239" t="s">
        <v>404</v>
      </c>
      <c r="AT1524" s="239" t="s">
        <v>323</v>
      </c>
      <c r="AU1524" s="239" t="s">
        <v>91</v>
      </c>
      <c r="AY1524" s="18" t="s">
        <v>320</v>
      </c>
      <c r="BE1524" s="240">
        <f>IF(N1524="základní",J1524,0)</f>
        <v>0</v>
      </c>
      <c r="BF1524" s="240">
        <f>IF(N1524="snížená",J1524,0)</f>
        <v>0</v>
      </c>
      <c r="BG1524" s="240">
        <f>IF(N1524="zákl. přenesená",J1524,0)</f>
        <v>0</v>
      </c>
      <c r="BH1524" s="240">
        <f>IF(N1524="sníž. přenesená",J1524,0)</f>
        <v>0</v>
      </c>
      <c r="BI1524" s="240">
        <f>IF(N1524="nulová",J1524,0)</f>
        <v>0</v>
      </c>
      <c r="BJ1524" s="18" t="s">
        <v>89</v>
      </c>
      <c r="BK1524" s="240">
        <f>ROUND(I1524*H1524,2)</f>
        <v>0</v>
      </c>
      <c r="BL1524" s="18" t="s">
        <v>404</v>
      </c>
      <c r="BM1524" s="239" t="s">
        <v>2561</v>
      </c>
    </row>
    <row r="1525" s="2" customFormat="1" ht="55.5" customHeight="1">
      <c r="A1525" s="39"/>
      <c r="B1525" s="40"/>
      <c r="C1525" s="228" t="s">
        <v>2562</v>
      </c>
      <c r="D1525" s="228" t="s">
        <v>323</v>
      </c>
      <c r="E1525" s="229" t="s">
        <v>2563</v>
      </c>
      <c r="F1525" s="230" t="s">
        <v>2564</v>
      </c>
      <c r="G1525" s="231" t="s">
        <v>544</v>
      </c>
      <c r="H1525" s="232">
        <v>7</v>
      </c>
      <c r="I1525" s="233"/>
      <c r="J1525" s="234">
        <f>ROUND(I1525*H1525,2)</f>
        <v>0</v>
      </c>
      <c r="K1525" s="230" t="s">
        <v>1</v>
      </c>
      <c r="L1525" s="45"/>
      <c r="M1525" s="235" t="s">
        <v>1</v>
      </c>
      <c r="N1525" s="236" t="s">
        <v>46</v>
      </c>
      <c r="O1525" s="92"/>
      <c r="P1525" s="237">
        <f>O1525*H1525</f>
        <v>0</v>
      </c>
      <c r="Q1525" s="237">
        <v>0</v>
      </c>
      <c r="R1525" s="237">
        <f>Q1525*H1525</f>
        <v>0</v>
      </c>
      <c r="S1525" s="237">
        <v>0</v>
      </c>
      <c r="T1525" s="238">
        <f>S1525*H1525</f>
        <v>0</v>
      </c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R1525" s="239" t="s">
        <v>404</v>
      </c>
      <c r="AT1525" s="239" t="s">
        <v>323</v>
      </c>
      <c r="AU1525" s="239" t="s">
        <v>91</v>
      </c>
      <c r="AY1525" s="18" t="s">
        <v>320</v>
      </c>
      <c r="BE1525" s="240">
        <f>IF(N1525="základní",J1525,0)</f>
        <v>0</v>
      </c>
      <c r="BF1525" s="240">
        <f>IF(N1525="snížená",J1525,0)</f>
        <v>0</v>
      </c>
      <c r="BG1525" s="240">
        <f>IF(N1525="zákl. přenesená",J1525,0)</f>
        <v>0</v>
      </c>
      <c r="BH1525" s="240">
        <f>IF(N1525="sníž. přenesená",J1525,0)</f>
        <v>0</v>
      </c>
      <c r="BI1525" s="240">
        <f>IF(N1525="nulová",J1525,0)</f>
        <v>0</v>
      </c>
      <c r="BJ1525" s="18" t="s">
        <v>89</v>
      </c>
      <c r="BK1525" s="240">
        <f>ROUND(I1525*H1525,2)</f>
        <v>0</v>
      </c>
      <c r="BL1525" s="18" t="s">
        <v>404</v>
      </c>
      <c r="BM1525" s="239" t="s">
        <v>2565</v>
      </c>
    </row>
    <row r="1526" s="2" customFormat="1" ht="62.7" customHeight="1">
      <c r="A1526" s="39"/>
      <c r="B1526" s="40"/>
      <c r="C1526" s="228" t="s">
        <v>2566</v>
      </c>
      <c r="D1526" s="228" t="s">
        <v>323</v>
      </c>
      <c r="E1526" s="229" t="s">
        <v>2567</v>
      </c>
      <c r="F1526" s="230" t="s">
        <v>2568</v>
      </c>
      <c r="G1526" s="231" t="s">
        <v>544</v>
      </c>
      <c r="H1526" s="232">
        <v>4</v>
      </c>
      <c r="I1526" s="233"/>
      <c r="J1526" s="234">
        <f>ROUND(I1526*H1526,2)</f>
        <v>0</v>
      </c>
      <c r="K1526" s="230" t="s">
        <v>1</v>
      </c>
      <c r="L1526" s="45"/>
      <c r="M1526" s="235" t="s">
        <v>1</v>
      </c>
      <c r="N1526" s="236" t="s">
        <v>46</v>
      </c>
      <c r="O1526" s="92"/>
      <c r="P1526" s="237">
        <f>O1526*H1526</f>
        <v>0</v>
      </c>
      <c r="Q1526" s="237">
        <v>0</v>
      </c>
      <c r="R1526" s="237">
        <f>Q1526*H1526</f>
        <v>0</v>
      </c>
      <c r="S1526" s="237">
        <v>0</v>
      </c>
      <c r="T1526" s="238">
        <f>S1526*H1526</f>
        <v>0</v>
      </c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R1526" s="239" t="s">
        <v>404</v>
      </c>
      <c r="AT1526" s="239" t="s">
        <v>323</v>
      </c>
      <c r="AU1526" s="239" t="s">
        <v>91</v>
      </c>
      <c r="AY1526" s="18" t="s">
        <v>320</v>
      </c>
      <c r="BE1526" s="240">
        <f>IF(N1526="základní",J1526,0)</f>
        <v>0</v>
      </c>
      <c r="BF1526" s="240">
        <f>IF(N1526="snížená",J1526,0)</f>
        <v>0</v>
      </c>
      <c r="BG1526" s="240">
        <f>IF(N1526="zákl. přenesená",J1526,0)</f>
        <v>0</v>
      </c>
      <c r="BH1526" s="240">
        <f>IF(N1526="sníž. přenesená",J1526,0)</f>
        <v>0</v>
      </c>
      <c r="BI1526" s="240">
        <f>IF(N1526="nulová",J1526,0)</f>
        <v>0</v>
      </c>
      <c r="BJ1526" s="18" t="s">
        <v>89</v>
      </c>
      <c r="BK1526" s="240">
        <f>ROUND(I1526*H1526,2)</f>
        <v>0</v>
      </c>
      <c r="BL1526" s="18" t="s">
        <v>404</v>
      </c>
      <c r="BM1526" s="239" t="s">
        <v>2569</v>
      </c>
    </row>
    <row r="1527" s="2" customFormat="1" ht="62.7" customHeight="1">
      <c r="A1527" s="39"/>
      <c r="B1527" s="40"/>
      <c r="C1527" s="228" t="s">
        <v>2570</v>
      </c>
      <c r="D1527" s="228" t="s">
        <v>323</v>
      </c>
      <c r="E1527" s="229" t="s">
        <v>2571</v>
      </c>
      <c r="F1527" s="230" t="s">
        <v>2572</v>
      </c>
      <c r="G1527" s="231" t="s">
        <v>544</v>
      </c>
      <c r="H1527" s="232">
        <v>1</v>
      </c>
      <c r="I1527" s="233"/>
      <c r="J1527" s="234">
        <f>ROUND(I1527*H1527,2)</f>
        <v>0</v>
      </c>
      <c r="K1527" s="230" t="s">
        <v>1</v>
      </c>
      <c r="L1527" s="45"/>
      <c r="M1527" s="235" t="s">
        <v>1</v>
      </c>
      <c r="N1527" s="236" t="s">
        <v>46</v>
      </c>
      <c r="O1527" s="92"/>
      <c r="P1527" s="237">
        <f>O1527*H1527</f>
        <v>0</v>
      </c>
      <c r="Q1527" s="237">
        <v>0</v>
      </c>
      <c r="R1527" s="237">
        <f>Q1527*H1527</f>
        <v>0</v>
      </c>
      <c r="S1527" s="237">
        <v>0</v>
      </c>
      <c r="T1527" s="238">
        <f>S1527*H1527</f>
        <v>0</v>
      </c>
      <c r="U1527" s="39"/>
      <c r="V1527" s="39"/>
      <c r="W1527" s="39"/>
      <c r="X1527" s="39"/>
      <c r="Y1527" s="39"/>
      <c r="Z1527" s="39"/>
      <c r="AA1527" s="39"/>
      <c r="AB1527" s="39"/>
      <c r="AC1527" s="39"/>
      <c r="AD1527" s="39"/>
      <c r="AE1527" s="39"/>
      <c r="AR1527" s="239" t="s">
        <v>404</v>
      </c>
      <c r="AT1527" s="239" t="s">
        <v>323</v>
      </c>
      <c r="AU1527" s="239" t="s">
        <v>91</v>
      </c>
      <c r="AY1527" s="18" t="s">
        <v>320</v>
      </c>
      <c r="BE1527" s="240">
        <f>IF(N1527="základní",J1527,0)</f>
        <v>0</v>
      </c>
      <c r="BF1527" s="240">
        <f>IF(N1527="snížená",J1527,0)</f>
        <v>0</v>
      </c>
      <c r="BG1527" s="240">
        <f>IF(N1527="zákl. přenesená",J1527,0)</f>
        <v>0</v>
      </c>
      <c r="BH1527" s="240">
        <f>IF(N1527="sníž. přenesená",J1527,0)</f>
        <v>0</v>
      </c>
      <c r="BI1527" s="240">
        <f>IF(N1527="nulová",J1527,0)</f>
        <v>0</v>
      </c>
      <c r="BJ1527" s="18" t="s">
        <v>89</v>
      </c>
      <c r="BK1527" s="240">
        <f>ROUND(I1527*H1527,2)</f>
        <v>0</v>
      </c>
      <c r="BL1527" s="18" t="s">
        <v>404</v>
      </c>
      <c r="BM1527" s="239" t="s">
        <v>2573</v>
      </c>
    </row>
    <row r="1528" s="2" customFormat="1" ht="66.75" customHeight="1">
      <c r="A1528" s="39"/>
      <c r="B1528" s="40"/>
      <c r="C1528" s="228" t="s">
        <v>2574</v>
      </c>
      <c r="D1528" s="228" t="s">
        <v>323</v>
      </c>
      <c r="E1528" s="229" t="s">
        <v>2575</v>
      </c>
      <c r="F1528" s="230" t="s">
        <v>2576</v>
      </c>
      <c r="G1528" s="231" t="s">
        <v>544</v>
      </c>
      <c r="H1528" s="232">
        <v>2</v>
      </c>
      <c r="I1528" s="233"/>
      <c r="J1528" s="234">
        <f>ROUND(I1528*H1528,2)</f>
        <v>0</v>
      </c>
      <c r="K1528" s="230" t="s">
        <v>1</v>
      </c>
      <c r="L1528" s="45"/>
      <c r="M1528" s="235" t="s">
        <v>1</v>
      </c>
      <c r="N1528" s="236" t="s">
        <v>46</v>
      </c>
      <c r="O1528" s="92"/>
      <c r="P1528" s="237">
        <f>O1528*H1528</f>
        <v>0</v>
      </c>
      <c r="Q1528" s="237">
        <v>0</v>
      </c>
      <c r="R1528" s="237">
        <f>Q1528*H1528</f>
        <v>0</v>
      </c>
      <c r="S1528" s="237">
        <v>0</v>
      </c>
      <c r="T1528" s="238">
        <f>S1528*H1528</f>
        <v>0</v>
      </c>
      <c r="U1528" s="39"/>
      <c r="V1528" s="39"/>
      <c r="W1528" s="39"/>
      <c r="X1528" s="39"/>
      <c r="Y1528" s="39"/>
      <c r="Z1528" s="39"/>
      <c r="AA1528" s="39"/>
      <c r="AB1528" s="39"/>
      <c r="AC1528" s="39"/>
      <c r="AD1528" s="39"/>
      <c r="AE1528" s="39"/>
      <c r="AR1528" s="239" t="s">
        <v>404</v>
      </c>
      <c r="AT1528" s="239" t="s">
        <v>323</v>
      </c>
      <c r="AU1528" s="239" t="s">
        <v>91</v>
      </c>
      <c r="AY1528" s="18" t="s">
        <v>320</v>
      </c>
      <c r="BE1528" s="240">
        <f>IF(N1528="základní",J1528,0)</f>
        <v>0</v>
      </c>
      <c r="BF1528" s="240">
        <f>IF(N1528="snížená",J1528,0)</f>
        <v>0</v>
      </c>
      <c r="BG1528" s="240">
        <f>IF(N1528="zákl. přenesená",J1528,0)</f>
        <v>0</v>
      </c>
      <c r="BH1528" s="240">
        <f>IF(N1528="sníž. přenesená",J1528,0)</f>
        <v>0</v>
      </c>
      <c r="BI1528" s="240">
        <f>IF(N1528="nulová",J1528,0)</f>
        <v>0</v>
      </c>
      <c r="BJ1528" s="18" t="s">
        <v>89</v>
      </c>
      <c r="BK1528" s="240">
        <f>ROUND(I1528*H1528,2)</f>
        <v>0</v>
      </c>
      <c r="BL1528" s="18" t="s">
        <v>404</v>
      </c>
      <c r="BM1528" s="239" t="s">
        <v>2577</v>
      </c>
    </row>
    <row r="1529" s="2" customFormat="1" ht="55.5" customHeight="1">
      <c r="A1529" s="39"/>
      <c r="B1529" s="40"/>
      <c r="C1529" s="228" t="s">
        <v>2578</v>
      </c>
      <c r="D1529" s="228" t="s">
        <v>323</v>
      </c>
      <c r="E1529" s="229" t="s">
        <v>2579</v>
      </c>
      <c r="F1529" s="230" t="s">
        <v>2580</v>
      </c>
      <c r="G1529" s="231" t="s">
        <v>544</v>
      </c>
      <c r="H1529" s="232">
        <v>1</v>
      </c>
      <c r="I1529" s="233"/>
      <c r="J1529" s="234">
        <f>ROUND(I1529*H1529,2)</f>
        <v>0</v>
      </c>
      <c r="K1529" s="230" t="s">
        <v>1</v>
      </c>
      <c r="L1529" s="45"/>
      <c r="M1529" s="235" t="s">
        <v>1</v>
      </c>
      <c r="N1529" s="236" t="s">
        <v>46</v>
      </c>
      <c r="O1529" s="92"/>
      <c r="P1529" s="237">
        <f>O1529*H1529</f>
        <v>0</v>
      </c>
      <c r="Q1529" s="237">
        <v>0</v>
      </c>
      <c r="R1529" s="237">
        <f>Q1529*H1529</f>
        <v>0</v>
      </c>
      <c r="S1529" s="237">
        <v>0</v>
      </c>
      <c r="T1529" s="238">
        <f>S1529*H1529</f>
        <v>0</v>
      </c>
      <c r="U1529" s="39"/>
      <c r="V1529" s="39"/>
      <c r="W1529" s="39"/>
      <c r="X1529" s="39"/>
      <c r="Y1529" s="39"/>
      <c r="Z1529" s="39"/>
      <c r="AA1529" s="39"/>
      <c r="AB1529" s="39"/>
      <c r="AC1529" s="39"/>
      <c r="AD1529" s="39"/>
      <c r="AE1529" s="39"/>
      <c r="AR1529" s="239" t="s">
        <v>404</v>
      </c>
      <c r="AT1529" s="239" t="s">
        <v>323</v>
      </c>
      <c r="AU1529" s="239" t="s">
        <v>91</v>
      </c>
      <c r="AY1529" s="18" t="s">
        <v>320</v>
      </c>
      <c r="BE1529" s="240">
        <f>IF(N1529="základní",J1529,0)</f>
        <v>0</v>
      </c>
      <c r="BF1529" s="240">
        <f>IF(N1529="snížená",J1529,0)</f>
        <v>0</v>
      </c>
      <c r="BG1529" s="240">
        <f>IF(N1529="zákl. přenesená",J1529,0)</f>
        <v>0</v>
      </c>
      <c r="BH1529" s="240">
        <f>IF(N1529="sníž. přenesená",J1529,0)</f>
        <v>0</v>
      </c>
      <c r="BI1529" s="240">
        <f>IF(N1529="nulová",J1529,0)</f>
        <v>0</v>
      </c>
      <c r="BJ1529" s="18" t="s">
        <v>89</v>
      </c>
      <c r="BK1529" s="240">
        <f>ROUND(I1529*H1529,2)</f>
        <v>0</v>
      </c>
      <c r="BL1529" s="18" t="s">
        <v>404</v>
      </c>
      <c r="BM1529" s="239" t="s">
        <v>2581</v>
      </c>
    </row>
    <row r="1530" s="2" customFormat="1" ht="55.5" customHeight="1">
      <c r="A1530" s="39"/>
      <c r="B1530" s="40"/>
      <c r="C1530" s="228" t="s">
        <v>2582</v>
      </c>
      <c r="D1530" s="228" t="s">
        <v>323</v>
      </c>
      <c r="E1530" s="229" t="s">
        <v>2583</v>
      </c>
      <c r="F1530" s="230" t="s">
        <v>2584</v>
      </c>
      <c r="G1530" s="231" t="s">
        <v>544</v>
      </c>
      <c r="H1530" s="232">
        <v>4</v>
      </c>
      <c r="I1530" s="233"/>
      <c r="J1530" s="234">
        <f>ROUND(I1530*H1530,2)</f>
        <v>0</v>
      </c>
      <c r="K1530" s="230" t="s">
        <v>1</v>
      </c>
      <c r="L1530" s="45"/>
      <c r="M1530" s="235" t="s">
        <v>1</v>
      </c>
      <c r="N1530" s="236" t="s">
        <v>46</v>
      </c>
      <c r="O1530" s="92"/>
      <c r="P1530" s="237">
        <f>O1530*H1530</f>
        <v>0</v>
      </c>
      <c r="Q1530" s="237">
        <v>0</v>
      </c>
      <c r="R1530" s="237">
        <f>Q1530*H1530</f>
        <v>0</v>
      </c>
      <c r="S1530" s="237">
        <v>0</v>
      </c>
      <c r="T1530" s="238">
        <f>S1530*H1530</f>
        <v>0</v>
      </c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R1530" s="239" t="s">
        <v>404</v>
      </c>
      <c r="AT1530" s="239" t="s">
        <v>323</v>
      </c>
      <c r="AU1530" s="239" t="s">
        <v>91</v>
      </c>
      <c r="AY1530" s="18" t="s">
        <v>320</v>
      </c>
      <c r="BE1530" s="240">
        <f>IF(N1530="základní",J1530,0)</f>
        <v>0</v>
      </c>
      <c r="BF1530" s="240">
        <f>IF(N1530="snížená",J1530,0)</f>
        <v>0</v>
      </c>
      <c r="BG1530" s="240">
        <f>IF(N1530="zákl. přenesená",J1530,0)</f>
        <v>0</v>
      </c>
      <c r="BH1530" s="240">
        <f>IF(N1530="sníž. přenesená",J1530,0)</f>
        <v>0</v>
      </c>
      <c r="BI1530" s="240">
        <f>IF(N1530="nulová",J1530,0)</f>
        <v>0</v>
      </c>
      <c r="BJ1530" s="18" t="s">
        <v>89</v>
      </c>
      <c r="BK1530" s="240">
        <f>ROUND(I1530*H1530,2)</f>
        <v>0</v>
      </c>
      <c r="BL1530" s="18" t="s">
        <v>404</v>
      </c>
      <c r="BM1530" s="239" t="s">
        <v>2585</v>
      </c>
    </row>
    <row r="1531" s="2" customFormat="1" ht="66.75" customHeight="1">
      <c r="A1531" s="39"/>
      <c r="B1531" s="40"/>
      <c r="C1531" s="228" t="s">
        <v>2586</v>
      </c>
      <c r="D1531" s="228" t="s">
        <v>323</v>
      </c>
      <c r="E1531" s="229" t="s">
        <v>2587</v>
      </c>
      <c r="F1531" s="230" t="s">
        <v>2588</v>
      </c>
      <c r="G1531" s="231" t="s">
        <v>544</v>
      </c>
      <c r="H1531" s="232">
        <v>1</v>
      </c>
      <c r="I1531" s="233"/>
      <c r="J1531" s="234">
        <f>ROUND(I1531*H1531,2)</f>
        <v>0</v>
      </c>
      <c r="K1531" s="230" t="s">
        <v>1</v>
      </c>
      <c r="L1531" s="45"/>
      <c r="M1531" s="235" t="s">
        <v>1</v>
      </c>
      <c r="N1531" s="236" t="s">
        <v>46</v>
      </c>
      <c r="O1531" s="92"/>
      <c r="P1531" s="237">
        <f>O1531*H1531</f>
        <v>0</v>
      </c>
      <c r="Q1531" s="237">
        <v>0</v>
      </c>
      <c r="R1531" s="237">
        <f>Q1531*H1531</f>
        <v>0</v>
      </c>
      <c r="S1531" s="237">
        <v>0</v>
      </c>
      <c r="T1531" s="238">
        <f>S1531*H1531</f>
        <v>0</v>
      </c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R1531" s="239" t="s">
        <v>404</v>
      </c>
      <c r="AT1531" s="239" t="s">
        <v>323</v>
      </c>
      <c r="AU1531" s="239" t="s">
        <v>91</v>
      </c>
      <c r="AY1531" s="18" t="s">
        <v>320</v>
      </c>
      <c r="BE1531" s="240">
        <f>IF(N1531="základní",J1531,0)</f>
        <v>0</v>
      </c>
      <c r="BF1531" s="240">
        <f>IF(N1531="snížená",J1531,0)</f>
        <v>0</v>
      </c>
      <c r="BG1531" s="240">
        <f>IF(N1531="zákl. přenesená",J1531,0)</f>
        <v>0</v>
      </c>
      <c r="BH1531" s="240">
        <f>IF(N1531="sníž. přenesená",J1531,0)</f>
        <v>0</v>
      </c>
      <c r="BI1531" s="240">
        <f>IF(N1531="nulová",J1531,0)</f>
        <v>0</v>
      </c>
      <c r="BJ1531" s="18" t="s">
        <v>89</v>
      </c>
      <c r="BK1531" s="240">
        <f>ROUND(I1531*H1531,2)</f>
        <v>0</v>
      </c>
      <c r="BL1531" s="18" t="s">
        <v>404</v>
      </c>
      <c r="BM1531" s="239" t="s">
        <v>2589</v>
      </c>
    </row>
    <row r="1532" s="2" customFormat="1" ht="66.75" customHeight="1">
      <c r="A1532" s="39"/>
      <c r="B1532" s="40"/>
      <c r="C1532" s="228" t="s">
        <v>2590</v>
      </c>
      <c r="D1532" s="228" t="s">
        <v>323</v>
      </c>
      <c r="E1532" s="229" t="s">
        <v>2591</v>
      </c>
      <c r="F1532" s="230" t="s">
        <v>2592</v>
      </c>
      <c r="G1532" s="231" t="s">
        <v>544</v>
      </c>
      <c r="H1532" s="232">
        <v>1</v>
      </c>
      <c r="I1532" s="233"/>
      <c r="J1532" s="234">
        <f>ROUND(I1532*H1532,2)</f>
        <v>0</v>
      </c>
      <c r="K1532" s="230" t="s">
        <v>1</v>
      </c>
      <c r="L1532" s="45"/>
      <c r="M1532" s="235" t="s">
        <v>1</v>
      </c>
      <c r="N1532" s="236" t="s">
        <v>46</v>
      </c>
      <c r="O1532" s="92"/>
      <c r="P1532" s="237">
        <f>O1532*H1532</f>
        <v>0</v>
      </c>
      <c r="Q1532" s="237">
        <v>0</v>
      </c>
      <c r="R1532" s="237">
        <f>Q1532*H1532</f>
        <v>0</v>
      </c>
      <c r="S1532" s="237">
        <v>0</v>
      </c>
      <c r="T1532" s="238">
        <f>S1532*H1532</f>
        <v>0</v>
      </c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39"/>
      <c r="AE1532" s="39"/>
      <c r="AR1532" s="239" t="s">
        <v>404</v>
      </c>
      <c r="AT1532" s="239" t="s">
        <v>323</v>
      </c>
      <c r="AU1532" s="239" t="s">
        <v>91</v>
      </c>
      <c r="AY1532" s="18" t="s">
        <v>320</v>
      </c>
      <c r="BE1532" s="240">
        <f>IF(N1532="základní",J1532,0)</f>
        <v>0</v>
      </c>
      <c r="BF1532" s="240">
        <f>IF(N1532="snížená",J1532,0)</f>
        <v>0</v>
      </c>
      <c r="BG1532" s="240">
        <f>IF(N1532="zákl. přenesená",J1532,0)</f>
        <v>0</v>
      </c>
      <c r="BH1532" s="240">
        <f>IF(N1532="sníž. přenesená",J1532,0)</f>
        <v>0</v>
      </c>
      <c r="BI1532" s="240">
        <f>IF(N1532="nulová",J1532,0)</f>
        <v>0</v>
      </c>
      <c r="BJ1532" s="18" t="s">
        <v>89</v>
      </c>
      <c r="BK1532" s="240">
        <f>ROUND(I1532*H1532,2)</f>
        <v>0</v>
      </c>
      <c r="BL1532" s="18" t="s">
        <v>404</v>
      </c>
      <c r="BM1532" s="239" t="s">
        <v>2593</v>
      </c>
    </row>
    <row r="1533" s="2" customFormat="1" ht="66.75" customHeight="1">
      <c r="A1533" s="39"/>
      <c r="B1533" s="40"/>
      <c r="C1533" s="228" t="s">
        <v>2594</v>
      </c>
      <c r="D1533" s="228" t="s">
        <v>323</v>
      </c>
      <c r="E1533" s="229" t="s">
        <v>2595</v>
      </c>
      <c r="F1533" s="230" t="s">
        <v>2596</v>
      </c>
      <c r="G1533" s="231" t="s">
        <v>544</v>
      </c>
      <c r="H1533" s="232">
        <v>2</v>
      </c>
      <c r="I1533" s="233"/>
      <c r="J1533" s="234">
        <f>ROUND(I1533*H1533,2)</f>
        <v>0</v>
      </c>
      <c r="K1533" s="230" t="s">
        <v>1</v>
      </c>
      <c r="L1533" s="45"/>
      <c r="M1533" s="235" t="s">
        <v>1</v>
      </c>
      <c r="N1533" s="236" t="s">
        <v>46</v>
      </c>
      <c r="O1533" s="92"/>
      <c r="P1533" s="237">
        <f>O1533*H1533</f>
        <v>0</v>
      </c>
      <c r="Q1533" s="237">
        <v>0</v>
      </c>
      <c r="R1533" s="237">
        <f>Q1533*H1533</f>
        <v>0</v>
      </c>
      <c r="S1533" s="237">
        <v>0</v>
      </c>
      <c r="T1533" s="238">
        <f>S1533*H1533</f>
        <v>0</v>
      </c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39"/>
      <c r="AE1533" s="39"/>
      <c r="AR1533" s="239" t="s">
        <v>404</v>
      </c>
      <c r="AT1533" s="239" t="s">
        <v>323</v>
      </c>
      <c r="AU1533" s="239" t="s">
        <v>91</v>
      </c>
      <c r="AY1533" s="18" t="s">
        <v>320</v>
      </c>
      <c r="BE1533" s="240">
        <f>IF(N1533="základní",J1533,0)</f>
        <v>0</v>
      </c>
      <c r="BF1533" s="240">
        <f>IF(N1533="snížená",J1533,0)</f>
        <v>0</v>
      </c>
      <c r="BG1533" s="240">
        <f>IF(N1533="zákl. přenesená",J1533,0)</f>
        <v>0</v>
      </c>
      <c r="BH1533" s="240">
        <f>IF(N1533="sníž. přenesená",J1533,0)</f>
        <v>0</v>
      </c>
      <c r="BI1533" s="240">
        <f>IF(N1533="nulová",J1533,0)</f>
        <v>0</v>
      </c>
      <c r="BJ1533" s="18" t="s">
        <v>89</v>
      </c>
      <c r="BK1533" s="240">
        <f>ROUND(I1533*H1533,2)</f>
        <v>0</v>
      </c>
      <c r="BL1533" s="18" t="s">
        <v>404</v>
      </c>
      <c r="BM1533" s="239" t="s">
        <v>2597</v>
      </c>
    </row>
    <row r="1534" s="2" customFormat="1" ht="24.15" customHeight="1">
      <c r="A1534" s="39"/>
      <c r="B1534" s="40"/>
      <c r="C1534" s="228" t="s">
        <v>2598</v>
      </c>
      <c r="D1534" s="228" t="s">
        <v>323</v>
      </c>
      <c r="E1534" s="229" t="s">
        <v>2599</v>
      </c>
      <c r="F1534" s="230" t="s">
        <v>2600</v>
      </c>
      <c r="G1534" s="231" t="s">
        <v>437</v>
      </c>
      <c r="H1534" s="232">
        <v>240.22999999999999</v>
      </c>
      <c r="I1534" s="233"/>
      <c r="J1534" s="234">
        <f>ROUND(I1534*H1534,2)</f>
        <v>0</v>
      </c>
      <c r="K1534" s="230" t="s">
        <v>1</v>
      </c>
      <c r="L1534" s="45"/>
      <c r="M1534" s="235" t="s">
        <v>1</v>
      </c>
      <c r="N1534" s="236" t="s">
        <v>46</v>
      </c>
      <c r="O1534" s="92"/>
      <c r="P1534" s="237">
        <f>O1534*H1534</f>
        <v>0</v>
      </c>
      <c r="Q1534" s="237">
        <v>0</v>
      </c>
      <c r="R1534" s="237">
        <f>Q1534*H1534</f>
        <v>0</v>
      </c>
      <c r="S1534" s="237">
        <v>0</v>
      </c>
      <c r="T1534" s="238">
        <f>S1534*H1534</f>
        <v>0</v>
      </c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39"/>
      <c r="AE1534" s="39"/>
      <c r="AR1534" s="239" t="s">
        <v>404</v>
      </c>
      <c r="AT1534" s="239" t="s">
        <v>323</v>
      </c>
      <c r="AU1534" s="239" t="s">
        <v>91</v>
      </c>
      <c r="AY1534" s="18" t="s">
        <v>320</v>
      </c>
      <c r="BE1534" s="240">
        <f>IF(N1534="základní",J1534,0)</f>
        <v>0</v>
      </c>
      <c r="BF1534" s="240">
        <f>IF(N1534="snížená",J1534,0)</f>
        <v>0</v>
      </c>
      <c r="BG1534" s="240">
        <f>IF(N1534="zákl. přenesená",J1534,0)</f>
        <v>0</v>
      </c>
      <c r="BH1534" s="240">
        <f>IF(N1534="sníž. přenesená",J1534,0)</f>
        <v>0</v>
      </c>
      <c r="BI1534" s="240">
        <f>IF(N1534="nulová",J1534,0)</f>
        <v>0</v>
      </c>
      <c r="BJ1534" s="18" t="s">
        <v>89</v>
      </c>
      <c r="BK1534" s="240">
        <f>ROUND(I1534*H1534,2)</f>
        <v>0</v>
      </c>
      <c r="BL1534" s="18" t="s">
        <v>404</v>
      </c>
      <c r="BM1534" s="239" t="s">
        <v>2601</v>
      </c>
    </row>
    <row r="1535" s="13" customFormat="1">
      <c r="A1535" s="13"/>
      <c r="B1535" s="251"/>
      <c r="C1535" s="252"/>
      <c r="D1535" s="253" t="s">
        <v>440</v>
      </c>
      <c r="E1535" s="254" t="s">
        <v>1</v>
      </c>
      <c r="F1535" s="255" t="s">
        <v>2602</v>
      </c>
      <c r="G1535" s="252"/>
      <c r="H1535" s="256">
        <v>81.469999999999999</v>
      </c>
      <c r="I1535" s="257"/>
      <c r="J1535" s="252"/>
      <c r="K1535" s="252"/>
      <c r="L1535" s="258"/>
      <c r="M1535" s="259"/>
      <c r="N1535" s="260"/>
      <c r="O1535" s="260"/>
      <c r="P1535" s="260"/>
      <c r="Q1535" s="260"/>
      <c r="R1535" s="260"/>
      <c r="S1535" s="260"/>
      <c r="T1535" s="261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T1535" s="262" t="s">
        <v>440</v>
      </c>
      <c r="AU1535" s="262" t="s">
        <v>91</v>
      </c>
      <c r="AV1535" s="13" t="s">
        <v>91</v>
      </c>
      <c r="AW1535" s="13" t="s">
        <v>36</v>
      </c>
      <c r="AX1535" s="13" t="s">
        <v>81</v>
      </c>
      <c r="AY1535" s="262" t="s">
        <v>320</v>
      </c>
    </row>
    <row r="1536" s="13" customFormat="1">
      <c r="A1536" s="13"/>
      <c r="B1536" s="251"/>
      <c r="C1536" s="252"/>
      <c r="D1536" s="253" t="s">
        <v>440</v>
      </c>
      <c r="E1536" s="254" t="s">
        <v>1</v>
      </c>
      <c r="F1536" s="255" t="s">
        <v>2603</v>
      </c>
      <c r="G1536" s="252"/>
      <c r="H1536" s="256">
        <v>158.75999999999999</v>
      </c>
      <c r="I1536" s="257"/>
      <c r="J1536" s="252"/>
      <c r="K1536" s="252"/>
      <c r="L1536" s="258"/>
      <c r="M1536" s="259"/>
      <c r="N1536" s="260"/>
      <c r="O1536" s="260"/>
      <c r="P1536" s="260"/>
      <c r="Q1536" s="260"/>
      <c r="R1536" s="260"/>
      <c r="S1536" s="260"/>
      <c r="T1536" s="261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T1536" s="262" t="s">
        <v>440</v>
      </c>
      <c r="AU1536" s="262" t="s">
        <v>91</v>
      </c>
      <c r="AV1536" s="13" t="s">
        <v>91</v>
      </c>
      <c r="AW1536" s="13" t="s">
        <v>36</v>
      </c>
      <c r="AX1536" s="13" t="s">
        <v>81</v>
      </c>
      <c r="AY1536" s="262" t="s">
        <v>320</v>
      </c>
    </row>
    <row r="1537" s="14" customFormat="1">
      <c r="A1537" s="14"/>
      <c r="B1537" s="263"/>
      <c r="C1537" s="264"/>
      <c r="D1537" s="253" t="s">
        <v>440</v>
      </c>
      <c r="E1537" s="265" t="s">
        <v>1</v>
      </c>
      <c r="F1537" s="266" t="s">
        <v>485</v>
      </c>
      <c r="G1537" s="264"/>
      <c r="H1537" s="267">
        <v>240.22999999999999</v>
      </c>
      <c r="I1537" s="268"/>
      <c r="J1537" s="264"/>
      <c r="K1537" s="264"/>
      <c r="L1537" s="269"/>
      <c r="M1537" s="270"/>
      <c r="N1537" s="271"/>
      <c r="O1537" s="271"/>
      <c r="P1537" s="271"/>
      <c r="Q1537" s="271"/>
      <c r="R1537" s="271"/>
      <c r="S1537" s="271"/>
      <c r="T1537" s="272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73" t="s">
        <v>440</v>
      </c>
      <c r="AU1537" s="273" t="s">
        <v>91</v>
      </c>
      <c r="AV1537" s="14" t="s">
        <v>341</v>
      </c>
      <c r="AW1537" s="14" t="s">
        <v>36</v>
      </c>
      <c r="AX1537" s="14" t="s">
        <v>89</v>
      </c>
      <c r="AY1537" s="273" t="s">
        <v>320</v>
      </c>
    </row>
    <row r="1538" s="2" customFormat="1" ht="24.15" customHeight="1">
      <c r="A1538" s="39"/>
      <c r="B1538" s="40"/>
      <c r="C1538" s="228" t="s">
        <v>2604</v>
      </c>
      <c r="D1538" s="228" t="s">
        <v>323</v>
      </c>
      <c r="E1538" s="229" t="s">
        <v>2605</v>
      </c>
      <c r="F1538" s="230" t="s">
        <v>2606</v>
      </c>
      <c r="G1538" s="231" t="s">
        <v>437</v>
      </c>
      <c r="H1538" s="232">
        <v>216.09999999999999</v>
      </c>
      <c r="I1538" s="233"/>
      <c r="J1538" s="234">
        <f>ROUND(I1538*H1538,2)</f>
        <v>0</v>
      </c>
      <c r="K1538" s="230" t="s">
        <v>1</v>
      </c>
      <c r="L1538" s="45"/>
      <c r="M1538" s="235" t="s">
        <v>1</v>
      </c>
      <c r="N1538" s="236" t="s">
        <v>46</v>
      </c>
      <c r="O1538" s="92"/>
      <c r="P1538" s="237">
        <f>O1538*H1538</f>
        <v>0</v>
      </c>
      <c r="Q1538" s="237">
        <v>0</v>
      </c>
      <c r="R1538" s="237">
        <f>Q1538*H1538</f>
        <v>0</v>
      </c>
      <c r="S1538" s="237">
        <v>0</v>
      </c>
      <c r="T1538" s="238">
        <f>S1538*H1538</f>
        <v>0</v>
      </c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39"/>
      <c r="AE1538" s="39"/>
      <c r="AR1538" s="239" t="s">
        <v>404</v>
      </c>
      <c r="AT1538" s="239" t="s">
        <v>323</v>
      </c>
      <c r="AU1538" s="239" t="s">
        <v>91</v>
      </c>
      <c r="AY1538" s="18" t="s">
        <v>320</v>
      </c>
      <c r="BE1538" s="240">
        <f>IF(N1538="základní",J1538,0)</f>
        <v>0</v>
      </c>
      <c r="BF1538" s="240">
        <f>IF(N1538="snížená",J1538,0)</f>
        <v>0</v>
      </c>
      <c r="BG1538" s="240">
        <f>IF(N1538="zákl. přenesená",J1538,0)</f>
        <v>0</v>
      </c>
      <c r="BH1538" s="240">
        <f>IF(N1538="sníž. přenesená",J1538,0)</f>
        <v>0</v>
      </c>
      <c r="BI1538" s="240">
        <f>IF(N1538="nulová",J1538,0)</f>
        <v>0</v>
      </c>
      <c r="BJ1538" s="18" t="s">
        <v>89</v>
      </c>
      <c r="BK1538" s="240">
        <f>ROUND(I1538*H1538,2)</f>
        <v>0</v>
      </c>
      <c r="BL1538" s="18" t="s">
        <v>404</v>
      </c>
      <c r="BM1538" s="239" t="s">
        <v>2607</v>
      </c>
    </row>
    <row r="1539" s="13" customFormat="1">
      <c r="A1539" s="13"/>
      <c r="B1539" s="251"/>
      <c r="C1539" s="252"/>
      <c r="D1539" s="253" t="s">
        <v>440</v>
      </c>
      <c r="E1539" s="254" t="s">
        <v>1</v>
      </c>
      <c r="F1539" s="255" t="s">
        <v>2608</v>
      </c>
      <c r="G1539" s="252"/>
      <c r="H1539" s="256">
        <v>216.09999999999999</v>
      </c>
      <c r="I1539" s="257"/>
      <c r="J1539" s="252"/>
      <c r="K1539" s="252"/>
      <c r="L1539" s="258"/>
      <c r="M1539" s="259"/>
      <c r="N1539" s="260"/>
      <c r="O1539" s="260"/>
      <c r="P1539" s="260"/>
      <c r="Q1539" s="260"/>
      <c r="R1539" s="260"/>
      <c r="S1539" s="260"/>
      <c r="T1539" s="261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T1539" s="262" t="s">
        <v>440</v>
      </c>
      <c r="AU1539" s="262" t="s">
        <v>91</v>
      </c>
      <c r="AV1539" s="13" t="s">
        <v>91</v>
      </c>
      <c r="AW1539" s="13" t="s">
        <v>36</v>
      </c>
      <c r="AX1539" s="13" t="s">
        <v>89</v>
      </c>
      <c r="AY1539" s="262" t="s">
        <v>320</v>
      </c>
    </row>
    <row r="1540" s="2" customFormat="1" ht="24.15" customHeight="1">
      <c r="A1540" s="39"/>
      <c r="B1540" s="40"/>
      <c r="C1540" s="228" t="s">
        <v>2609</v>
      </c>
      <c r="D1540" s="228" t="s">
        <v>323</v>
      </c>
      <c r="E1540" s="229" t="s">
        <v>2610</v>
      </c>
      <c r="F1540" s="230" t="s">
        <v>2611</v>
      </c>
      <c r="G1540" s="231" t="s">
        <v>437</v>
      </c>
      <c r="H1540" s="232">
        <v>20.640000000000001</v>
      </c>
      <c r="I1540" s="233"/>
      <c r="J1540" s="234">
        <f>ROUND(I1540*H1540,2)</f>
        <v>0</v>
      </c>
      <c r="K1540" s="230" t="s">
        <v>1</v>
      </c>
      <c r="L1540" s="45"/>
      <c r="M1540" s="235" t="s">
        <v>1</v>
      </c>
      <c r="N1540" s="236" t="s">
        <v>46</v>
      </c>
      <c r="O1540" s="92"/>
      <c r="P1540" s="237">
        <f>O1540*H1540</f>
        <v>0</v>
      </c>
      <c r="Q1540" s="237">
        <v>0</v>
      </c>
      <c r="R1540" s="237">
        <f>Q1540*H1540</f>
        <v>0</v>
      </c>
      <c r="S1540" s="237">
        <v>0</v>
      </c>
      <c r="T1540" s="238">
        <f>S1540*H1540</f>
        <v>0</v>
      </c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R1540" s="239" t="s">
        <v>404</v>
      </c>
      <c r="AT1540" s="239" t="s">
        <v>323</v>
      </c>
      <c r="AU1540" s="239" t="s">
        <v>91</v>
      </c>
      <c r="AY1540" s="18" t="s">
        <v>320</v>
      </c>
      <c r="BE1540" s="240">
        <f>IF(N1540="základní",J1540,0)</f>
        <v>0</v>
      </c>
      <c r="BF1540" s="240">
        <f>IF(N1540="snížená",J1540,0)</f>
        <v>0</v>
      </c>
      <c r="BG1540" s="240">
        <f>IF(N1540="zákl. přenesená",J1540,0)</f>
        <v>0</v>
      </c>
      <c r="BH1540" s="240">
        <f>IF(N1540="sníž. přenesená",J1540,0)</f>
        <v>0</v>
      </c>
      <c r="BI1540" s="240">
        <f>IF(N1540="nulová",J1540,0)</f>
        <v>0</v>
      </c>
      <c r="BJ1540" s="18" t="s">
        <v>89</v>
      </c>
      <c r="BK1540" s="240">
        <f>ROUND(I1540*H1540,2)</f>
        <v>0</v>
      </c>
      <c r="BL1540" s="18" t="s">
        <v>404</v>
      </c>
      <c r="BM1540" s="239" t="s">
        <v>2612</v>
      </c>
    </row>
    <row r="1541" s="13" customFormat="1">
      <c r="A1541" s="13"/>
      <c r="B1541" s="251"/>
      <c r="C1541" s="252"/>
      <c r="D1541" s="253" t="s">
        <v>440</v>
      </c>
      <c r="E1541" s="254" t="s">
        <v>1</v>
      </c>
      <c r="F1541" s="255" t="s">
        <v>2613</v>
      </c>
      <c r="G1541" s="252"/>
      <c r="H1541" s="256">
        <v>10.32</v>
      </c>
      <c r="I1541" s="257"/>
      <c r="J1541" s="252"/>
      <c r="K1541" s="252"/>
      <c r="L1541" s="258"/>
      <c r="M1541" s="259"/>
      <c r="N1541" s="260"/>
      <c r="O1541" s="260"/>
      <c r="P1541" s="260"/>
      <c r="Q1541" s="260"/>
      <c r="R1541" s="260"/>
      <c r="S1541" s="260"/>
      <c r="T1541" s="261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T1541" s="262" t="s">
        <v>440</v>
      </c>
      <c r="AU1541" s="262" t="s">
        <v>91</v>
      </c>
      <c r="AV1541" s="13" t="s">
        <v>91</v>
      </c>
      <c r="AW1541" s="13" t="s">
        <v>36</v>
      </c>
      <c r="AX1541" s="13" t="s">
        <v>81</v>
      </c>
      <c r="AY1541" s="262" t="s">
        <v>320</v>
      </c>
    </row>
    <row r="1542" s="13" customFormat="1">
      <c r="A1542" s="13"/>
      <c r="B1542" s="251"/>
      <c r="C1542" s="252"/>
      <c r="D1542" s="253" t="s">
        <v>440</v>
      </c>
      <c r="E1542" s="254" t="s">
        <v>1</v>
      </c>
      <c r="F1542" s="255" t="s">
        <v>2614</v>
      </c>
      <c r="G1542" s="252"/>
      <c r="H1542" s="256">
        <v>10.32</v>
      </c>
      <c r="I1542" s="257"/>
      <c r="J1542" s="252"/>
      <c r="K1542" s="252"/>
      <c r="L1542" s="258"/>
      <c r="M1542" s="259"/>
      <c r="N1542" s="260"/>
      <c r="O1542" s="260"/>
      <c r="P1542" s="260"/>
      <c r="Q1542" s="260"/>
      <c r="R1542" s="260"/>
      <c r="S1542" s="260"/>
      <c r="T1542" s="261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T1542" s="262" t="s">
        <v>440</v>
      </c>
      <c r="AU1542" s="262" t="s">
        <v>91</v>
      </c>
      <c r="AV1542" s="13" t="s">
        <v>91</v>
      </c>
      <c r="AW1542" s="13" t="s">
        <v>36</v>
      </c>
      <c r="AX1542" s="13" t="s">
        <v>81</v>
      </c>
      <c r="AY1542" s="262" t="s">
        <v>320</v>
      </c>
    </row>
    <row r="1543" s="14" customFormat="1">
      <c r="A1543" s="14"/>
      <c r="B1543" s="263"/>
      <c r="C1543" s="264"/>
      <c r="D1543" s="253" t="s">
        <v>440</v>
      </c>
      <c r="E1543" s="265" t="s">
        <v>1</v>
      </c>
      <c r="F1543" s="266" t="s">
        <v>485</v>
      </c>
      <c r="G1543" s="264"/>
      <c r="H1543" s="267">
        <v>20.640000000000001</v>
      </c>
      <c r="I1543" s="268"/>
      <c r="J1543" s="264"/>
      <c r="K1543" s="264"/>
      <c r="L1543" s="269"/>
      <c r="M1543" s="270"/>
      <c r="N1543" s="271"/>
      <c r="O1543" s="271"/>
      <c r="P1543" s="271"/>
      <c r="Q1543" s="271"/>
      <c r="R1543" s="271"/>
      <c r="S1543" s="271"/>
      <c r="T1543" s="272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T1543" s="273" t="s">
        <v>440</v>
      </c>
      <c r="AU1543" s="273" t="s">
        <v>91</v>
      </c>
      <c r="AV1543" s="14" t="s">
        <v>341</v>
      </c>
      <c r="AW1543" s="14" t="s">
        <v>36</v>
      </c>
      <c r="AX1543" s="14" t="s">
        <v>89</v>
      </c>
      <c r="AY1543" s="273" t="s">
        <v>320</v>
      </c>
    </row>
    <row r="1544" s="2" customFormat="1" ht="24.15" customHeight="1">
      <c r="A1544" s="39"/>
      <c r="B1544" s="40"/>
      <c r="C1544" s="228" t="s">
        <v>2615</v>
      </c>
      <c r="D1544" s="228" t="s">
        <v>323</v>
      </c>
      <c r="E1544" s="229" t="s">
        <v>2616</v>
      </c>
      <c r="F1544" s="230" t="s">
        <v>2617</v>
      </c>
      <c r="G1544" s="231" t="s">
        <v>437</v>
      </c>
      <c r="H1544" s="232">
        <v>15.119999999999999</v>
      </c>
      <c r="I1544" s="233"/>
      <c r="J1544" s="234">
        <f>ROUND(I1544*H1544,2)</f>
        <v>0</v>
      </c>
      <c r="K1544" s="230" t="s">
        <v>1</v>
      </c>
      <c r="L1544" s="45"/>
      <c r="M1544" s="235" t="s">
        <v>1</v>
      </c>
      <c r="N1544" s="236" t="s">
        <v>46</v>
      </c>
      <c r="O1544" s="92"/>
      <c r="P1544" s="237">
        <f>O1544*H1544</f>
        <v>0</v>
      </c>
      <c r="Q1544" s="237">
        <v>0</v>
      </c>
      <c r="R1544" s="237">
        <f>Q1544*H1544</f>
        <v>0</v>
      </c>
      <c r="S1544" s="237">
        <v>0</v>
      </c>
      <c r="T1544" s="238">
        <f>S1544*H1544</f>
        <v>0</v>
      </c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39"/>
      <c r="AE1544" s="39"/>
      <c r="AR1544" s="239" t="s">
        <v>404</v>
      </c>
      <c r="AT1544" s="239" t="s">
        <v>323</v>
      </c>
      <c r="AU1544" s="239" t="s">
        <v>91</v>
      </c>
      <c r="AY1544" s="18" t="s">
        <v>320</v>
      </c>
      <c r="BE1544" s="240">
        <f>IF(N1544="základní",J1544,0)</f>
        <v>0</v>
      </c>
      <c r="BF1544" s="240">
        <f>IF(N1544="snížená",J1544,0)</f>
        <v>0</v>
      </c>
      <c r="BG1544" s="240">
        <f>IF(N1544="zákl. přenesená",J1544,0)</f>
        <v>0</v>
      </c>
      <c r="BH1544" s="240">
        <f>IF(N1544="sníž. přenesená",J1544,0)</f>
        <v>0</v>
      </c>
      <c r="BI1544" s="240">
        <f>IF(N1544="nulová",J1544,0)</f>
        <v>0</v>
      </c>
      <c r="BJ1544" s="18" t="s">
        <v>89</v>
      </c>
      <c r="BK1544" s="240">
        <f>ROUND(I1544*H1544,2)</f>
        <v>0</v>
      </c>
      <c r="BL1544" s="18" t="s">
        <v>404</v>
      </c>
      <c r="BM1544" s="239" t="s">
        <v>2618</v>
      </c>
    </row>
    <row r="1545" s="13" customFormat="1">
      <c r="A1545" s="13"/>
      <c r="B1545" s="251"/>
      <c r="C1545" s="252"/>
      <c r="D1545" s="253" t="s">
        <v>440</v>
      </c>
      <c r="E1545" s="254" t="s">
        <v>1</v>
      </c>
      <c r="F1545" s="255" t="s">
        <v>2619</v>
      </c>
      <c r="G1545" s="252"/>
      <c r="H1545" s="256">
        <v>15.119999999999999</v>
      </c>
      <c r="I1545" s="257"/>
      <c r="J1545" s="252"/>
      <c r="K1545" s="252"/>
      <c r="L1545" s="258"/>
      <c r="M1545" s="259"/>
      <c r="N1545" s="260"/>
      <c r="O1545" s="260"/>
      <c r="P1545" s="260"/>
      <c r="Q1545" s="260"/>
      <c r="R1545" s="260"/>
      <c r="S1545" s="260"/>
      <c r="T1545" s="261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T1545" s="262" t="s">
        <v>440</v>
      </c>
      <c r="AU1545" s="262" t="s">
        <v>91</v>
      </c>
      <c r="AV1545" s="13" t="s">
        <v>91</v>
      </c>
      <c r="AW1545" s="13" t="s">
        <v>36</v>
      </c>
      <c r="AX1545" s="13" t="s">
        <v>89</v>
      </c>
      <c r="AY1545" s="262" t="s">
        <v>320</v>
      </c>
    </row>
    <row r="1546" s="2" customFormat="1" ht="33" customHeight="1">
      <c r="A1546" s="39"/>
      <c r="B1546" s="40"/>
      <c r="C1546" s="228" t="s">
        <v>2620</v>
      </c>
      <c r="D1546" s="228" t="s">
        <v>323</v>
      </c>
      <c r="E1546" s="229" t="s">
        <v>2621</v>
      </c>
      <c r="F1546" s="230" t="s">
        <v>2622</v>
      </c>
      <c r="G1546" s="231" t="s">
        <v>437</v>
      </c>
      <c r="H1546" s="232">
        <v>8.7899999999999991</v>
      </c>
      <c r="I1546" s="233"/>
      <c r="J1546" s="234">
        <f>ROUND(I1546*H1546,2)</f>
        <v>0</v>
      </c>
      <c r="K1546" s="230" t="s">
        <v>1</v>
      </c>
      <c r="L1546" s="45"/>
      <c r="M1546" s="235" t="s">
        <v>1</v>
      </c>
      <c r="N1546" s="236" t="s">
        <v>46</v>
      </c>
      <c r="O1546" s="92"/>
      <c r="P1546" s="237">
        <f>O1546*H1546</f>
        <v>0</v>
      </c>
      <c r="Q1546" s="237">
        <v>0</v>
      </c>
      <c r="R1546" s="237">
        <f>Q1546*H1546</f>
        <v>0</v>
      </c>
      <c r="S1546" s="237">
        <v>0</v>
      </c>
      <c r="T1546" s="238">
        <f>S1546*H1546</f>
        <v>0</v>
      </c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R1546" s="239" t="s">
        <v>404</v>
      </c>
      <c r="AT1546" s="239" t="s">
        <v>323</v>
      </c>
      <c r="AU1546" s="239" t="s">
        <v>91</v>
      </c>
      <c r="AY1546" s="18" t="s">
        <v>320</v>
      </c>
      <c r="BE1546" s="240">
        <f>IF(N1546="základní",J1546,0)</f>
        <v>0</v>
      </c>
      <c r="BF1546" s="240">
        <f>IF(N1546="snížená",J1546,0)</f>
        <v>0</v>
      </c>
      <c r="BG1546" s="240">
        <f>IF(N1546="zákl. přenesená",J1546,0)</f>
        <v>0</v>
      </c>
      <c r="BH1546" s="240">
        <f>IF(N1546="sníž. přenesená",J1546,0)</f>
        <v>0</v>
      </c>
      <c r="BI1546" s="240">
        <f>IF(N1546="nulová",J1546,0)</f>
        <v>0</v>
      </c>
      <c r="BJ1546" s="18" t="s">
        <v>89</v>
      </c>
      <c r="BK1546" s="240">
        <f>ROUND(I1546*H1546,2)</f>
        <v>0</v>
      </c>
      <c r="BL1546" s="18" t="s">
        <v>404</v>
      </c>
      <c r="BM1546" s="239" t="s">
        <v>2623</v>
      </c>
    </row>
    <row r="1547" s="13" customFormat="1">
      <c r="A1547" s="13"/>
      <c r="B1547" s="251"/>
      <c r="C1547" s="252"/>
      <c r="D1547" s="253" t="s">
        <v>440</v>
      </c>
      <c r="E1547" s="254" t="s">
        <v>1</v>
      </c>
      <c r="F1547" s="255" t="s">
        <v>2624</v>
      </c>
      <c r="G1547" s="252"/>
      <c r="H1547" s="256">
        <v>8.7899999999999991</v>
      </c>
      <c r="I1547" s="257"/>
      <c r="J1547" s="252"/>
      <c r="K1547" s="252"/>
      <c r="L1547" s="258"/>
      <c r="M1547" s="259"/>
      <c r="N1547" s="260"/>
      <c r="O1547" s="260"/>
      <c r="P1547" s="260"/>
      <c r="Q1547" s="260"/>
      <c r="R1547" s="260"/>
      <c r="S1547" s="260"/>
      <c r="T1547" s="261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T1547" s="262" t="s">
        <v>440</v>
      </c>
      <c r="AU1547" s="262" t="s">
        <v>91</v>
      </c>
      <c r="AV1547" s="13" t="s">
        <v>91</v>
      </c>
      <c r="AW1547" s="13" t="s">
        <v>36</v>
      </c>
      <c r="AX1547" s="13" t="s">
        <v>89</v>
      </c>
      <c r="AY1547" s="262" t="s">
        <v>320</v>
      </c>
    </row>
    <row r="1548" s="2" customFormat="1" ht="49.05" customHeight="1">
      <c r="A1548" s="39"/>
      <c r="B1548" s="40"/>
      <c r="C1548" s="228" t="s">
        <v>2625</v>
      </c>
      <c r="D1548" s="228" t="s">
        <v>323</v>
      </c>
      <c r="E1548" s="229" t="s">
        <v>2626</v>
      </c>
      <c r="F1548" s="230" t="s">
        <v>2627</v>
      </c>
      <c r="G1548" s="231" t="s">
        <v>544</v>
      </c>
      <c r="H1548" s="232">
        <v>1</v>
      </c>
      <c r="I1548" s="233"/>
      <c r="J1548" s="234">
        <f>ROUND(I1548*H1548,2)</f>
        <v>0</v>
      </c>
      <c r="K1548" s="230" t="s">
        <v>1</v>
      </c>
      <c r="L1548" s="45"/>
      <c r="M1548" s="235" t="s">
        <v>1</v>
      </c>
      <c r="N1548" s="236" t="s">
        <v>46</v>
      </c>
      <c r="O1548" s="92"/>
      <c r="P1548" s="237">
        <f>O1548*H1548</f>
        <v>0</v>
      </c>
      <c r="Q1548" s="237">
        <v>0</v>
      </c>
      <c r="R1548" s="237">
        <f>Q1548*H1548</f>
        <v>0</v>
      </c>
      <c r="S1548" s="237">
        <v>0</v>
      </c>
      <c r="T1548" s="238">
        <f>S1548*H1548</f>
        <v>0</v>
      </c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39"/>
      <c r="AE1548" s="39"/>
      <c r="AR1548" s="239" t="s">
        <v>404</v>
      </c>
      <c r="AT1548" s="239" t="s">
        <v>323</v>
      </c>
      <c r="AU1548" s="239" t="s">
        <v>91</v>
      </c>
      <c r="AY1548" s="18" t="s">
        <v>320</v>
      </c>
      <c r="BE1548" s="240">
        <f>IF(N1548="základní",J1548,0)</f>
        <v>0</v>
      </c>
      <c r="BF1548" s="240">
        <f>IF(N1548="snížená",J1548,0)</f>
        <v>0</v>
      </c>
      <c r="BG1548" s="240">
        <f>IF(N1548="zákl. přenesená",J1548,0)</f>
        <v>0</v>
      </c>
      <c r="BH1548" s="240">
        <f>IF(N1548="sníž. přenesená",J1548,0)</f>
        <v>0</v>
      </c>
      <c r="BI1548" s="240">
        <f>IF(N1548="nulová",J1548,0)</f>
        <v>0</v>
      </c>
      <c r="BJ1548" s="18" t="s">
        <v>89</v>
      </c>
      <c r="BK1548" s="240">
        <f>ROUND(I1548*H1548,2)</f>
        <v>0</v>
      </c>
      <c r="BL1548" s="18" t="s">
        <v>404</v>
      </c>
      <c r="BM1548" s="239" t="s">
        <v>2628</v>
      </c>
    </row>
    <row r="1549" s="2" customFormat="1" ht="49.05" customHeight="1">
      <c r="A1549" s="39"/>
      <c r="B1549" s="40"/>
      <c r="C1549" s="228" t="s">
        <v>2629</v>
      </c>
      <c r="D1549" s="228" t="s">
        <v>323</v>
      </c>
      <c r="E1549" s="229" t="s">
        <v>2630</v>
      </c>
      <c r="F1549" s="230" t="s">
        <v>2631</v>
      </c>
      <c r="G1549" s="231" t="s">
        <v>544</v>
      </c>
      <c r="H1549" s="232">
        <v>1</v>
      </c>
      <c r="I1549" s="233"/>
      <c r="J1549" s="234">
        <f>ROUND(I1549*H1549,2)</f>
        <v>0</v>
      </c>
      <c r="K1549" s="230" t="s">
        <v>1</v>
      </c>
      <c r="L1549" s="45"/>
      <c r="M1549" s="235" t="s">
        <v>1</v>
      </c>
      <c r="N1549" s="236" t="s">
        <v>46</v>
      </c>
      <c r="O1549" s="92"/>
      <c r="P1549" s="237">
        <f>O1549*H1549</f>
        <v>0</v>
      </c>
      <c r="Q1549" s="237">
        <v>0</v>
      </c>
      <c r="R1549" s="237">
        <f>Q1549*H1549</f>
        <v>0</v>
      </c>
      <c r="S1549" s="237">
        <v>0</v>
      </c>
      <c r="T1549" s="238">
        <f>S1549*H1549</f>
        <v>0</v>
      </c>
      <c r="U1549" s="39"/>
      <c r="V1549" s="39"/>
      <c r="W1549" s="39"/>
      <c r="X1549" s="39"/>
      <c r="Y1549" s="39"/>
      <c r="Z1549" s="39"/>
      <c r="AA1549" s="39"/>
      <c r="AB1549" s="39"/>
      <c r="AC1549" s="39"/>
      <c r="AD1549" s="39"/>
      <c r="AE1549" s="39"/>
      <c r="AR1549" s="239" t="s">
        <v>404</v>
      </c>
      <c r="AT1549" s="239" t="s">
        <v>323</v>
      </c>
      <c r="AU1549" s="239" t="s">
        <v>91</v>
      </c>
      <c r="AY1549" s="18" t="s">
        <v>320</v>
      </c>
      <c r="BE1549" s="240">
        <f>IF(N1549="základní",J1549,0)</f>
        <v>0</v>
      </c>
      <c r="BF1549" s="240">
        <f>IF(N1549="snížená",J1549,0)</f>
        <v>0</v>
      </c>
      <c r="BG1549" s="240">
        <f>IF(N1549="zákl. přenesená",J1549,0)</f>
        <v>0</v>
      </c>
      <c r="BH1549" s="240">
        <f>IF(N1549="sníž. přenesená",J1549,0)</f>
        <v>0</v>
      </c>
      <c r="BI1549" s="240">
        <f>IF(N1549="nulová",J1549,0)</f>
        <v>0</v>
      </c>
      <c r="BJ1549" s="18" t="s">
        <v>89</v>
      </c>
      <c r="BK1549" s="240">
        <f>ROUND(I1549*H1549,2)</f>
        <v>0</v>
      </c>
      <c r="BL1549" s="18" t="s">
        <v>404</v>
      </c>
      <c r="BM1549" s="239" t="s">
        <v>2632</v>
      </c>
    </row>
    <row r="1550" s="2" customFormat="1" ht="49.05" customHeight="1">
      <c r="A1550" s="39"/>
      <c r="B1550" s="40"/>
      <c r="C1550" s="228" t="s">
        <v>2633</v>
      </c>
      <c r="D1550" s="228" t="s">
        <v>323</v>
      </c>
      <c r="E1550" s="229" t="s">
        <v>2634</v>
      </c>
      <c r="F1550" s="230" t="s">
        <v>2635</v>
      </c>
      <c r="G1550" s="231" t="s">
        <v>544</v>
      </c>
      <c r="H1550" s="232">
        <v>3</v>
      </c>
      <c r="I1550" s="233"/>
      <c r="J1550" s="234">
        <f>ROUND(I1550*H1550,2)</f>
        <v>0</v>
      </c>
      <c r="K1550" s="230" t="s">
        <v>1</v>
      </c>
      <c r="L1550" s="45"/>
      <c r="M1550" s="235" t="s">
        <v>1</v>
      </c>
      <c r="N1550" s="236" t="s">
        <v>46</v>
      </c>
      <c r="O1550" s="92"/>
      <c r="P1550" s="237">
        <f>O1550*H1550</f>
        <v>0</v>
      </c>
      <c r="Q1550" s="237">
        <v>0</v>
      </c>
      <c r="R1550" s="237">
        <f>Q1550*H1550</f>
        <v>0</v>
      </c>
      <c r="S1550" s="237">
        <v>0</v>
      </c>
      <c r="T1550" s="238">
        <f>S1550*H1550</f>
        <v>0</v>
      </c>
      <c r="U1550" s="39"/>
      <c r="V1550" s="39"/>
      <c r="W1550" s="39"/>
      <c r="X1550" s="39"/>
      <c r="Y1550" s="39"/>
      <c r="Z1550" s="39"/>
      <c r="AA1550" s="39"/>
      <c r="AB1550" s="39"/>
      <c r="AC1550" s="39"/>
      <c r="AD1550" s="39"/>
      <c r="AE1550" s="39"/>
      <c r="AR1550" s="239" t="s">
        <v>404</v>
      </c>
      <c r="AT1550" s="239" t="s">
        <v>323</v>
      </c>
      <c r="AU1550" s="239" t="s">
        <v>91</v>
      </c>
      <c r="AY1550" s="18" t="s">
        <v>320</v>
      </c>
      <c r="BE1550" s="240">
        <f>IF(N1550="základní",J1550,0)</f>
        <v>0</v>
      </c>
      <c r="BF1550" s="240">
        <f>IF(N1550="snížená",J1550,0)</f>
        <v>0</v>
      </c>
      <c r="BG1550" s="240">
        <f>IF(N1550="zákl. přenesená",J1550,0)</f>
        <v>0</v>
      </c>
      <c r="BH1550" s="240">
        <f>IF(N1550="sníž. přenesená",J1550,0)</f>
        <v>0</v>
      </c>
      <c r="BI1550" s="240">
        <f>IF(N1550="nulová",J1550,0)</f>
        <v>0</v>
      </c>
      <c r="BJ1550" s="18" t="s">
        <v>89</v>
      </c>
      <c r="BK1550" s="240">
        <f>ROUND(I1550*H1550,2)</f>
        <v>0</v>
      </c>
      <c r="BL1550" s="18" t="s">
        <v>404</v>
      </c>
      <c r="BM1550" s="239" t="s">
        <v>2636</v>
      </c>
    </row>
    <row r="1551" s="2" customFormat="1" ht="49.05" customHeight="1">
      <c r="A1551" s="39"/>
      <c r="B1551" s="40"/>
      <c r="C1551" s="228" t="s">
        <v>2637</v>
      </c>
      <c r="D1551" s="228" t="s">
        <v>323</v>
      </c>
      <c r="E1551" s="229" t="s">
        <v>2638</v>
      </c>
      <c r="F1551" s="230" t="s">
        <v>2639</v>
      </c>
      <c r="G1551" s="231" t="s">
        <v>544</v>
      </c>
      <c r="H1551" s="232">
        <v>1</v>
      </c>
      <c r="I1551" s="233"/>
      <c r="J1551" s="234">
        <f>ROUND(I1551*H1551,2)</f>
        <v>0</v>
      </c>
      <c r="K1551" s="230" t="s">
        <v>1</v>
      </c>
      <c r="L1551" s="45"/>
      <c r="M1551" s="235" t="s">
        <v>1</v>
      </c>
      <c r="N1551" s="236" t="s">
        <v>46</v>
      </c>
      <c r="O1551" s="92"/>
      <c r="P1551" s="237">
        <f>O1551*H1551</f>
        <v>0</v>
      </c>
      <c r="Q1551" s="237">
        <v>0</v>
      </c>
      <c r="R1551" s="237">
        <f>Q1551*H1551</f>
        <v>0</v>
      </c>
      <c r="S1551" s="237">
        <v>0</v>
      </c>
      <c r="T1551" s="238">
        <f>S1551*H1551</f>
        <v>0</v>
      </c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R1551" s="239" t="s">
        <v>404</v>
      </c>
      <c r="AT1551" s="239" t="s">
        <v>323</v>
      </c>
      <c r="AU1551" s="239" t="s">
        <v>91</v>
      </c>
      <c r="AY1551" s="18" t="s">
        <v>320</v>
      </c>
      <c r="BE1551" s="240">
        <f>IF(N1551="základní",J1551,0)</f>
        <v>0</v>
      </c>
      <c r="BF1551" s="240">
        <f>IF(N1551="snížená",J1551,0)</f>
        <v>0</v>
      </c>
      <c r="BG1551" s="240">
        <f>IF(N1551="zákl. přenesená",J1551,0)</f>
        <v>0</v>
      </c>
      <c r="BH1551" s="240">
        <f>IF(N1551="sníž. přenesená",J1551,0)</f>
        <v>0</v>
      </c>
      <c r="BI1551" s="240">
        <f>IF(N1551="nulová",J1551,0)</f>
        <v>0</v>
      </c>
      <c r="BJ1551" s="18" t="s">
        <v>89</v>
      </c>
      <c r="BK1551" s="240">
        <f>ROUND(I1551*H1551,2)</f>
        <v>0</v>
      </c>
      <c r="BL1551" s="18" t="s">
        <v>404</v>
      </c>
      <c r="BM1551" s="239" t="s">
        <v>2640</v>
      </c>
    </row>
    <row r="1552" s="2" customFormat="1" ht="49.05" customHeight="1">
      <c r="A1552" s="39"/>
      <c r="B1552" s="40"/>
      <c r="C1552" s="228" t="s">
        <v>2641</v>
      </c>
      <c r="D1552" s="228" t="s">
        <v>323</v>
      </c>
      <c r="E1552" s="229" t="s">
        <v>2642</v>
      </c>
      <c r="F1552" s="230" t="s">
        <v>2643</v>
      </c>
      <c r="G1552" s="231" t="s">
        <v>544</v>
      </c>
      <c r="H1552" s="232">
        <v>1</v>
      </c>
      <c r="I1552" s="233"/>
      <c r="J1552" s="234">
        <f>ROUND(I1552*H1552,2)</f>
        <v>0</v>
      </c>
      <c r="K1552" s="230" t="s">
        <v>1</v>
      </c>
      <c r="L1552" s="45"/>
      <c r="M1552" s="235" t="s">
        <v>1</v>
      </c>
      <c r="N1552" s="236" t="s">
        <v>46</v>
      </c>
      <c r="O1552" s="92"/>
      <c r="P1552" s="237">
        <f>O1552*H1552</f>
        <v>0</v>
      </c>
      <c r="Q1552" s="237">
        <v>0</v>
      </c>
      <c r="R1552" s="237">
        <f>Q1552*H1552</f>
        <v>0</v>
      </c>
      <c r="S1552" s="237">
        <v>0</v>
      </c>
      <c r="T1552" s="238">
        <f>S1552*H1552</f>
        <v>0</v>
      </c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39"/>
      <c r="AR1552" s="239" t="s">
        <v>404</v>
      </c>
      <c r="AT1552" s="239" t="s">
        <v>323</v>
      </c>
      <c r="AU1552" s="239" t="s">
        <v>91</v>
      </c>
      <c r="AY1552" s="18" t="s">
        <v>320</v>
      </c>
      <c r="BE1552" s="240">
        <f>IF(N1552="základní",J1552,0)</f>
        <v>0</v>
      </c>
      <c r="BF1552" s="240">
        <f>IF(N1552="snížená",J1552,0)</f>
        <v>0</v>
      </c>
      <c r="BG1552" s="240">
        <f>IF(N1552="zákl. přenesená",J1552,0)</f>
        <v>0</v>
      </c>
      <c r="BH1552" s="240">
        <f>IF(N1552="sníž. přenesená",J1552,0)</f>
        <v>0</v>
      </c>
      <c r="BI1552" s="240">
        <f>IF(N1552="nulová",J1552,0)</f>
        <v>0</v>
      </c>
      <c r="BJ1552" s="18" t="s">
        <v>89</v>
      </c>
      <c r="BK1552" s="240">
        <f>ROUND(I1552*H1552,2)</f>
        <v>0</v>
      </c>
      <c r="BL1552" s="18" t="s">
        <v>404</v>
      </c>
      <c r="BM1552" s="239" t="s">
        <v>2644</v>
      </c>
    </row>
    <row r="1553" s="2" customFormat="1" ht="49.05" customHeight="1">
      <c r="A1553" s="39"/>
      <c r="B1553" s="40"/>
      <c r="C1553" s="228" t="s">
        <v>2645</v>
      </c>
      <c r="D1553" s="228" t="s">
        <v>323</v>
      </c>
      <c r="E1553" s="229" t="s">
        <v>2646</v>
      </c>
      <c r="F1553" s="230" t="s">
        <v>2647</v>
      </c>
      <c r="G1553" s="231" t="s">
        <v>544</v>
      </c>
      <c r="H1553" s="232">
        <v>1</v>
      </c>
      <c r="I1553" s="233"/>
      <c r="J1553" s="234">
        <f>ROUND(I1553*H1553,2)</f>
        <v>0</v>
      </c>
      <c r="K1553" s="230" t="s">
        <v>1</v>
      </c>
      <c r="L1553" s="45"/>
      <c r="M1553" s="235" t="s">
        <v>1</v>
      </c>
      <c r="N1553" s="236" t="s">
        <v>46</v>
      </c>
      <c r="O1553" s="92"/>
      <c r="P1553" s="237">
        <f>O1553*H1553</f>
        <v>0</v>
      </c>
      <c r="Q1553" s="237">
        <v>0</v>
      </c>
      <c r="R1553" s="237">
        <f>Q1553*H1553</f>
        <v>0</v>
      </c>
      <c r="S1553" s="237">
        <v>0</v>
      </c>
      <c r="T1553" s="238">
        <f>S1553*H1553</f>
        <v>0</v>
      </c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R1553" s="239" t="s">
        <v>404</v>
      </c>
      <c r="AT1553" s="239" t="s">
        <v>323</v>
      </c>
      <c r="AU1553" s="239" t="s">
        <v>91</v>
      </c>
      <c r="AY1553" s="18" t="s">
        <v>320</v>
      </c>
      <c r="BE1553" s="240">
        <f>IF(N1553="základní",J1553,0)</f>
        <v>0</v>
      </c>
      <c r="BF1553" s="240">
        <f>IF(N1553="snížená",J1553,0)</f>
        <v>0</v>
      </c>
      <c r="BG1553" s="240">
        <f>IF(N1553="zákl. přenesená",J1553,0)</f>
        <v>0</v>
      </c>
      <c r="BH1553" s="240">
        <f>IF(N1553="sníž. přenesená",J1553,0)</f>
        <v>0</v>
      </c>
      <c r="BI1553" s="240">
        <f>IF(N1553="nulová",J1553,0)</f>
        <v>0</v>
      </c>
      <c r="BJ1553" s="18" t="s">
        <v>89</v>
      </c>
      <c r="BK1553" s="240">
        <f>ROUND(I1553*H1553,2)</f>
        <v>0</v>
      </c>
      <c r="BL1553" s="18" t="s">
        <v>404</v>
      </c>
      <c r="BM1553" s="239" t="s">
        <v>2648</v>
      </c>
    </row>
    <row r="1554" s="2" customFormat="1" ht="49.05" customHeight="1">
      <c r="A1554" s="39"/>
      <c r="B1554" s="40"/>
      <c r="C1554" s="228" t="s">
        <v>2649</v>
      </c>
      <c r="D1554" s="228" t="s">
        <v>323</v>
      </c>
      <c r="E1554" s="229" t="s">
        <v>2650</v>
      </c>
      <c r="F1554" s="230" t="s">
        <v>2651</v>
      </c>
      <c r="G1554" s="231" t="s">
        <v>544</v>
      </c>
      <c r="H1554" s="232">
        <v>1</v>
      </c>
      <c r="I1554" s="233"/>
      <c r="J1554" s="234">
        <f>ROUND(I1554*H1554,2)</f>
        <v>0</v>
      </c>
      <c r="K1554" s="230" t="s">
        <v>1</v>
      </c>
      <c r="L1554" s="45"/>
      <c r="M1554" s="235" t="s">
        <v>1</v>
      </c>
      <c r="N1554" s="236" t="s">
        <v>46</v>
      </c>
      <c r="O1554" s="92"/>
      <c r="P1554" s="237">
        <f>O1554*H1554</f>
        <v>0</v>
      </c>
      <c r="Q1554" s="237">
        <v>0</v>
      </c>
      <c r="R1554" s="237">
        <f>Q1554*H1554</f>
        <v>0</v>
      </c>
      <c r="S1554" s="237">
        <v>0</v>
      </c>
      <c r="T1554" s="238">
        <f>S1554*H1554</f>
        <v>0</v>
      </c>
      <c r="U1554" s="39"/>
      <c r="V1554" s="39"/>
      <c r="W1554" s="39"/>
      <c r="X1554" s="39"/>
      <c r="Y1554" s="39"/>
      <c r="Z1554" s="39"/>
      <c r="AA1554" s="39"/>
      <c r="AB1554" s="39"/>
      <c r="AC1554" s="39"/>
      <c r="AD1554" s="39"/>
      <c r="AE1554" s="39"/>
      <c r="AR1554" s="239" t="s">
        <v>404</v>
      </c>
      <c r="AT1554" s="239" t="s">
        <v>323</v>
      </c>
      <c r="AU1554" s="239" t="s">
        <v>91</v>
      </c>
      <c r="AY1554" s="18" t="s">
        <v>320</v>
      </c>
      <c r="BE1554" s="240">
        <f>IF(N1554="základní",J1554,0)</f>
        <v>0</v>
      </c>
      <c r="BF1554" s="240">
        <f>IF(N1554="snížená",J1554,0)</f>
        <v>0</v>
      </c>
      <c r="BG1554" s="240">
        <f>IF(N1554="zákl. přenesená",J1554,0)</f>
        <v>0</v>
      </c>
      <c r="BH1554" s="240">
        <f>IF(N1554="sníž. přenesená",J1554,0)</f>
        <v>0</v>
      </c>
      <c r="BI1554" s="240">
        <f>IF(N1554="nulová",J1554,0)</f>
        <v>0</v>
      </c>
      <c r="BJ1554" s="18" t="s">
        <v>89</v>
      </c>
      <c r="BK1554" s="240">
        <f>ROUND(I1554*H1554,2)</f>
        <v>0</v>
      </c>
      <c r="BL1554" s="18" t="s">
        <v>404</v>
      </c>
      <c r="BM1554" s="239" t="s">
        <v>2652</v>
      </c>
    </row>
    <row r="1555" s="2" customFormat="1" ht="49.05" customHeight="1">
      <c r="A1555" s="39"/>
      <c r="B1555" s="40"/>
      <c r="C1555" s="228" t="s">
        <v>2653</v>
      </c>
      <c r="D1555" s="228" t="s">
        <v>323</v>
      </c>
      <c r="E1555" s="229" t="s">
        <v>2654</v>
      </c>
      <c r="F1555" s="230" t="s">
        <v>2655</v>
      </c>
      <c r="G1555" s="231" t="s">
        <v>544</v>
      </c>
      <c r="H1555" s="232">
        <v>1</v>
      </c>
      <c r="I1555" s="233"/>
      <c r="J1555" s="234">
        <f>ROUND(I1555*H1555,2)</f>
        <v>0</v>
      </c>
      <c r="K1555" s="230" t="s">
        <v>1</v>
      </c>
      <c r="L1555" s="45"/>
      <c r="M1555" s="235" t="s">
        <v>1</v>
      </c>
      <c r="N1555" s="236" t="s">
        <v>46</v>
      </c>
      <c r="O1555" s="92"/>
      <c r="P1555" s="237">
        <f>O1555*H1555</f>
        <v>0</v>
      </c>
      <c r="Q1555" s="237">
        <v>0</v>
      </c>
      <c r="R1555" s="237">
        <f>Q1555*H1555</f>
        <v>0</v>
      </c>
      <c r="S1555" s="237">
        <v>0</v>
      </c>
      <c r="T1555" s="238">
        <f>S1555*H1555</f>
        <v>0</v>
      </c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39"/>
      <c r="AE1555" s="39"/>
      <c r="AR1555" s="239" t="s">
        <v>404</v>
      </c>
      <c r="AT1555" s="239" t="s">
        <v>323</v>
      </c>
      <c r="AU1555" s="239" t="s">
        <v>91</v>
      </c>
      <c r="AY1555" s="18" t="s">
        <v>320</v>
      </c>
      <c r="BE1555" s="240">
        <f>IF(N1555="základní",J1555,0)</f>
        <v>0</v>
      </c>
      <c r="BF1555" s="240">
        <f>IF(N1555="snížená",J1555,0)</f>
        <v>0</v>
      </c>
      <c r="BG1555" s="240">
        <f>IF(N1555="zákl. přenesená",J1555,0)</f>
        <v>0</v>
      </c>
      <c r="BH1555" s="240">
        <f>IF(N1555="sníž. přenesená",J1555,0)</f>
        <v>0</v>
      </c>
      <c r="BI1555" s="240">
        <f>IF(N1555="nulová",J1555,0)</f>
        <v>0</v>
      </c>
      <c r="BJ1555" s="18" t="s">
        <v>89</v>
      </c>
      <c r="BK1555" s="240">
        <f>ROUND(I1555*H1555,2)</f>
        <v>0</v>
      </c>
      <c r="BL1555" s="18" t="s">
        <v>404</v>
      </c>
      <c r="BM1555" s="239" t="s">
        <v>2656</v>
      </c>
    </row>
    <row r="1556" s="2" customFormat="1" ht="24.15" customHeight="1">
      <c r="A1556" s="39"/>
      <c r="B1556" s="40"/>
      <c r="C1556" s="228" t="s">
        <v>2657</v>
      </c>
      <c r="D1556" s="228" t="s">
        <v>323</v>
      </c>
      <c r="E1556" s="229" t="s">
        <v>2658</v>
      </c>
      <c r="F1556" s="230" t="s">
        <v>2659</v>
      </c>
      <c r="G1556" s="231" t="s">
        <v>325</v>
      </c>
      <c r="H1556" s="232">
        <v>1</v>
      </c>
      <c r="I1556" s="233"/>
      <c r="J1556" s="234">
        <f>ROUND(I1556*H1556,2)</f>
        <v>0</v>
      </c>
      <c r="K1556" s="230" t="s">
        <v>1</v>
      </c>
      <c r="L1556" s="45"/>
      <c r="M1556" s="235" t="s">
        <v>1</v>
      </c>
      <c r="N1556" s="236" t="s">
        <v>46</v>
      </c>
      <c r="O1556" s="92"/>
      <c r="P1556" s="237">
        <f>O1556*H1556</f>
        <v>0</v>
      </c>
      <c r="Q1556" s="237">
        <v>0</v>
      </c>
      <c r="R1556" s="237">
        <f>Q1556*H1556</f>
        <v>0</v>
      </c>
      <c r="S1556" s="237">
        <v>0</v>
      </c>
      <c r="T1556" s="238">
        <f>S1556*H1556</f>
        <v>0</v>
      </c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R1556" s="239" t="s">
        <v>404</v>
      </c>
      <c r="AT1556" s="239" t="s">
        <v>323</v>
      </c>
      <c r="AU1556" s="239" t="s">
        <v>91</v>
      </c>
      <c r="AY1556" s="18" t="s">
        <v>320</v>
      </c>
      <c r="BE1556" s="240">
        <f>IF(N1556="základní",J1556,0)</f>
        <v>0</v>
      </c>
      <c r="BF1556" s="240">
        <f>IF(N1556="snížená",J1556,0)</f>
        <v>0</v>
      </c>
      <c r="BG1556" s="240">
        <f>IF(N1556="zákl. přenesená",J1556,0)</f>
        <v>0</v>
      </c>
      <c r="BH1556" s="240">
        <f>IF(N1556="sníž. přenesená",J1556,0)</f>
        <v>0</v>
      </c>
      <c r="BI1556" s="240">
        <f>IF(N1556="nulová",J1556,0)</f>
        <v>0</v>
      </c>
      <c r="BJ1556" s="18" t="s">
        <v>89</v>
      </c>
      <c r="BK1556" s="240">
        <f>ROUND(I1556*H1556,2)</f>
        <v>0</v>
      </c>
      <c r="BL1556" s="18" t="s">
        <v>404</v>
      </c>
      <c r="BM1556" s="239" t="s">
        <v>2660</v>
      </c>
    </row>
    <row r="1557" s="12" customFormat="1" ht="22.8" customHeight="1">
      <c r="A1557" s="12"/>
      <c r="B1557" s="212"/>
      <c r="C1557" s="213"/>
      <c r="D1557" s="214" t="s">
        <v>80</v>
      </c>
      <c r="E1557" s="226" t="s">
        <v>2661</v>
      </c>
      <c r="F1557" s="226" t="s">
        <v>2662</v>
      </c>
      <c r="G1557" s="213"/>
      <c r="H1557" s="213"/>
      <c r="I1557" s="216"/>
      <c r="J1557" s="227">
        <f>BK1557</f>
        <v>0</v>
      </c>
      <c r="K1557" s="213"/>
      <c r="L1557" s="218"/>
      <c r="M1557" s="219"/>
      <c r="N1557" s="220"/>
      <c r="O1557" s="220"/>
      <c r="P1557" s="221">
        <f>SUM(P1558:P1611)</f>
        <v>0</v>
      </c>
      <c r="Q1557" s="220"/>
      <c r="R1557" s="221">
        <f>SUM(R1558:R1611)</f>
        <v>0.15529548000000001</v>
      </c>
      <c r="S1557" s="220"/>
      <c r="T1557" s="222">
        <f>SUM(T1558:T1611)</f>
        <v>0</v>
      </c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R1557" s="223" t="s">
        <v>91</v>
      </c>
      <c r="AT1557" s="224" t="s">
        <v>80</v>
      </c>
      <c r="AU1557" s="224" t="s">
        <v>89</v>
      </c>
      <c r="AY1557" s="223" t="s">
        <v>320</v>
      </c>
      <c r="BK1557" s="225">
        <f>SUM(BK1558:BK1611)</f>
        <v>0</v>
      </c>
    </row>
    <row r="1558" s="2" customFormat="1" ht="33" customHeight="1">
      <c r="A1558" s="39"/>
      <c r="B1558" s="40"/>
      <c r="C1558" s="228" t="s">
        <v>2663</v>
      </c>
      <c r="D1558" s="228" t="s">
        <v>323</v>
      </c>
      <c r="E1558" s="229" t="s">
        <v>2664</v>
      </c>
      <c r="F1558" s="230" t="s">
        <v>2665</v>
      </c>
      <c r="G1558" s="231" t="s">
        <v>2666</v>
      </c>
      <c r="H1558" s="232">
        <v>0.45800000000000002</v>
      </c>
      <c r="I1558" s="233"/>
      <c r="J1558" s="234">
        <f>ROUND(I1558*H1558,2)</f>
        <v>0</v>
      </c>
      <c r="K1558" s="230" t="s">
        <v>1</v>
      </c>
      <c r="L1558" s="45"/>
      <c r="M1558" s="235" t="s">
        <v>1</v>
      </c>
      <c r="N1558" s="236" t="s">
        <v>46</v>
      </c>
      <c r="O1558" s="92"/>
      <c r="P1558" s="237">
        <f>O1558*H1558</f>
        <v>0</v>
      </c>
      <c r="Q1558" s="237">
        <v>6.0000000000000002E-05</v>
      </c>
      <c r="R1558" s="237">
        <f>Q1558*H1558</f>
        <v>2.7480000000000001E-05</v>
      </c>
      <c r="S1558" s="237">
        <v>0</v>
      </c>
      <c r="T1558" s="238">
        <f>S1558*H1558</f>
        <v>0</v>
      </c>
      <c r="U1558" s="39"/>
      <c r="V1558" s="39"/>
      <c r="W1558" s="39"/>
      <c r="X1558" s="39"/>
      <c r="Y1558" s="39"/>
      <c r="Z1558" s="39"/>
      <c r="AA1558" s="39"/>
      <c r="AB1558" s="39"/>
      <c r="AC1558" s="39"/>
      <c r="AD1558" s="39"/>
      <c r="AE1558" s="39"/>
      <c r="AR1558" s="239" t="s">
        <v>404</v>
      </c>
      <c r="AT1558" s="239" t="s">
        <v>323</v>
      </c>
      <c r="AU1558" s="239" t="s">
        <v>91</v>
      </c>
      <c r="AY1558" s="18" t="s">
        <v>320</v>
      </c>
      <c r="BE1558" s="240">
        <f>IF(N1558="základní",J1558,0)</f>
        <v>0</v>
      </c>
      <c r="BF1558" s="240">
        <f>IF(N1558="snížená",J1558,0)</f>
        <v>0</v>
      </c>
      <c r="BG1558" s="240">
        <f>IF(N1558="zákl. přenesená",J1558,0)</f>
        <v>0</v>
      </c>
      <c r="BH1558" s="240">
        <f>IF(N1558="sníž. přenesená",J1558,0)</f>
        <v>0</v>
      </c>
      <c r="BI1558" s="240">
        <f>IF(N1558="nulová",J1558,0)</f>
        <v>0</v>
      </c>
      <c r="BJ1558" s="18" t="s">
        <v>89</v>
      </c>
      <c r="BK1558" s="240">
        <f>ROUND(I1558*H1558,2)</f>
        <v>0</v>
      </c>
      <c r="BL1558" s="18" t="s">
        <v>404</v>
      </c>
      <c r="BM1558" s="239" t="s">
        <v>2667</v>
      </c>
    </row>
    <row r="1559" s="2" customFormat="1" ht="24.15" customHeight="1">
      <c r="A1559" s="39"/>
      <c r="B1559" s="40"/>
      <c r="C1559" s="228" t="s">
        <v>2668</v>
      </c>
      <c r="D1559" s="228" t="s">
        <v>323</v>
      </c>
      <c r="E1559" s="229" t="s">
        <v>2669</v>
      </c>
      <c r="F1559" s="230" t="s">
        <v>2670</v>
      </c>
      <c r="G1559" s="231" t="s">
        <v>2666</v>
      </c>
      <c r="H1559" s="232">
        <v>304</v>
      </c>
      <c r="I1559" s="233"/>
      <c r="J1559" s="234">
        <f>ROUND(I1559*H1559,2)</f>
        <v>0</v>
      </c>
      <c r="K1559" s="230" t="s">
        <v>1</v>
      </c>
      <c r="L1559" s="45"/>
      <c r="M1559" s="235" t="s">
        <v>1</v>
      </c>
      <c r="N1559" s="236" t="s">
        <v>46</v>
      </c>
      <c r="O1559" s="92"/>
      <c r="P1559" s="237">
        <f>O1559*H1559</f>
        <v>0</v>
      </c>
      <c r="Q1559" s="237">
        <v>6.0000000000000002E-05</v>
      </c>
      <c r="R1559" s="237">
        <f>Q1559*H1559</f>
        <v>0.018239999999999999</v>
      </c>
      <c r="S1559" s="237">
        <v>0</v>
      </c>
      <c r="T1559" s="238">
        <f>S1559*H1559</f>
        <v>0</v>
      </c>
      <c r="U1559" s="39"/>
      <c r="V1559" s="39"/>
      <c r="W1559" s="39"/>
      <c r="X1559" s="39"/>
      <c r="Y1559" s="39"/>
      <c r="Z1559" s="39"/>
      <c r="AA1559" s="39"/>
      <c r="AB1559" s="39"/>
      <c r="AC1559" s="39"/>
      <c r="AD1559" s="39"/>
      <c r="AE1559" s="39"/>
      <c r="AR1559" s="239" t="s">
        <v>404</v>
      </c>
      <c r="AT1559" s="239" t="s">
        <v>323</v>
      </c>
      <c r="AU1559" s="239" t="s">
        <v>91</v>
      </c>
      <c r="AY1559" s="18" t="s">
        <v>320</v>
      </c>
      <c r="BE1559" s="240">
        <f>IF(N1559="základní",J1559,0)</f>
        <v>0</v>
      </c>
      <c r="BF1559" s="240">
        <f>IF(N1559="snížená",J1559,0)</f>
        <v>0</v>
      </c>
      <c r="BG1559" s="240">
        <f>IF(N1559="zákl. přenesená",J1559,0)</f>
        <v>0</v>
      </c>
      <c r="BH1559" s="240">
        <f>IF(N1559="sníž. přenesená",J1559,0)</f>
        <v>0</v>
      </c>
      <c r="BI1559" s="240">
        <f>IF(N1559="nulová",J1559,0)</f>
        <v>0</v>
      </c>
      <c r="BJ1559" s="18" t="s">
        <v>89</v>
      </c>
      <c r="BK1559" s="240">
        <f>ROUND(I1559*H1559,2)</f>
        <v>0</v>
      </c>
      <c r="BL1559" s="18" t="s">
        <v>404</v>
      </c>
      <c r="BM1559" s="239" t="s">
        <v>2671</v>
      </c>
    </row>
    <row r="1560" s="2" customFormat="1" ht="24.15" customHeight="1">
      <c r="A1560" s="39"/>
      <c r="B1560" s="40"/>
      <c r="C1560" s="228" t="s">
        <v>2672</v>
      </c>
      <c r="D1560" s="228" t="s">
        <v>323</v>
      </c>
      <c r="E1560" s="229" t="s">
        <v>2673</v>
      </c>
      <c r="F1560" s="230" t="s">
        <v>2674</v>
      </c>
      <c r="G1560" s="231" t="s">
        <v>2666</v>
      </c>
      <c r="H1560" s="232">
        <v>56</v>
      </c>
      <c r="I1560" s="233"/>
      <c r="J1560" s="234">
        <f>ROUND(I1560*H1560,2)</f>
        <v>0</v>
      </c>
      <c r="K1560" s="230" t="s">
        <v>1</v>
      </c>
      <c r="L1560" s="45"/>
      <c r="M1560" s="235" t="s">
        <v>1</v>
      </c>
      <c r="N1560" s="236" t="s">
        <v>46</v>
      </c>
      <c r="O1560" s="92"/>
      <c r="P1560" s="237">
        <f>O1560*H1560</f>
        <v>0</v>
      </c>
      <c r="Q1560" s="237">
        <v>6.0000000000000002E-05</v>
      </c>
      <c r="R1560" s="237">
        <f>Q1560*H1560</f>
        <v>0.0033600000000000001</v>
      </c>
      <c r="S1560" s="237">
        <v>0</v>
      </c>
      <c r="T1560" s="238">
        <f>S1560*H1560</f>
        <v>0</v>
      </c>
      <c r="U1560" s="39"/>
      <c r="V1560" s="39"/>
      <c r="W1560" s="39"/>
      <c r="X1560" s="39"/>
      <c r="Y1560" s="39"/>
      <c r="Z1560" s="39"/>
      <c r="AA1560" s="39"/>
      <c r="AB1560" s="39"/>
      <c r="AC1560" s="39"/>
      <c r="AD1560" s="39"/>
      <c r="AE1560" s="39"/>
      <c r="AR1560" s="239" t="s">
        <v>404</v>
      </c>
      <c r="AT1560" s="239" t="s">
        <v>323</v>
      </c>
      <c r="AU1560" s="239" t="s">
        <v>91</v>
      </c>
      <c r="AY1560" s="18" t="s">
        <v>320</v>
      </c>
      <c r="BE1560" s="240">
        <f>IF(N1560="základní",J1560,0)</f>
        <v>0</v>
      </c>
      <c r="BF1560" s="240">
        <f>IF(N1560="snížená",J1560,0)</f>
        <v>0</v>
      </c>
      <c r="BG1560" s="240">
        <f>IF(N1560="zákl. přenesená",J1560,0)</f>
        <v>0</v>
      </c>
      <c r="BH1560" s="240">
        <f>IF(N1560="sníž. přenesená",J1560,0)</f>
        <v>0</v>
      </c>
      <c r="BI1560" s="240">
        <f>IF(N1560="nulová",J1560,0)</f>
        <v>0</v>
      </c>
      <c r="BJ1560" s="18" t="s">
        <v>89</v>
      </c>
      <c r="BK1560" s="240">
        <f>ROUND(I1560*H1560,2)</f>
        <v>0</v>
      </c>
      <c r="BL1560" s="18" t="s">
        <v>404</v>
      </c>
      <c r="BM1560" s="239" t="s">
        <v>2675</v>
      </c>
    </row>
    <row r="1561" s="2" customFormat="1" ht="33" customHeight="1">
      <c r="A1561" s="39"/>
      <c r="B1561" s="40"/>
      <c r="C1561" s="228" t="s">
        <v>2676</v>
      </c>
      <c r="D1561" s="228" t="s">
        <v>323</v>
      </c>
      <c r="E1561" s="229" t="s">
        <v>2677</v>
      </c>
      <c r="F1561" s="230" t="s">
        <v>2678</v>
      </c>
      <c r="G1561" s="231" t="s">
        <v>2666</v>
      </c>
      <c r="H1561" s="232">
        <v>1952</v>
      </c>
      <c r="I1561" s="233"/>
      <c r="J1561" s="234">
        <f>ROUND(I1561*H1561,2)</f>
        <v>0</v>
      </c>
      <c r="K1561" s="230" t="s">
        <v>1</v>
      </c>
      <c r="L1561" s="45"/>
      <c r="M1561" s="235" t="s">
        <v>1</v>
      </c>
      <c r="N1561" s="236" t="s">
        <v>46</v>
      </c>
      <c r="O1561" s="92"/>
      <c r="P1561" s="237">
        <f>O1561*H1561</f>
        <v>0</v>
      </c>
      <c r="Q1561" s="237">
        <v>6.0000000000000002E-05</v>
      </c>
      <c r="R1561" s="237">
        <f>Q1561*H1561</f>
        <v>0.11712</v>
      </c>
      <c r="S1561" s="237">
        <v>0</v>
      </c>
      <c r="T1561" s="238">
        <f>S1561*H1561</f>
        <v>0</v>
      </c>
      <c r="U1561" s="39"/>
      <c r="V1561" s="39"/>
      <c r="W1561" s="39"/>
      <c r="X1561" s="39"/>
      <c r="Y1561" s="39"/>
      <c r="Z1561" s="39"/>
      <c r="AA1561" s="39"/>
      <c r="AB1561" s="39"/>
      <c r="AC1561" s="39"/>
      <c r="AD1561" s="39"/>
      <c r="AE1561" s="39"/>
      <c r="AR1561" s="239" t="s">
        <v>404</v>
      </c>
      <c r="AT1561" s="239" t="s">
        <v>323</v>
      </c>
      <c r="AU1561" s="239" t="s">
        <v>91</v>
      </c>
      <c r="AY1561" s="18" t="s">
        <v>320</v>
      </c>
      <c r="BE1561" s="240">
        <f>IF(N1561="základní",J1561,0)</f>
        <v>0</v>
      </c>
      <c r="BF1561" s="240">
        <f>IF(N1561="snížená",J1561,0)</f>
        <v>0</v>
      </c>
      <c r="BG1561" s="240">
        <f>IF(N1561="zákl. přenesená",J1561,0)</f>
        <v>0</v>
      </c>
      <c r="BH1561" s="240">
        <f>IF(N1561="sníž. přenesená",J1561,0)</f>
        <v>0</v>
      </c>
      <c r="BI1561" s="240">
        <f>IF(N1561="nulová",J1561,0)</f>
        <v>0</v>
      </c>
      <c r="BJ1561" s="18" t="s">
        <v>89</v>
      </c>
      <c r="BK1561" s="240">
        <f>ROUND(I1561*H1561,2)</f>
        <v>0</v>
      </c>
      <c r="BL1561" s="18" t="s">
        <v>404</v>
      </c>
      <c r="BM1561" s="239" t="s">
        <v>2679</v>
      </c>
    </row>
    <row r="1562" s="2" customFormat="1" ht="33" customHeight="1">
      <c r="A1562" s="39"/>
      <c r="B1562" s="40"/>
      <c r="C1562" s="228" t="s">
        <v>2680</v>
      </c>
      <c r="D1562" s="228" t="s">
        <v>323</v>
      </c>
      <c r="E1562" s="229" t="s">
        <v>2681</v>
      </c>
      <c r="F1562" s="230" t="s">
        <v>2682</v>
      </c>
      <c r="G1562" s="231" t="s">
        <v>437</v>
      </c>
      <c r="H1562" s="232">
        <v>92.400000000000006</v>
      </c>
      <c r="I1562" s="233"/>
      <c r="J1562" s="234">
        <f>ROUND(I1562*H1562,2)</f>
        <v>0</v>
      </c>
      <c r="K1562" s="230" t="s">
        <v>1</v>
      </c>
      <c r="L1562" s="45"/>
      <c r="M1562" s="235" t="s">
        <v>1</v>
      </c>
      <c r="N1562" s="236" t="s">
        <v>46</v>
      </c>
      <c r="O1562" s="92"/>
      <c r="P1562" s="237">
        <f>O1562*H1562</f>
        <v>0</v>
      </c>
      <c r="Q1562" s="237">
        <v>6.0000000000000002E-05</v>
      </c>
      <c r="R1562" s="237">
        <f>Q1562*H1562</f>
        <v>0.0055440000000000003</v>
      </c>
      <c r="S1562" s="237">
        <v>0</v>
      </c>
      <c r="T1562" s="238">
        <f>S1562*H1562</f>
        <v>0</v>
      </c>
      <c r="U1562" s="39"/>
      <c r="V1562" s="39"/>
      <c r="W1562" s="39"/>
      <c r="X1562" s="39"/>
      <c r="Y1562" s="39"/>
      <c r="Z1562" s="39"/>
      <c r="AA1562" s="39"/>
      <c r="AB1562" s="39"/>
      <c r="AC1562" s="39"/>
      <c r="AD1562" s="39"/>
      <c r="AE1562" s="39"/>
      <c r="AR1562" s="239" t="s">
        <v>404</v>
      </c>
      <c r="AT1562" s="239" t="s">
        <v>323</v>
      </c>
      <c r="AU1562" s="239" t="s">
        <v>91</v>
      </c>
      <c r="AY1562" s="18" t="s">
        <v>320</v>
      </c>
      <c r="BE1562" s="240">
        <f>IF(N1562="základní",J1562,0)</f>
        <v>0</v>
      </c>
      <c r="BF1562" s="240">
        <f>IF(N1562="snížená",J1562,0)</f>
        <v>0</v>
      </c>
      <c r="BG1562" s="240">
        <f>IF(N1562="zákl. přenesená",J1562,0)</f>
        <v>0</v>
      </c>
      <c r="BH1562" s="240">
        <f>IF(N1562="sníž. přenesená",J1562,0)</f>
        <v>0</v>
      </c>
      <c r="BI1562" s="240">
        <f>IF(N1562="nulová",J1562,0)</f>
        <v>0</v>
      </c>
      <c r="BJ1562" s="18" t="s">
        <v>89</v>
      </c>
      <c r="BK1562" s="240">
        <f>ROUND(I1562*H1562,2)</f>
        <v>0</v>
      </c>
      <c r="BL1562" s="18" t="s">
        <v>404</v>
      </c>
      <c r="BM1562" s="239" t="s">
        <v>2683</v>
      </c>
    </row>
    <row r="1563" s="2" customFormat="1" ht="24.15" customHeight="1">
      <c r="A1563" s="39"/>
      <c r="B1563" s="40"/>
      <c r="C1563" s="228" t="s">
        <v>2684</v>
      </c>
      <c r="D1563" s="228" t="s">
        <v>323</v>
      </c>
      <c r="E1563" s="229" t="s">
        <v>2685</v>
      </c>
      <c r="F1563" s="230" t="s">
        <v>2686</v>
      </c>
      <c r="G1563" s="231" t="s">
        <v>437</v>
      </c>
      <c r="H1563" s="232">
        <v>92.400000000000006</v>
      </c>
      <c r="I1563" s="233"/>
      <c r="J1563" s="234">
        <f>ROUND(I1563*H1563,2)</f>
        <v>0</v>
      </c>
      <c r="K1563" s="230" t="s">
        <v>1</v>
      </c>
      <c r="L1563" s="45"/>
      <c r="M1563" s="235" t="s">
        <v>1</v>
      </c>
      <c r="N1563" s="236" t="s">
        <v>46</v>
      </c>
      <c r="O1563" s="92"/>
      <c r="P1563" s="237">
        <f>O1563*H1563</f>
        <v>0</v>
      </c>
      <c r="Q1563" s="237">
        <v>6.0000000000000002E-05</v>
      </c>
      <c r="R1563" s="237">
        <f>Q1563*H1563</f>
        <v>0.0055440000000000003</v>
      </c>
      <c r="S1563" s="237">
        <v>0</v>
      </c>
      <c r="T1563" s="238">
        <f>S1563*H1563</f>
        <v>0</v>
      </c>
      <c r="U1563" s="39"/>
      <c r="V1563" s="39"/>
      <c r="W1563" s="39"/>
      <c r="X1563" s="39"/>
      <c r="Y1563" s="39"/>
      <c r="Z1563" s="39"/>
      <c r="AA1563" s="39"/>
      <c r="AB1563" s="39"/>
      <c r="AC1563" s="39"/>
      <c r="AD1563" s="39"/>
      <c r="AE1563" s="39"/>
      <c r="AR1563" s="239" t="s">
        <v>404</v>
      </c>
      <c r="AT1563" s="239" t="s">
        <v>323</v>
      </c>
      <c r="AU1563" s="239" t="s">
        <v>91</v>
      </c>
      <c r="AY1563" s="18" t="s">
        <v>320</v>
      </c>
      <c r="BE1563" s="240">
        <f>IF(N1563="základní",J1563,0)</f>
        <v>0</v>
      </c>
      <c r="BF1563" s="240">
        <f>IF(N1563="snížená",J1563,0)</f>
        <v>0</v>
      </c>
      <c r="BG1563" s="240">
        <f>IF(N1563="zákl. přenesená",J1563,0)</f>
        <v>0</v>
      </c>
      <c r="BH1563" s="240">
        <f>IF(N1563="sníž. přenesená",J1563,0)</f>
        <v>0</v>
      </c>
      <c r="BI1563" s="240">
        <f>IF(N1563="nulová",J1563,0)</f>
        <v>0</v>
      </c>
      <c r="BJ1563" s="18" t="s">
        <v>89</v>
      </c>
      <c r="BK1563" s="240">
        <f>ROUND(I1563*H1563,2)</f>
        <v>0</v>
      </c>
      <c r="BL1563" s="18" t="s">
        <v>404</v>
      </c>
      <c r="BM1563" s="239" t="s">
        <v>2687</v>
      </c>
    </row>
    <row r="1564" s="2" customFormat="1" ht="55.5" customHeight="1">
      <c r="A1564" s="39"/>
      <c r="B1564" s="40"/>
      <c r="C1564" s="228" t="s">
        <v>2688</v>
      </c>
      <c r="D1564" s="228" t="s">
        <v>323</v>
      </c>
      <c r="E1564" s="229" t="s">
        <v>2689</v>
      </c>
      <c r="F1564" s="230" t="s">
        <v>2690</v>
      </c>
      <c r="G1564" s="231" t="s">
        <v>544</v>
      </c>
      <c r="H1564" s="232">
        <v>1</v>
      </c>
      <c r="I1564" s="233"/>
      <c r="J1564" s="234">
        <f>ROUND(I1564*H1564,2)</f>
        <v>0</v>
      </c>
      <c r="K1564" s="230" t="s">
        <v>1</v>
      </c>
      <c r="L1564" s="45"/>
      <c r="M1564" s="235" t="s">
        <v>1</v>
      </c>
      <c r="N1564" s="236" t="s">
        <v>46</v>
      </c>
      <c r="O1564" s="92"/>
      <c r="P1564" s="237">
        <f>O1564*H1564</f>
        <v>0</v>
      </c>
      <c r="Q1564" s="237">
        <v>6.0000000000000002E-05</v>
      </c>
      <c r="R1564" s="237">
        <f>Q1564*H1564</f>
        <v>6.0000000000000002E-05</v>
      </c>
      <c r="S1564" s="237">
        <v>0</v>
      </c>
      <c r="T1564" s="238">
        <f>S1564*H1564</f>
        <v>0</v>
      </c>
      <c r="U1564" s="39"/>
      <c r="V1564" s="39"/>
      <c r="W1564" s="39"/>
      <c r="X1564" s="39"/>
      <c r="Y1564" s="39"/>
      <c r="Z1564" s="39"/>
      <c r="AA1564" s="39"/>
      <c r="AB1564" s="39"/>
      <c r="AC1564" s="39"/>
      <c r="AD1564" s="39"/>
      <c r="AE1564" s="39"/>
      <c r="AR1564" s="239" t="s">
        <v>404</v>
      </c>
      <c r="AT1564" s="239" t="s">
        <v>323</v>
      </c>
      <c r="AU1564" s="239" t="s">
        <v>91</v>
      </c>
      <c r="AY1564" s="18" t="s">
        <v>320</v>
      </c>
      <c r="BE1564" s="240">
        <f>IF(N1564="základní",J1564,0)</f>
        <v>0</v>
      </c>
      <c r="BF1564" s="240">
        <f>IF(N1564="snížená",J1564,0)</f>
        <v>0</v>
      </c>
      <c r="BG1564" s="240">
        <f>IF(N1564="zákl. přenesená",J1564,0)</f>
        <v>0</v>
      </c>
      <c r="BH1564" s="240">
        <f>IF(N1564="sníž. přenesená",J1564,0)</f>
        <v>0</v>
      </c>
      <c r="BI1564" s="240">
        <f>IF(N1564="nulová",J1564,0)</f>
        <v>0</v>
      </c>
      <c r="BJ1564" s="18" t="s">
        <v>89</v>
      </c>
      <c r="BK1564" s="240">
        <f>ROUND(I1564*H1564,2)</f>
        <v>0</v>
      </c>
      <c r="BL1564" s="18" t="s">
        <v>404</v>
      </c>
      <c r="BM1564" s="239" t="s">
        <v>2691</v>
      </c>
    </row>
    <row r="1565" s="2" customFormat="1" ht="55.5" customHeight="1">
      <c r="A1565" s="39"/>
      <c r="B1565" s="40"/>
      <c r="C1565" s="228" t="s">
        <v>2692</v>
      </c>
      <c r="D1565" s="228" t="s">
        <v>323</v>
      </c>
      <c r="E1565" s="229" t="s">
        <v>2693</v>
      </c>
      <c r="F1565" s="230" t="s">
        <v>2694</v>
      </c>
      <c r="G1565" s="231" t="s">
        <v>544</v>
      </c>
      <c r="H1565" s="232">
        <v>1</v>
      </c>
      <c r="I1565" s="233"/>
      <c r="J1565" s="234">
        <f>ROUND(I1565*H1565,2)</f>
        <v>0</v>
      </c>
      <c r="K1565" s="230" t="s">
        <v>1</v>
      </c>
      <c r="L1565" s="45"/>
      <c r="M1565" s="235" t="s">
        <v>1</v>
      </c>
      <c r="N1565" s="236" t="s">
        <v>46</v>
      </c>
      <c r="O1565" s="92"/>
      <c r="P1565" s="237">
        <f>O1565*H1565</f>
        <v>0</v>
      </c>
      <c r="Q1565" s="237">
        <v>6.0000000000000002E-05</v>
      </c>
      <c r="R1565" s="237">
        <f>Q1565*H1565</f>
        <v>6.0000000000000002E-05</v>
      </c>
      <c r="S1565" s="237">
        <v>0</v>
      </c>
      <c r="T1565" s="238">
        <f>S1565*H1565</f>
        <v>0</v>
      </c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R1565" s="239" t="s">
        <v>404</v>
      </c>
      <c r="AT1565" s="239" t="s">
        <v>323</v>
      </c>
      <c r="AU1565" s="239" t="s">
        <v>91</v>
      </c>
      <c r="AY1565" s="18" t="s">
        <v>320</v>
      </c>
      <c r="BE1565" s="240">
        <f>IF(N1565="základní",J1565,0)</f>
        <v>0</v>
      </c>
      <c r="BF1565" s="240">
        <f>IF(N1565="snížená",J1565,0)</f>
        <v>0</v>
      </c>
      <c r="BG1565" s="240">
        <f>IF(N1565="zákl. přenesená",J1565,0)</f>
        <v>0</v>
      </c>
      <c r="BH1565" s="240">
        <f>IF(N1565="sníž. přenesená",J1565,0)</f>
        <v>0</v>
      </c>
      <c r="BI1565" s="240">
        <f>IF(N1565="nulová",J1565,0)</f>
        <v>0</v>
      </c>
      <c r="BJ1565" s="18" t="s">
        <v>89</v>
      </c>
      <c r="BK1565" s="240">
        <f>ROUND(I1565*H1565,2)</f>
        <v>0</v>
      </c>
      <c r="BL1565" s="18" t="s">
        <v>404</v>
      </c>
      <c r="BM1565" s="239" t="s">
        <v>2695</v>
      </c>
    </row>
    <row r="1566" s="2" customFormat="1" ht="62.7" customHeight="1">
      <c r="A1566" s="39"/>
      <c r="B1566" s="40"/>
      <c r="C1566" s="228" t="s">
        <v>2696</v>
      </c>
      <c r="D1566" s="228" t="s">
        <v>323</v>
      </c>
      <c r="E1566" s="229" t="s">
        <v>2697</v>
      </c>
      <c r="F1566" s="230" t="s">
        <v>2698</v>
      </c>
      <c r="G1566" s="231" t="s">
        <v>544</v>
      </c>
      <c r="H1566" s="232">
        <v>1</v>
      </c>
      <c r="I1566" s="233"/>
      <c r="J1566" s="234">
        <f>ROUND(I1566*H1566,2)</f>
        <v>0</v>
      </c>
      <c r="K1566" s="230" t="s">
        <v>1</v>
      </c>
      <c r="L1566" s="45"/>
      <c r="M1566" s="235" t="s">
        <v>1</v>
      </c>
      <c r="N1566" s="236" t="s">
        <v>46</v>
      </c>
      <c r="O1566" s="92"/>
      <c r="P1566" s="237">
        <f>O1566*H1566</f>
        <v>0</v>
      </c>
      <c r="Q1566" s="237">
        <v>6.0000000000000002E-05</v>
      </c>
      <c r="R1566" s="237">
        <f>Q1566*H1566</f>
        <v>6.0000000000000002E-05</v>
      </c>
      <c r="S1566" s="237">
        <v>0</v>
      </c>
      <c r="T1566" s="238">
        <f>S1566*H1566</f>
        <v>0</v>
      </c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R1566" s="239" t="s">
        <v>404</v>
      </c>
      <c r="AT1566" s="239" t="s">
        <v>323</v>
      </c>
      <c r="AU1566" s="239" t="s">
        <v>91</v>
      </c>
      <c r="AY1566" s="18" t="s">
        <v>320</v>
      </c>
      <c r="BE1566" s="240">
        <f>IF(N1566="základní",J1566,0)</f>
        <v>0</v>
      </c>
      <c r="BF1566" s="240">
        <f>IF(N1566="snížená",J1566,0)</f>
        <v>0</v>
      </c>
      <c r="BG1566" s="240">
        <f>IF(N1566="zákl. přenesená",J1566,0)</f>
        <v>0</v>
      </c>
      <c r="BH1566" s="240">
        <f>IF(N1566="sníž. přenesená",J1566,0)</f>
        <v>0</v>
      </c>
      <c r="BI1566" s="240">
        <f>IF(N1566="nulová",J1566,0)</f>
        <v>0</v>
      </c>
      <c r="BJ1566" s="18" t="s">
        <v>89</v>
      </c>
      <c r="BK1566" s="240">
        <f>ROUND(I1566*H1566,2)</f>
        <v>0</v>
      </c>
      <c r="BL1566" s="18" t="s">
        <v>404</v>
      </c>
      <c r="BM1566" s="239" t="s">
        <v>2699</v>
      </c>
    </row>
    <row r="1567" s="2" customFormat="1" ht="55.5" customHeight="1">
      <c r="A1567" s="39"/>
      <c r="B1567" s="40"/>
      <c r="C1567" s="228" t="s">
        <v>2700</v>
      </c>
      <c r="D1567" s="228" t="s">
        <v>323</v>
      </c>
      <c r="E1567" s="229" t="s">
        <v>2701</v>
      </c>
      <c r="F1567" s="230" t="s">
        <v>2702</v>
      </c>
      <c r="G1567" s="231" t="s">
        <v>544</v>
      </c>
      <c r="H1567" s="232">
        <v>1</v>
      </c>
      <c r="I1567" s="233"/>
      <c r="J1567" s="234">
        <f>ROUND(I1567*H1567,2)</f>
        <v>0</v>
      </c>
      <c r="K1567" s="230" t="s">
        <v>1</v>
      </c>
      <c r="L1567" s="45"/>
      <c r="M1567" s="235" t="s">
        <v>1</v>
      </c>
      <c r="N1567" s="236" t="s">
        <v>46</v>
      </c>
      <c r="O1567" s="92"/>
      <c r="P1567" s="237">
        <f>O1567*H1567</f>
        <v>0</v>
      </c>
      <c r="Q1567" s="237">
        <v>6.0000000000000002E-05</v>
      </c>
      <c r="R1567" s="237">
        <f>Q1567*H1567</f>
        <v>6.0000000000000002E-05</v>
      </c>
      <c r="S1567" s="237">
        <v>0</v>
      </c>
      <c r="T1567" s="238">
        <f>S1567*H1567</f>
        <v>0</v>
      </c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R1567" s="239" t="s">
        <v>404</v>
      </c>
      <c r="AT1567" s="239" t="s">
        <v>323</v>
      </c>
      <c r="AU1567" s="239" t="s">
        <v>91</v>
      </c>
      <c r="AY1567" s="18" t="s">
        <v>320</v>
      </c>
      <c r="BE1567" s="240">
        <f>IF(N1567="základní",J1567,0)</f>
        <v>0</v>
      </c>
      <c r="BF1567" s="240">
        <f>IF(N1567="snížená",J1567,0)</f>
        <v>0</v>
      </c>
      <c r="BG1567" s="240">
        <f>IF(N1567="zákl. přenesená",J1567,0)</f>
        <v>0</v>
      </c>
      <c r="BH1567" s="240">
        <f>IF(N1567="sníž. přenesená",J1567,0)</f>
        <v>0</v>
      </c>
      <c r="BI1567" s="240">
        <f>IF(N1567="nulová",J1567,0)</f>
        <v>0</v>
      </c>
      <c r="BJ1567" s="18" t="s">
        <v>89</v>
      </c>
      <c r="BK1567" s="240">
        <f>ROUND(I1567*H1567,2)</f>
        <v>0</v>
      </c>
      <c r="BL1567" s="18" t="s">
        <v>404</v>
      </c>
      <c r="BM1567" s="239" t="s">
        <v>2703</v>
      </c>
    </row>
    <row r="1568" s="2" customFormat="1" ht="55.5" customHeight="1">
      <c r="A1568" s="39"/>
      <c r="B1568" s="40"/>
      <c r="C1568" s="228" t="s">
        <v>2704</v>
      </c>
      <c r="D1568" s="228" t="s">
        <v>323</v>
      </c>
      <c r="E1568" s="229" t="s">
        <v>2705</v>
      </c>
      <c r="F1568" s="230" t="s">
        <v>2706</v>
      </c>
      <c r="G1568" s="231" t="s">
        <v>544</v>
      </c>
      <c r="H1568" s="232">
        <v>1</v>
      </c>
      <c r="I1568" s="233"/>
      <c r="J1568" s="234">
        <f>ROUND(I1568*H1568,2)</f>
        <v>0</v>
      </c>
      <c r="K1568" s="230" t="s">
        <v>1</v>
      </c>
      <c r="L1568" s="45"/>
      <c r="M1568" s="235" t="s">
        <v>1</v>
      </c>
      <c r="N1568" s="236" t="s">
        <v>46</v>
      </c>
      <c r="O1568" s="92"/>
      <c r="P1568" s="237">
        <f>O1568*H1568</f>
        <v>0</v>
      </c>
      <c r="Q1568" s="237">
        <v>6.0000000000000002E-05</v>
      </c>
      <c r="R1568" s="237">
        <f>Q1568*H1568</f>
        <v>6.0000000000000002E-05</v>
      </c>
      <c r="S1568" s="237">
        <v>0</v>
      </c>
      <c r="T1568" s="238">
        <f>S1568*H1568</f>
        <v>0</v>
      </c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R1568" s="239" t="s">
        <v>404</v>
      </c>
      <c r="AT1568" s="239" t="s">
        <v>323</v>
      </c>
      <c r="AU1568" s="239" t="s">
        <v>91</v>
      </c>
      <c r="AY1568" s="18" t="s">
        <v>320</v>
      </c>
      <c r="BE1568" s="240">
        <f>IF(N1568="základní",J1568,0)</f>
        <v>0</v>
      </c>
      <c r="BF1568" s="240">
        <f>IF(N1568="snížená",J1568,0)</f>
        <v>0</v>
      </c>
      <c r="BG1568" s="240">
        <f>IF(N1568="zákl. přenesená",J1568,0)</f>
        <v>0</v>
      </c>
      <c r="BH1568" s="240">
        <f>IF(N1568="sníž. přenesená",J1568,0)</f>
        <v>0</v>
      </c>
      <c r="BI1568" s="240">
        <f>IF(N1568="nulová",J1568,0)</f>
        <v>0</v>
      </c>
      <c r="BJ1568" s="18" t="s">
        <v>89</v>
      </c>
      <c r="BK1568" s="240">
        <f>ROUND(I1568*H1568,2)</f>
        <v>0</v>
      </c>
      <c r="BL1568" s="18" t="s">
        <v>404</v>
      </c>
      <c r="BM1568" s="239" t="s">
        <v>2707</v>
      </c>
    </row>
    <row r="1569" s="2" customFormat="1" ht="55.5" customHeight="1">
      <c r="A1569" s="39"/>
      <c r="B1569" s="40"/>
      <c r="C1569" s="228" t="s">
        <v>2708</v>
      </c>
      <c r="D1569" s="228" t="s">
        <v>323</v>
      </c>
      <c r="E1569" s="229" t="s">
        <v>2709</v>
      </c>
      <c r="F1569" s="230" t="s">
        <v>2710</v>
      </c>
      <c r="G1569" s="231" t="s">
        <v>544</v>
      </c>
      <c r="H1569" s="232">
        <v>1</v>
      </c>
      <c r="I1569" s="233"/>
      <c r="J1569" s="234">
        <f>ROUND(I1569*H1569,2)</f>
        <v>0</v>
      </c>
      <c r="K1569" s="230" t="s">
        <v>1</v>
      </c>
      <c r="L1569" s="45"/>
      <c r="M1569" s="235" t="s">
        <v>1</v>
      </c>
      <c r="N1569" s="236" t="s">
        <v>46</v>
      </c>
      <c r="O1569" s="92"/>
      <c r="P1569" s="237">
        <f>O1569*H1569</f>
        <v>0</v>
      </c>
      <c r="Q1569" s="237">
        <v>6.0000000000000002E-05</v>
      </c>
      <c r="R1569" s="237">
        <f>Q1569*H1569</f>
        <v>6.0000000000000002E-05</v>
      </c>
      <c r="S1569" s="237">
        <v>0</v>
      </c>
      <c r="T1569" s="238">
        <f>S1569*H1569</f>
        <v>0</v>
      </c>
      <c r="U1569" s="39"/>
      <c r="V1569" s="39"/>
      <c r="W1569" s="39"/>
      <c r="X1569" s="39"/>
      <c r="Y1569" s="39"/>
      <c r="Z1569" s="39"/>
      <c r="AA1569" s="39"/>
      <c r="AB1569" s="39"/>
      <c r="AC1569" s="39"/>
      <c r="AD1569" s="39"/>
      <c r="AE1569" s="39"/>
      <c r="AR1569" s="239" t="s">
        <v>404</v>
      </c>
      <c r="AT1569" s="239" t="s">
        <v>323</v>
      </c>
      <c r="AU1569" s="239" t="s">
        <v>91</v>
      </c>
      <c r="AY1569" s="18" t="s">
        <v>320</v>
      </c>
      <c r="BE1569" s="240">
        <f>IF(N1569="základní",J1569,0)</f>
        <v>0</v>
      </c>
      <c r="BF1569" s="240">
        <f>IF(N1569="snížená",J1569,0)</f>
        <v>0</v>
      </c>
      <c r="BG1569" s="240">
        <f>IF(N1569="zákl. přenesená",J1569,0)</f>
        <v>0</v>
      </c>
      <c r="BH1569" s="240">
        <f>IF(N1569="sníž. přenesená",J1569,0)</f>
        <v>0</v>
      </c>
      <c r="BI1569" s="240">
        <f>IF(N1569="nulová",J1569,0)</f>
        <v>0</v>
      </c>
      <c r="BJ1569" s="18" t="s">
        <v>89</v>
      </c>
      <c r="BK1569" s="240">
        <f>ROUND(I1569*H1569,2)</f>
        <v>0</v>
      </c>
      <c r="BL1569" s="18" t="s">
        <v>404</v>
      </c>
      <c r="BM1569" s="239" t="s">
        <v>2711</v>
      </c>
    </row>
    <row r="1570" s="2" customFormat="1" ht="55.5" customHeight="1">
      <c r="A1570" s="39"/>
      <c r="B1570" s="40"/>
      <c r="C1570" s="228" t="s">
        <v>2712</v>
      </c>
      <c r="D1570" s="228" t="s">
        <v>323</v>
      </c>
      <c r="E1570" s="229" t="s">
        <v>2713</v>
      </c>
      <c r="F1570" s="230" t="s">
        <v>2714</v>
      </c>
      <c r="G1570" s="231" t="s">
        <v>544</v>
      </c>
      <c r="H1570" s="232">
        <v>1</v>
      </c>
      <c r="I1570" s="233"/>
      <c r="J1570" s="234">
        <f>ROUND(I1570*H1570,2)</f>
        <v>0</v>
      </c>
      <c r="K1570" s="230" t="s">
        <v>1</v>
      </c>
      <c r="L1570" s="45"/>
      <c r="M1570" s="235" t="s">
        <v>1</v>
      </c>
      <c r="N1570" s="236" t="s">
        <v>46</v>
      </c>
      <c r="O1570" s="92"/>
      <c r="P1570" s="237">
        <f>O1570*H1570</f>
        <v>0</v>
      </c>
      <c r="Q1570" s="237">
        <v>6.0000000000000002E-05</v>
      </c>
      <c r="R1570" s="237">
        <f>Q1570*H1570</f>
        <v>6.0000000000000002E-05</v>
      </c>
      <c r="S1570" s="237">
        <v>0</v>
      </c>
      <c r="T1570" s="238">
        <f>S1570*H1570</f>
        <v>0</v>
      </c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R1570" s="239" t="s">
        <v>404</v>
      </c>
      <c r="AT1570" s="239" t="s">
        <v>323</v>
      </c>
      <c r="AU1570" s="239" t="s">
        <v>91</v>
      </c>
      <c r="AY1570" s="18" t="s">
        <v>320</v>
      </c>
      <c r="BE1570" s="240">
        <f>IF(N1570="základní",J1570,0)</f>
        <v>0</v>
      </c>
      <c r="BF1570" s="240">
        <f>IF(N1570="snížená",J1570,0)</f>
        <v>0</v>
      </c>
      <c r="BG1570" s="240">
        <f>IF(N1570="zákl. přenesená",J1570,0)</f>
        <v>0</v>
      </c>
      <c r="BH1570" s="240">
        <f>IF(N1570="sníž. přenesená",J1570,0)</f>
        <v>0</v>
      </c>
      <c r="BI1570" s="240">
        <f>IF(N1570="nulová",J1570,0)</f>
        <v>0</v>
      </c>
      <c r="BJ1570" s="18" t="s">
        <v>89</v>
      </c>
      <c r="BK1570" s="240">
        <f>ROUND(I1570*H1570,2)</f>
        <v>0</v>
      </c>
      <c r="BL1570" s="18" t="s">
        <v>404</v>
      </c>
      <c r="BM1570" s="239" t="s">
        <v>2715</v>
      </c>
    </row>
    <row r="1571" s="2" customFormat="1" ht="66.75" customHeight="1">
      <c r="A1571" s="39"/>
      <c r="B1571" s="40"/>
      <c r="C1571" s="228" t="s">
        <v>2716</v>
      </c>
      <c r="D1571" s="228" t="s">
        <v>323</v>
      </c>
      <c r="E1571" s="229" t="s">
        <v>2717</v>
      </c>
      <c r="F1571" s="230" t="s">
        <v>2718</v>
      </c>
      <c r="G1571" s="231" t="s">
        <v>544</v>
      </c>
      <c r="H1571" s="232">
        <v>1</v>
      </c>
      <c r="I1571" s="233"/>
      <c r="J1571" s="234">
        <f>ROUND(I1571*H1571,2)</f>
        <v>0</v>
      </c>
      <c r="K1571" s="230" t="s">
        <v>1</v>
      </c>
      <c r="L1571" s="45"/>
      <c r="M1571" s="235" t="s">
        <v>1</v>
      </c>
      <c r="N1571" s="236" t="s">
        <v>46</v>
      </c>
      <c r="O1571" s="92"/>
      <c r="P1571" s="237">
        <f>O1571*H1571</f>
        <v>0</v>
      </c>
      <c r="Q1571" s="237">
        <v>6.0000000000000002E-05</v>
      </c>
      <c r="R1571" s="237">
        <f>Q1571*H1571</f>
        <v>6.0000000000000002E-05</v>
      </c>
      <c r="S1571" s="237">
        <v>0</v>
      </c>
      <c r="T1571" s="238">
        <f>S1571*H1571</f>
        <v>0</v>
      </c>
      <c r="U1571" s="39"/>
      <c r="V1571" s="39"/>
      <c r="W1571" s="39"/>
      <c r="X1571" s="39"/>
      <c r="Y1571" s="39"/>
      <c r="Z1571" s="39"/>
      <c r="AA1571" s="39"/>
      <c r="AB1571" s="39"/>
      <c r="AC1571" s="39"/>
      <c r="AD1571" s="39"/>
      <c r="AE1571" s="39"/>
      <c r="AR1571" s="239" t="s">
        <v>404</v>
      </c>
      <c r="AT1571" s="239" t="s">
        <v>323</v>
      </c>
      <c r="AU1571" s="239" t="s">
        <v>91</v>
      </c>
      <c r="AY1571" s="18" t="s">
        <v>320</v>
      </c>
      <c r="BE1571" s="240">
        <f>IF(N1571="základní",J1571,0)</f>
        <v>0</v>
      </c>
      <c r="BF1571" s="240">
        <f>IF(N1571="snížená",J1571,0)</f>
        <v>0</v>
      </c>
      <c r="BG1571" s="240">
        <f>IF(N1571="zákl. přenesená",J1571,0)</f>
        <v>0</v>
      </c>
      <c r="BH1571" s="240">
        <f>IF(N1571="sníž. přenesená",J1571,0)</f>
        <v>0</v>
      </c>
      <c r="BI1571" s="240">
        <f>IF(N1571="nulová",J1571,0)</f>
        <v>0</v>
      </c>
      <c r="BJ1571" s="18" t="s">
        <v>89</v>
      </c>
      <c r="BK1571" s="240">
        <f>ROUND(I1571*H1571,2)</f>
        <v>0</v>
      </c>
      <c r="BL1571" s="18" t="s">
        <v>404</v>
      </c>
      <c r="BM1571" s="239" t="s">
        <v>2719</v>
      </c>
    </row>
    <row r="1572" s="2" customFormat="1" ht="55.5" customHeight="1">
      <c r="A1572" s="39"/>
      <c r="B1572" s="40"/>
      <c r="C1572" s="228" t="s">
        <v>2720</v>
      </c>
      <c r="D1572" s="228" t="s">
        <v>323</v>
      </c>
      <c r="E1572" s="229" t="s">
        <v>2721</v>
      </c>
      <c r="F1572" s="230" t="s">
        <v>2722</v>
      </c>
      <c r="G1572" s="231" t="s">
        <v>544</v>
      </c>
      <c r="H1572" s="232">
        <v>1</v>
      </c>
      <c r="I1572" s="233"/>
      <c r="J1572" s="234">
        <f>ROUND(I1572*H1572,2)</f>
        <v>0</v>
      </c>
      <c r="K1572" s="230" t="s">
        <v>1</v>
      </c>
      <c r="L1572" s="45"/>
      <c r="M1572" s="235" t="s">
        <v>1</v>
      </c>
      <c r="N1572" s="236" t="s">
        <v>46</v>
      </c>
      <c r="O1572" s="92"/>
      <c r="P1572" s="237">
        <f>O1572*H1572</f>
        <v>0</v>
      </c>
      <c r="Q1572" s="237">
        <v>6.0000000000000002E-05</v>
      </c>
      <c r="R1572" s="237">
        <f>Q1572*H1572</f>
        <v>6.0000000000000002E-05</v>
      </c>
      <c r="S1572" s="237">
        <v>0</v>
      </c>
      <c r="T1572" s="238">
        <f>S1572*H1572</f>
        <v>0</v>
      </c>
      <c r="U1572" s="39"/>
      <c r="V1572" s="39"/>
      <c r="W1572" s="39"/>
      <c r="X1572" s="39"/>
      <c r="Y1572" s="39"/>
      <c r="Z1572" s="39"/>
      <c r="AA1572" s="39"/>
      <c r="AB1572" s="39"/>
      <c r="AC1572" s="39"/>
      <c r="AD1572" s="39"/>
      <c r="AE1572" s="39"/>
      <c r="AR1572" s="239" t="s">
        <v>404</v>
      </c>
      <c r="AT1572" s="239" t="s">
        <v>323</v>
      </c>
      <c r="AU1572" s="239" t="s">
        <v>91</v>
      </c>
      <c r="AY1572" s="18" t="s">
        <v>320</v>
      </c>
      <c r="BE1572" s="240">
        <f>IF(N1572="základní",J1572,0)</f>
        <v>0</v>
      </c>
      <c r="BF1572" s="240">
        <f>IF(N1572="snížená",J1572,0)</f>
        <v>0</v>
      </c>
      <c r="BG1572" s="240">
        <f>IF(N1572="zákl. přenesená",J1572,0)</f>
        <v>0</v>
      </c>
      <c r="BH1572" s="240">
        <f>IF(N1572="sníž. přenesená",J1572,0)</f>
        <v>0</v>
      </c>
      <c r="BI1572" s="240">
        <f>IF(N1572="nulová",J1572,0)</f>
        <v>0</v>
      </c>
      <c r="BJ1572" s="18" t="s">
        <v>89</v>
      </c>
      <c r="BK1572" s="240">
        <f>ROUND(I1572*H1572,2)</f>
        <v>0</v>
      </c>
      <c r="BL1572" s="18" t="s">
        <v>404</v>
      </c>
      <c r="BM1572" s="239" t="s">
        <v>2723</v>
      </c>
    </row>
    <row r="1573" s="2" customFormat="1" ht="55.5" customHeight="1">
      <c r="A1573" s="39"/>
      <c r="B1573" s="40"/>
      <c r="C1573" s="228" t="s">
        <v>2724</v>
      </c>
      <c r="D1573" s="228" t="s">
        <v>323</v>
      </c>
      <c r="E1573" s="229" t="s">
        <v>2725</v>
      </c>
      <c r="F1573" s="230" t="s">
        <v>2726</v>
      </c>
      <c r="G1573" s="231" t="s">
        <v>544</v>
      </c>
      <c r="H1573" s="232">
        <v>1</v>
      </c>
      <c r="I1573" s="233"/>
      <c r="J1573" s="234">
        <f>ROUND(I1573*H1573,2)</f>
        <v>0</v>
      </c>
      <c r="K1573" s="230" t="s">
        <v>1</v>
      </c>
      <c r="L1573" s="45"/>
      <c r="M1573" s="235" t="s">
        <v>1</v>
      </c>
      <c r="N1573" s="236" t="s">
        <v>46</v>
      </c>
      <c r="O1573" s="92"/>
      <c r="P1573" s="237">
        <f>O1573*H1573</f>
        <v>0</v>
      </c>
      <c r="Q1573" s="237">
        <v>6.0000000000000002E-05</v>
      </c>
      <c r="R1573" s="237">
        <f>Q1573*H1573</f>
        <v>6.0000000000000002E-05</v>
      </c>
      <c r="S1573" s="237">
        <v>0</v>
      </c>
      <c r="T1573" s="238">
        <f>S1573*H1573</f>
        <v>0</v>
      </c>
      <c r="U1573" s="39"/>
      <c r="V1573" s="39"/>
      <c r="W1573" s="39"/>
      <c r="X1573" s="39"/>
      <c r="Y1573" s="39"/>
      <c r="Z1573" s="39"/>
      <c r="AA1573" s="39"/>
      <c r="AB1573" s="39"/>
      <c r="AC1573" s="39"/>
      <c r="AD1573" s="39"/>
      <c r="AE1573" s="39"/>
      <c r="AR1573" s="239" t="s">
        <v>404</v>
      </c>
      <c r="AT1573" s="239" t="s">
        <v>323</v>
      </c>
      <c r="AU1573" s="239" t="s">
        <v>91</v>
      </c>
      <c r="AY1573" s="18" t="s">
        <v>320</v>
      </c>
      <c r="BE1573" s="240">
        <f>IF(N1573="základní",J1573,0)</f>
        <v>0</v>
      </c>
      <c r="BF1573" s="240">
        <f>IF(N1573="snížená",J1573,0)</f>
        <v>0</v>
      </c>
      <c r="BG1573" s="240">
        <f>IF(N1573="zákl. přenesená",J1573,0)</f>
        <v>0</v>
      </c>
      <c r="BH1573" s="240">
        <f>IF(N1573="sníž. přenesená",J1573,0)</f>
        <v>0</v>
      </c>
      <c r="BI1573" s="240">
        <f>IF(N1573="nulová",J1573,0)</f>
        <v>0</v>
      </c>
      <c r="BJ1573" s="18" t="s">
        <v>89</v>
      </c>
      <c r="BK1573" s="240">
        <f>ROUND(I1573*H1573,2)</f>
        <v>0</v>
      </c>
      <c r="BL1573" s="18" t="s">
        <v>404</v>
      </c>
      <c r="BM1573" s="239" t="s">
        <v>2727</v>
      </c>
    </row>
    <row r="1574" s="2" customFormat="1" ht="66.75" customHeight="1">
      <c r="A1574" s="39"/>
      <c r="B1574" s="40"/>
      <c r="C1574" s="228" t="s">
        <v>2728</v>
      </c>
      <c r="D1574" s="228" t="s">
        <v>323</v>
      </c>
      <c r="E1574" s="229" t="s">
        <v>2729</v>
      </c>
      <c r="F1574" s="230" t="s">
        <v>2730</v>
      </c>
      <c r="G1574" s="231" t="s">
        <v>544</v>
      </c>
      <c r="H1574" s="232">
        <v>1</v>
      </c>
      <c r="I1574" s="233"/>
      <c r="J1574" s="234">
        <f>ROUND(I1574*H1574,2)</f>
        <v>0</v>
      </c>
      <c r="K1574" s="230" t="s">
        <v>1</v>
      </c>
      <c r="L1574" s="45"/>
      <c r="M1574" s="235" t="s">
        <v>1</v>
      </c>
      <c r="N1574" s="236" t="s">
        <v>46</v>
      </c>
      <c r="O1574" s="92"/>
      <c r="P1574" s="237">
        <f>O1574*H1574</f>
        <v>0</v>
      </c>
      <c r="Q1574" s="237">
        <v>6.0000000000000002E-05</v>
      </c>
      <c r="R1574" s="237">
        <f>Q1574*H1574</f>
        <v>6.0000000000000002E-05</v>
      </c>
      <c r="S1574" s="237">
        <v>0</v>
      </c>
      <c r="T1574" s="238">
        <f>S1574*H1574</f>
        <v>0</v>
      </c>
      <c r="U1574" s="39"/>
      <c r="V1574" s="39"/>
      <c r="W1574" s="39"/>
      <c r="X1574" s="39"/>
      <c r="Y1574" s="39"/>
      <c r="Z1574" s="39"/>
      <c r="AA1574" s="39"/>
      <c r="AB1574" s="39"/>
      <c r="AC1574" s="39"/>
      <c r="AD1574" s="39"/>
      <c r="AE1574" s="39"/>
      <c r="AR1574" s="239" t="s">
        <v>404</v>
      </c>
      <c r="AT1574" s="239" t="s">
        <v>323</v>
      </c>
      <c r="AU1574" s="239" t="s">
        <v>91</v>
      </c>
      <c r="AY1574" s="18" t="s">
        <v>320</v>
      </c>
      <c r="BE1574" s="240">
        <f>IF(N1574="základní",J1574,0)</f>
        <v>0</v>
      </c>
      <c r="BF1574" s="240">
        <f>IF(N1574="snížená",J1574,0)</f>
        <v>0</v>
      </c>
      <c r="BG1574" s="240">
        <f>IF(N1574="zákl. přenesená",J1574,0)</f>
        <v>0</v>
      </c>
      <c r="BH1574" s="240">
        <f>IF(N1574="sníž. přenesená",J1574,0)</f>
        <v>0</v>
      </c>
      <c r="BI1574" s="240">
        <f>IF(N1574="nulová",J1574,0)</f>
        <v>0</v>
      </c>
      <c r="BJ1574" s="18" t="s">
        <v>89</v>
      </c>
      <c r="BK1574" s="240">
        <f>ROUND(I1574*H1574,2)</f>
        <v>0</v>
      </c>
      <c r="BL1574" s="18" t="s">
        <v>404</v>
      </c>
      <c r="BM1574" s="239" t="s">
        <v>2731</v>
      </c>
    </row>
    <row r="1575" s="2" customFormat="1" ht="66.75" customHeight="1">
      <c r="A1575" s="39"/>
      <c r="B1575" s="40"/>
      <c r="C1575" s="228" t="s">
        <v>2732</v>
      </c>
      <c r="D1575" s="228" t="s">
        <v>323</v>
      </c>
      <c r="E1575" s="229" t="s">
        <v>2733</v>
      </c>
      <c r="F1575" s="230" t="s">
        <v>2734</v>
      </c>
      <c r="G1575" s="231" t="s">
        <v>544</v>
      </c>
      <c r="H1575" s="232">
        <v>2</v>
      </c>
      <c r="I1575" s="233"/>
      <c r="J1575" s="234">
        <f>ROUND(I1575*H1575,2)</f>
        <v>0</v>
      </c>
      <c r="K1575" s="230" t="s">
        <v>1</v>
      </c>
      <c r="L1575" s="45"/>
      <c r="M1575" s="235" t="s">
        <v>1</v>
      </c>
      <c r="N1575" s="236" t="s">
        <v>46</v>
      </c>
      <c r="O1575" s="92"/>
      <c r="P1575" s="237">
        <f>O1575*H1575</f>
        <v>0</v>
      </c>
      <c r="Q1575" s="237">
        <v>6.0000000000000002E-05</v>
      </c>
      <c r="R1575" s="237">
        <f>Q1575*H1575</f>
        <v>0.00012</v>
      </c>
      <c r="S1575" s="237">
        <v>0</v>
      </c>
      <c r="T1575" s="238">
        <f>S1575*H1575</f>
        <v>0</v>
      </c>
      <c r="U1575" s="39"/>
      <c r="V1575" s="39"/>
      <c r="W1575" s="39"/>
      <c r="X1575" s="39"/>
      <c r="Y1575" s="39"/>
      <c r="Z1575" s="39"/>
      <c r="AA1575" s="39"/>
      <c r="AB1575" s="39"/>
      <c r="AC1575" s="39"/>
      <c r="AD1575" s="39"/>
      <c r="AE1575" s="39"/>
      <c r="AR1575" s="239" t="s">
        <v>404</v>
      </c>
      <c r="AT1575" s="239" t="s">
        <v>323</v>
      </c>
      <c r="AU1575" s="239" t="s">
        <v>91</v>
      </c>
      <c r="AY1575" s="18" t="s">
        <v>320</v>
      </c>
      <c r="BE1575" s="240">
        <f>IF(N1575="základní",J1575,0)</f>
        <v>0</v>
      </c>
      <c r="BF1575" s="240">
        <f>IF(N1575="snížená",J1575,0)</f>
        <v>0</v>
      </c>
      <c r="BG1575" s="240">
        <f>IF(N1575="zákl. přenesená",J1575,0)</f>
        <v>0</v>
      </c>
      <c r="BH1575" s="240">
        <f>IF(N1575="sníž. přenesená",J1575,0)</f>
        <v>0</v>
      </c>
      <c r="BI1575" s="240">
        <f>IF(N1575="nulová",J1575,0)</f>
        <v>0</v>
      </c>
      <c r="BJ1575" s="18" t="s">
        <v>89</v>
      </c>
      <c r="BK1575" s="240">
        <f>ROUND(I1575*H1575,2)</f>
        <v>0</v>
      </c>
      <c r="BL1575" s="18" t="s">
        <v>404</v>
      </c>
      <c r="BM1575" s="239" t="s">
        <v>2735</v>
      </c>
    </row>
    <row r="1576" s="2" customFormat="1" ht="62.7" customHeight="1">
      <c r="A1576" s="39"/>
      <c r="B1576" s="40"/>
      <c r="C1576" s="228" t="s">
        <v>2736</v>
      </c>
      <c r="D1576" s="228" t="s">
        <v>323</v>
      </c>
      <c r="E1576" s="229" t="s">
        <v>2737</v>
      </c>
      <c r="F1576" s="230" t="s">
        <v>2738</v>
      </c>
      <c r="G1576" s="231" t="s">
        <v>544</v>
      </c>
      <c r="H1576" s="232">
        <v>3</v>
      </c>
      <c r="I1576" s="233"/>
      <c r="J1576" s="234">
        <f>ROUND(I1576*H1576,2)</f>
        <v>0</v>
      </c>
      <c r="K1576" s="230" t="s">
        <v>1</v>
      </c>
      <c r="L1576" s="45"/>
      <c r="M1576" s="235" t="s">
        <v>1</v>
      </c>
      <c r="N1576" s="236" t="s">
        <v>46</v>
      </c>
      <c r="O1576" s="92"/>
      <c r="P1576" s="237">
        <f>O1576*H1576</f>
        <v>0</v>
      </c>
      <c r="Q1576" s="237">
        <v>6.0000000000000002E-05</v>
      </c>
      <c r="R1576" s="237">
        <f>Q1576*H1576</f>
        <v>0.00018000000000000001</v>
      </c>
      <c r="S1576" s="237">
        <v>0</v>
      </c>
      <c r="T1576" s="238">
        <f>S1576*H1576</f>
        <v>0</v>
      </c>
      <c r="U1576" s="39"/>
      <c r="V1576" s="39"/>
      <c r="W1576" s="39"/>
      <c r="X1576" s="39"/>
      <c r="Y1576" s="39"/>
      <c r="Z1576" s="39"/>
      <c r="AA1576" s="39"/>
      <c r="AB1576" s="39"/>
      <c r="AC1576" s="39"/>
      <c r="AD1576" s="39"/>
      <c r="AE1576" s="39"/>
      <c r="AR1576" s="239" t="s">
        <v>404</v>
      </c>
      <c r="AT1576" s="239" t="s">
        <v>323</v>
      </c>
      <c r="AU1576" s="239" t="s">
        <v>91</v>
      </c>
      <c r="AY1576" s="18" t="s">
        <v>320</v>
      </c>
      <c r="BE1576" s="240">
        <f>IF(N1576="základní",J1576,0)</f>
        <v>0</v>
      </c>
      <c r="BF1576" s="240">
        <f>IF(N1576="snížená",J1576,0)</f>
        <v>0</v>
      </c>
      <c r="BG1576" s="240">
        <f>IF(N1576="zákl. přenesená",J1576,0)</f>
        <v>0</v>
      </c>
      <c r="BH1576" s="240">
        <f>IF(N1576="sníž. přenesená",J1576,0)</f>
        <v>0</v>
      </c>
      <c r="BI1576" s="240">
        <f>IF(N1576="nulová",J1576,0)</f>
        <v>0</v>
      </c>
      <c r="BJ1576" s="18" t="s">
        <v>89</v>
      </c>
      <c r="BK1576" s="240">
        <f>ROUND(I1576*H1576,2)</f>
        <v>0</v>
      </c>
      <c r="BL1576" s="18" t="s">
        <v>404</v>
      </c>
      <c r="BM1576" s="239" t="s">
        <v>2739</v>
      </c>
    </row>
    <row r="1577" s="2" customFormat="1" ht="55.5" customHeight="1">
      <c r="A1577" s="39"/>
      <c r="B1577" s="40"/>
      <c r="C1577" s="228" t="s">
        <v>2740</v>
      </c>
      <c r="D1577" s="228" t="s">
        <v>323</v>
      </c>
      <c r="E1577" s="229" t="s">
        <v>2741</v>
      </c>
      <c r="F1577" s="230" t="s">
        <v>2742</v>
      </c>
      <c r="G1577" s="231" t="s">
        <v>544</v>
      </c>
      <c r="H1577" s="232">
        <v>1</v>
      </c>
      <c r="I1577" s="233"/>
      <c r="J1577" s="234">
        <f>ROUND(I1577*H1577,2)</f>
        <v>0</v>
      </c>
      <c r="K1577" s="230" t="s">
        <v>1</v>
      </c>
      <c r="L1577" s="45"/>
      <c r="M1577" s="235" t="s">
        <v>1</v>
      </c>
      <c r="N1577" s="236" t="s">
        <v>46</v>
      </c>
      <c r="O1577" s="92"/>
      <c r="P1577" s="237">
        <f>O1577*H1577</f>
        <v>0</v>
      </c>
      <c r="Q1577" s="237">
        <v>6.0000000000000002E-05</v>
      </c>
      <c r="R1577" s="237">
        <f>Q1577*H1577</f>
        <v>6.0000000000000002E-05</v>
      </c>
      <c r="S1577" s="237">
        <v>0</v>
      </c>
      <c r="T1577" s="238">
        <f>S1577*H1577</f>
        <v>0</v>
      </c>
      <c r="U1577" s="39"/>
      <c r="V1577" s="39"/>
      <c r="W1577" s="39"/>
      <c r="X1577" s="39"/>
      <c r="Y1577" s="39"/>
      <c r="Z1577" s="39"/>
      <c r="AA1577" s="39"/>
      <c r="AB1577" s="39"/>
      <c r="AC1577" s="39"/>
      <c r="AD1577" s="39"/>
      <c r="AE1577" s="39"/>
      <c r="AR1577" s="239" t="s">
        <v>404</v>
      </c>
      <c r="AT1577" s="239" t="s">
        <v>323</v>
      </c>
      <c r="AU1577" s="239" t="s">
        <v>91</v>
      </c>
      <c r="AY1577" s="18" t="s">
        <v>320</v>
      </c>
      <c r="BE1577" s="240">
        <f>IF(N1577="základní",J1577,0)</f>
        <v>0</v>
      </c>
      <c r="BF1577" s="240">
        <f>IF(N1577="snížená",J1577,0)</f>
        <v>0</v>
      </c>
      <c r="BG1577" s="240">
        <f>IF(N1577="zákl. přenesená",J1577,0)</f>
        <v>0</v>
      </c>
      <c r="BH1577" s="240">
        <f>IF(N1577="sníž. přenesená",J1577,0)</f>
        <v>0</v>
      </c>
      <c r="BI1577" s="240">
        <f>IF(N1577="nulová",J1577,0)</f>
        <v>0</v>
      </c>
      <c r="BJ1577" s="18" t="s">
        <v>89</v>
      </c>
      <c r="BK1577" s="240">
        <f>ROUND(I1577*H1577,2)</f>
        <v>0</v>
      </c>
      <c r="BL1577" s="18" t="s">
        <v>404</v>
      </c>
      <c r="BM1577" s="239" t="s">
        <v>2743</v>
      </c>
    </row>
    <row r="1578" s="2" customFormat="1" ht="55.5" customHeight="1">
      <c r="A1578" s="39"/>
      <c r="B1578" s="40"/>
      <c r="C1578" s="228" t="s">
        <v>2744</v>
      </c>
      <c r="D1578" s="228" t="s">
        <v>323</v>
      </c>
      <c r="E1578" s="229" t="s">
        <v>2745</v>
      </c>
      <c r="F1578" s="230" t="s">
        <v>2746</v>
      </c>
      <c r="G1578" s="231" t="s">
        <v>544</v>
      </c>
      <c r="H1578" s="232">
        <v>1</v>
      </c>
      <c r="I1578" s="233"/>
      <c r="J1578" s="234">
        <f>ROUND(I1578*H1578,2)</f>
        <v>0</v>
      </c>
      <c r="K1578" s="230" t="s">
        <v>1</v>
      </c>
      <c r="L1578" s="45"/>
      <c r="M1578" s="235" t="s">
        <v>1</v>
      </c>
      <c r="N1578" s="236" t="s">
        <v>46</v>
      </c>
      <c r="O1578" s="92"/>
      <c r="P1578" s="237">
        <f>O1578*H1578</f>
        <v>0</v>
      </c>
      <c r="Q1578" s="237">
        <v>6.0000000000000002E-05</v>
      </c>
      <c r="R1578" s="237">
        <f>Q1578*H1578</f>
        <v>6.0000000000000002E-05</v>
      </c>
      <c r="S1578" s="237">
        <v>0</v>
      </c>
      <c r="T1578" s="238">
        <f>S1578*H1578</f>
        <v>0</v>
      </c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R1578" s="239" t="s">
        <v>404</v>
      </c>
      <c r="AT1578" s="239" t="s">
        <v>323</v>
      </c>
      <c r="AU1578" s="239" t="s">
        <v>91</v>
      </c>
      <c r="AY1578" s="18" t="s">
        <v>320</v>
      </c>
      <c r="BE1578" s="240">
        <f>IF(N1578="základní",J1578,0)</f>
        <v>0</v>
      </c>
      <c r="BF1578" s="240">
        <f>IF(N1578="snížená",J1578,0)</f>
        <v>0</v>
      </c>
      <c r="BG1578" s="240">
        <f>IF(N1578="zákl. přenesená",J1578,0)</f>
        <v>0</v>
      </c>
      <c r="BH1578" s="240">
        <f>IF(N1578="sníž. přenesená",J1578,0)</f>
        <v>0</v>
      </c>
      <c r="BI1578" s="240">
        <f>IF(N1578="nulová",J1578,0)</f>
        <v>0</v>
      </c>
      <c r="BJ1578" s="18" t="s">
        <v>89</v>
      </c>
      <c r="BK1578" s="240">
        <f>ROUND(I1578*H1578,2)</f>
        <v>0</v>
      </c>
      <c r="BL1578" s="18" t="s">
        <v>404</v>
      </c>
      <c r="BM1578" s="239" t="s">
        <v>2747</v>
      </c>
    </row>
    <row r="1579" s="2" customFormat="1" ht="62.7" customHeight="1">
      <c r="A1579" s="39"/>
      <c r="B1579" s="40"/>
      <c r="C1579" s="228" t="s">
        <v>2748</v>
      </c>
      <c r="D1579" s="228" t="s">
        <v>323</v>
      </c>
      <c r="E1579" s="229" t="s">
        <v>2749</v>
      </c>
      <c r="F1579" s="230" t="s">
        <v>2750</v>
      </c>
      <c r="G1579" s="231" t="s">
        <v>544</v>
      </c>
      <c r="H1579" s="232">
        <v>1</v>
      </c>
      <c r="I1579" s="233"/>
      <c r="J1579" s="234">
        <f>ROUND(I1579*H1579,2)</f>
        <v>0</v>
      </c>
      <c r="K1579" s="230" t="s">
        <v>1</v>
      </c>
      <c r="L1579" s="45"/>
      <c r="M1579" s="235" t="s">
        <v>1</v>
      </c>
      <c r="N1579" s="236" t="s">
        <v>46</v>
      </c>
      <c r="O1579" s="92"/>
      <c r="P1579" s="237">
        <f>O1579*H1579</f>
        <v>0</v>
      </c>
      <c r="Q1579" s="237">
        <v>6.0000000000000002E-05</v>
      </c>
      <c r="R1579" s="237">
        <f>Q1579*H1579</f>
        <v>6.0000000000000002E-05</v>
      </c>
      <c r="S1579" s="237">
        <v>0</v>
      </c>
      <c r="T1579" s="238">
        <f>S1579*H1579</f>
        <v>0</v>
      </c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R1579" s="239" t="s">
        <v>404</v>
      </c>
      <c r="AT1579" s="239" t="s">
        <v>323</v>
      </c>
      <c r="AU1579" s="239" t="s">
        <v>91</v>
      </c>
      <c r="AY1579" s="18" t="s">
        <v>320</v>
      </c>
      <c r="BE1579" s="240">
        <f>IF(N1579="základní",J1579,0)</f>
        <v>0</v>
      </c>
      <c r="BF1579" s="240">
        <f>IF(N1579="snížená",J1579,0)</f>
        <v>0</v>
      </c>
      <c r="BG1579" s="240">
        <f>IF(N1579="zákl. přenesená",J1579,0)</f>
        <v>0</v>
      </c>
      <c r="BH1579" s="240">
        <f>IF(N1579="sníž. přenesená",J1579,0)</f>
        <v>0</v>
      </c>
      <c r="BI1579" s="240">
        <f>IF(N1579="nulová",J1579,0)</f>
        <v>0</v>
      </c>
      <c r="BJ1579" s="18" t="s">
        <v>89</v>
      </c>
      <c r="BK1579" s="240">
        <f>ROUND(I1579*H1579,2)</f>
        <v>0</v>
      </c>
      <c r="BL1579" s="18" t="s">
        <v>404</v>
      </c>
      <c r="BM1579" s="239" t="s">
        <v>2751</v>
      </c>
    </row>
    <row r="1580" s="2" customFormat="1" ht="66.75" customHeight="1">
      <c r="A1580" s="39"/>
      <c r="B1580" s="40"/>
      <c r="C1580" s="228" t="s">
        <v>2752</v>
      </c>
      <c r="D1580" s="228" t="s">
        <v>323</v>
      </c>
      <c r="E1580" s="229" t="s">
        <v>2753</v>
      </c>
      <c r="F1580" s="230" t="s">
        <v>2754</v>
      </c>
      <c r="G1580" s="231" t="s">
        <v>544</v>
      </c>
      <c r="H1580" s="232">
        <v>4</v>
      </c>
      <c r="I1580" s="233"/>
      <c r="J1580" s="234">
        <f>ROUND(I1580*H1580,2)</f>
        <v>0</v>
      </c>
      <c r="K1580" s="230" t="s">
        <v>1</v>
      </c>
      <c r="L1580" s="45"/>
      <c r="M1580" s="235" t="s">
        <v>1</v>
      </c>
      <c r="N1580" s="236" t="s">
        <v>46</v>
      </c>
      <c r="O1580" s="92"/>
      <c r="P1580" s="237">
        <f>O1580*H1580</f>
        <v>0</v>
      </c>
      <c r="Q1580" s="237">
        <v>6.0000000000000002E-05</v>
      </c>
      <c r="R1580" s="237">
        <f>Q1580*H1580</f>
        <v>0.00024000000000000001</v>
      </c>
      <c r="S1580" s="237">
        <v>0</v>
      </c>
      <c r="T1580" s="238">
        <f>S1580*H1580</f>
        <v>0</v>
      </c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R1580" s="239" t="s">
        <v>404</v>
      </c>
      <c r="AT1580" s="239" t="s">
        <v>323</v>
      </c>
      <c r="AU1580" s="239" t="s">
        <v>91</v>
      </c>
      <c r="AY1580" s="18" t="s">
        <v>320</v>
      </c>
      <c r="BE1580" s="240">
        <f>IF(N1580="základní",J1580,0)</f>
        <v>0</v>
      </c>
      <c r="BF1580" s="240">
        <f>IF(N1580="snížená",J1580,0)</f>
        <v>0</v>
      </c>
      <c r="BG1580" s="240">
        <f>IF(N1580="zákl. přenesená",J1580,0)</f>
        <v>0</v>
      </c>
      <c r="BH1580" s="240">
        <f>IF(N1580="sníž. přenesená",J1580,0)</f>
        <v>0</v>
      </c>
      <c r="BI1580" s="240">
        <f>IF(N1580="nulová",J1580,0)</f>
        <v>0</v>
      </c>
      <c r="BJ1580" s="18" t="s">
        <v>89</v>
      </c>
      <c r="BK1580" s="240">
        <f>ROUND(I1580*H1580,2)</f>
        <v>0</v>
      </c>
      <c r="BL1580" s="18" t="s">
        <v>404</v>
      </c>
      <c r="BM1580" s="239" t="s">
        <v>2755</v>
      </c>
    </row>
    <row r="1581" s="2" customFormat="1" ht="66.75" customHeight="1">
      <c r="A1581" s="39"/>
      <c r="B1581" s="40"/>
      <c r="C1581" s="228" t="s">
        <v>2756</v>
      </c>
      <c r="D1581" s="228" t="s">
        <v>323</v>
      </c>
      <c r="E1581" s="229" t="s">
        <v>2757</v>
      </c>
      <c r="F1581" s="230" t="s">
        <v>2758</v>
      </c>
      <c r="G1581" s="231" t="s">
        <v>544</v>
      </c>
      <c r="H1581" s="232">
        <v>1</v>
      </c>
      <c r="I1581" s="233"/>
      <c r="J1581" s="234">
        <f>ROUND(I1581*H1581,2)</f>
        <v>0</v>
      </c>
      <c r="K1581" s="230" t="s">
        <v>1</v>
      </c>
      <c r="L1581" s="45"/>
      <c r="M1581" s="235" t="s">
        <v>1</v>
      </c>
      <c r="N1581" s="236" t="s">
        <v>46</v>
      </c>
      <c r="O1581" s="92"/>
      <c r="P1581" s="237">
        <f>O1581*H1581</f>
        <v>0</v>
      </c>
      <c r="Q1581" s="237">
        <v>6.0000000000000002E-05</v>
      </c>
      <c r="R1581" s="237">
        <f>Q1581*H1581</f>
        <v>6.0000000000000002E-05</v>
      </c>
      <c r="S1581" s="237">
        <v>0</v>
      </c>
      <c r="T1581" s="238">
        <f>S1581*H1581</f>
        <v>0</v>
      </c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R1581" s="239" t="s">
        <v>404</v>
      </c>
      <c r="AT1581" s="239" t="s">
        <v>323</v>
      </c>
      <c r="AU1581" s="239" t="s">
        <v>91</v>
      </c>
      <c r="AY1581" s="18" t="s">
        <v>320</v>
      </c>
      <c r="BE1581" s="240">
        <f>IF(N1581="základní",J1581,0)</f>
        <v>0</v>
      </c>
      <c r="BF1581" s="240">
        <f>IF(N1581="snížená",J1581,0)</f>
        <v>0</v>
      </c>
      <c r="BG1581" s="240">
        <f>IF(N1581="zákl. přenesená",J1581,0)</f>
        <v>0</v>
      </c>
      <c r="BH1581" s="240">
        <f>IF(N1581="sníž. přenesená",J1581,0)</f>
        <v>0</v>
      </c>
      <c r="BI1581" s="240">
        <f>IF(N1581="nulová",J1581,0)</f>
        <v>0</v>
      </c>
      <c r="BJ1581" s="18" t="s">
        <v>89</v>
      </c>
      <c r="BK1581" s="240">
        <f>ROUND(I1581*H1581,2)</f>
        <v>0</v>
      </c>
      <c r="BL1581" s="18" t="s">
        <v>404</v>
      </c>
      <c r="BM1581" s="239" t="s">
        <v>2759</v>
      </c>
    </row>
    <row r="1582" s="2" customFormat="1" ht="55.5" customHeight="1">
      <c r="A1582" s="39"/>
      <c r="B1582" s="40"/>
      <c r="C1582" s="228" t="s">
        <v>2760</v>
      </c>
      <c r="D1582" s="228" t="s">
        <v>323</v>
      </c>
      <c r="E1582" s="229" t="s">
        <v>2761</v>
      </c>
      <c r="F1582" s="230" t="s">
        <v>2762</v>
      </c>
      <c r="G1582" s="231" t="s">
        <v>544</v>
      </c>
      <c r="H1582" s="232">
        <v>1</v>
      </c>
      <c r="I1582" s="233"/>
      <c r="J1582" s="234">
        <f>ROUND(I1582*H1582,2)</f>
        <v>0</v>
      </c>
      <c r="K1582" s="230" t="s">
        <v>1</v>
      </c>
      <c r="L1582" s="45"/>
      <c r="M1582" s="235" t="s">
        <v>1</v>
      </c>
      <c r="N1582" s="236" t="s">
        <v>46</v>
      </c>
      <c r="O1582" s="92"/>
      <c r="P1582" s="237">
        <f>O1582*H1582</f>
        <v>0</v>
      </c>
      <c r="Q1582" s="237">
        <v>6.0000000000000002E-05</v>
      </c>
      <c r="R1582" s="237">
        <f>Q1582*H1582</f>
        <v>6.0000000000000002E-05</v>
      </c>
      <c r="S1582" s="237">
        <v>0</v>
      </c>
      <c r="T1582" s="238">
        <f>S1582*H1582</f>
        <v>0</v>
      </c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R1582" s="239" t="s">
        <v>404</v>
      </c>
      <c r="AT1582" s="239" t="s">
        <v>323</v>
      </c>
      <c r="AU1582" s="239" t="s">
        <v>91</v>
      </c>
      <c r="AY1582" s="18" t="s">
        <v>320</v>
      </c>
      <c r="BE1582" s="240">
        <f>IF(N1582="základní",J1582,0)</f>
        <v>0</v>
      </c>
      <c r="BF1582" s="240">
        <f>IF(N1582="snížená",J1582,0)</f>
        <v>0</v>
      </c>
      <c r="BG1582" s="240">
        <f>IF(N1582="zákl. přenesená",J1582,0)</f>
        <v>0</v>
      </c>
      <c r="BH1582" s="240">
        <f>IF(N1582="sníž. přenesená",J1582,0)</f>
        <v>0</v>
      </c>
      <c r="BI1582" s="240">
        <f>IF(N1582="nulová",J1582,0)</f>
        <v>0</v>
      </c>
      <c r="BJ1582" s="18" t="s">
        <v>89</v>
      </c>
      <c r="BK1582" s="240">
        <f>ROUND(I1582*H1582,2)</f>
        <v>0</v>
      </c>
      <c r="BL1582" s="18" t="s">
        <v>404</v>
      </c>
      <c r="BM1582" s="239" t="s">
        <v>2763</v>
      </c>
    </row>
    <row r="1583" s="2" customFormat="1" ht="66.75" customHeight="1">
      <c r="A1583" s="39"/>
      <c r="B1583" s="40"/>
      <c r="C1583" s="228" t="s">
        <v>2764</v>
      </c>
      <c r="D1583" s="228" t="s">
        <v>323</v>
      </c>
      <c r="E1583" s="229" t="s">
        <v>2765</v>
      </c>
      <c r="F1583" s="230" t="s">
        <v>2766</v>
      </c>
      <c r="G1583" s="231" t="s">
        <v>544</v>
      </c>
      <c r="H1583" s="232">
        <v>1</v>
      </c>
      <c r="I1583" s="233"/>
      <c r="J1583" s="234">
        <f>ROUND(I1583*H1583,2)</f>
        <v>0</v>
      </c>
      <c r="K1583" s="230" t="s">
        <v>1</v>
      </c>
      <c r="L1583" s="45"/>
      <c r="M1583" s="235" t="s">
        <v>1</v>
      </c>
      <c r="N1583" s="236" t="s">
        <v>46</v>
      </c>
      <c r="O1583" s="92"/>
      <c r="P1583" s="237">
        <f>O1583*H1583</f>
        <v>0</v>
      </c>
      <c r="Q1583" s="237">
        <v>6.0000000000000002E-05</v>
      </c>
      <c r="R1583" s="237">
        <f>Q1583*H1583</f>
        <v>6.0000000000000002E-05</v>
      </c>
      <c r="S1583" s="237">
        <v>0</v>
      </c>
      <c r="T1583" s="238">
        <f>S1583*H1583</f>
        <v>0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R1583" s="239" t="s">
        <v>404</v>
      </c>
      <c r="AT1583" s="239" t="s">
        <v>323</v>
      </c>
      <c r="AU1583" s="239" t="s">
        <v>91</v>
      </c>
      <c r="AY1583" s="18" t="s">
        <v>320</v>
      </c>
      <c r="BE1583" s="240">
        <f>IF(N1583="základní",J1583,0)</f>
        <v>0</v>
      </c>
      <c r="BF1583" s="240">
        <f>IF(N1583="snížená",J1583,0)</f>
        <v>0</v>
      </c>
      <c r="BG1583" s="240">
        <f>IF(N1583="zákl. přenesená",J1583,0)</f>
        <v>0</v>
      </c>
      <c r="BH1583" s="240">
        <f>IF(N1583="sníž. přenesená",J1583,0)</f>
        <v>0</v>
      </c>
      <c r="BI1583" s="240">
        <f>IF(N1583="nulová",J1583,0)</f>
        <v>0</v>
      </c>
      <c r="BJ1583" s="18" t="s">
        <v>89</v>
      </c>
      <c r="BK1583" s="240">
        <f>ROUND(I1583*H1583,2)</f>
        <v>0</v>
      </c>
      <c r="BL1583" s="18" t="s">
        <v>404</v>
      </c>
      <c r="BM1583" s="239" t="s">
        <v>2767</v>
      </c>
    </row>
    <row r="1584" s="2" customFormat="1" ht="55.5" customHeight="1">
      <c r="A1584" s="39"/>
      <c r="B1584" s="40"/>
      <c r="C1584" s="228" t="s">
        <v>2768</v>
      </c>
      <c r="D1584" s="228" t="s">
        <v>323</v>
      </c>
      <c r="E1584" s="229" t="s">
        <v>2769</v>
      </c>
      <c r="F1584" s="230" t="s">
        <v>2770</v>
      </c>
      <c r="G1584" s="231" t="s">
        <v>544</v>
      </c>
      <c r="H1584" s="232">
        <v>1</v>
      </c>
      <c r="I1584" s="233"/>
      <c r="J1584" s="234">
        <f>ROUND(I1584*H1584,2)</f>
        <v>0</v>
      </c>
      <c r="K1584" s="230" t="s">
        <v>1</v>
      </c>
      <c r="L1584" s="45"/>
      <c r="M1584" s="235" t="s">
        <v>1</v>
      </c>
      <c r="N1584" s="236" t="s">
        <v>46</v>
      </c>
      <c r="O1584" s="92"/>
      <c r="P1584" s="237">
        <f>O1584*H1584</f>
        <v>0</v>
      </c>
      <c r="Q1584" s="237">
        <v>6.0000000000000002E-05</v>
      </c>
      <c r="R1584" s="237">
        <f>Q1584*H1584</f>
        <v>6.0000000000000002E-05</v>
      </c>
      <c r="S1584" s="237">
        <v>0</v>
      </c>
      <c r="T1584" s="238">
        <f>S1584*H1584</f>
        <v>0</v>
      </c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R1584" s="239" t="s">
        <v>404</v>
      </c>
      <c r="AT1584" s="239" t="s">
        <v>323</v>
      </c>
      <c r="AU1584" s="239" t="s">
        <v>91</v>
      </c>
      <c r="AY1584" s="18" t="s">
        <v>320</v>
      </c>
      <c r="BE1584" s="240">
        <f>IF(N1584="základní",J1584,0)</f>
        <v>0</v>
      </c>
      <c r="BF1584" s="240">
        <f>IF(N1584="snížená",J1584,0)</f>
        <v>0</v>
      </c>
      <c r="BG1584" s="240">
        <f>IF(N1584="zákl. přenesená",J1584,0)</f>
        <v>0</v>
      </c>
      <c r="BH1584" s="240">
        <f>IF(N1584="sníž. přenesená",J1584,0)</f>
        <v>0</v>
      </c>
      <c r="BI1584" s="240">
        <f>IF(N1584="nulová",J1584,0)</f>
        <v>0</v>
      </c>
      <c r="BJ1584" s="18" t="s">
        <v>89</v>
      </c>
      <c r="BK1584" s="240">
        <f>ROUND(I1584*H1584,2)</f>
        <v>0</v>
      </c>
      <c r="BL1584" s="18" t="s">
        <v>404</v>
      </c>
      <c r="BM1584" s="239" t="s">
        <v>2771</v>
      </c>
    </row>
    <row r="1585" s="2" customFormat="1" ht="66.75" customHeight="1">
      <c r="A1585" s="39"/>
      <c r="B1585" s="40"/>
      <c r="C1585" s="228" t="s">
        <v>2772</v>
      </c>
      <c r="D1585" s="228" t="s">
        <v>323</v>
      </c>
      <c r="E1585" s="229" t="s">
        <v>2773</v>
      </c>
      <c r="F1585" s="230" t="s">
        <v>2774</v>
      </c>
      <c r="G1585" s="231" t="s">
        <v>544</v>
      </c>
      <c r="H1585" s="232">
        <v>1</v>
      </c>
      <c r="I1585" s="233"/>
      <c r="J1585" s="234">
        <f>ROUND(I1585*H1585,2)</f>
        <v>0</v>
      </c>
      <c r="K1585" s="230" t="s">
        <v>1</v>
      </c>
      <c r="L1585" s="45"/>
      <c r="M1585" s="235" t="s">
        <v>1</v>
      </c>
      <c r="N1585" s="236" t="s">
        <v>46</v>
      </c>
      <c r="O1585" s="92"/>
      <c r="P1585" s="237">
        <f>O1585*H1585</f>
        <v>0</v>
      </c>
      <c r="Q1585" s="237">
        <v>6.0000000000000002E-05</v>
      </c>
      <c r="R1585" s="237">
        <f>Q1585*H1585</f>
        <v>6.0000000000000002E-05</v>
      </c>
      <c r="S1585" s="237">
        <v>0</v>
      </c>
      <c r="T1585" s="238">
        <f>S1585*H1585</f>
        <v>0</v>
      </c>
      <c r="U1585" s="39"/>
      <c r="V1585" s="39"/>
      <c r="W1585" s="39"/>
      <c r="X1585" s="39"/>
      <c r="Y1585" s="39"/>
      <c r="Z1585" s="39"/>
      <c r="AA1585" s="39"/>
      <c r="AB1585" s="39"/>
      <c r="AC1585" s="39"/>
      <c r="AD1585" s="39"/>
      <c r="AE1585" s="39"/>
      <c r="AR1585" s="239" t="s">
        <v>404</v>
      </c>
      <c r="AT1585" s="239" t="s">
        <v>323</v>
      </c>
      <c r="AU1585" s="239" t="s">
        <v>91</v>
      </c>
      <c r="AY1585" s="18" t="s">
        <v>320</v>
      </c>
      <c r="BE1585" s="240">
        <f>IF(N1585="základní",J1585,0)</f>
        <v>0</v>
      </c>
      <c r="BF1585" s="240">
        <f>IF(N1585="snížená",J1585,0)</f>
        <v>0</v>
      </c>
      <c r="BG1585" s="240">
        <f>IF(N1585="zákl. přenesená",J1585,0)</f>
        <v>0</v>
      </c>
      <c r="BH1585" s="240">
        <f>IF(N1585="sníž. přenesená",J1585,0)</f>
        <v>0</v>
      </c>
      <c r="BI1585" s="240">
        <f>IF(N1585="nulová",J1585,0)</f>
        <v>0</v>
      </c>
      <c r="BJ1585" s="18" t="s">
        <v>89</v>
      </c>
      <c r="BK1585" s="240">
        <f>ROUND(I1585*H1585,2)</f>
        <v>0</v>
      </c>
      <c r="BL1585" s="18" t="s">
        <v>404</v>
      </c>
      <c r="BM1585" s="239" t="s">
        <v>2775</v>
      </c>
    </row>
    <row r="1586" s="2" customFormat="1" ht="66.75" customHeight="1">
      <c r="A1586" s="39"/>
      <c r="B1586" s="40"/>
      <c r="C1586" s="228" t="s">
        <v>2776</v>
      </c>
      <c r="D1586" s="228" t="s">
        <v>323</v>
      </c>
      <c r="E1586" s="229" t="s">
        <v>2777</v>
      </c>
      <c r="F1586" s="230" t="s">
        <v>2778</v>
      </c>
      <c r="G1586" s="231" t="s">
        <v>544</v>
      </c>
      <c r="H1586" s="232">
        <v>1</v>
      </c>
      <c r="I1586" s="233"/>
      <c r="J1586" s="234">
        <f>ROUND(I1586*H1586,2)</f>
        <v>0</v>
      </c>
      <c r="K1586" s="230" t="s">
        <v>1</v>
      </c>
      <c r="L1586" s="45"/>
      <c r="M1586" s="235" t="s">
        <v>1</v>
      </c>
      <c r="N1586" s="236" t="s">
        <v>46</v>
      </c>
      <c r="O1586" s="92"/>
      <c r="P1586" s="237">
        <f>O1586*H1586</f>
        <v>0</v>
      </c>
      <c r="Q1586" s="237">
        <v>6.0000000000000002E-05</v>
      </c>
      <c r="R1586" s="237">
        <f>Q1586*H1586</f>
        <v>6.0000000000000002E-05</v>
      </c>
      <c r="S1586" s="237">
        <v>0</v>
      </c>
      <c r="T1586" s="238">
        <f>S1586*H1586</f>
        <v>0</v>
      </c>
      <c r="U1586" s="39"/>
      <c r="V1586" s="39"/>
      <c r="W1586" s="39"/>
      <c r="X1586" s="39"/>
      <c r="Y1586" s="39"/>
      <c r="Z1586" s="39"/>
      <c r="AA1586" s="39"/>
      <c r="AB1586" s="39"/>
      <c r="AC1586" s="39"/>
      <c r="AD1586" s="39"/>
      <c r="AE1586" s="39"/>
      <c r="AR1586" s="239" t="s">
        <v>404</v>
      </c>
      <c r="AT1586" s="239" t="s">
        <v>323</v>
      </c>
      <c r="AU1586" s="239" t="s">
        <v>91</v>
      </c>
      <c r="AY1586" s="18" t="s">
        <v>320</v>
      </c>
      <c r="BE1586" s="240">
        <f>IF(N1586="základní",J1586,0)</f>
        <v>0</v>
      </c>
      <c r="BF1586" s="240">
        <f>IF(N1586="snížená",J1586,0)</f>
        <v>0</v>
      </c>
      <c r="BG1586" s="240">
        <f>IF(N1586="zákl. přenesená",J1586,0)</f>
        <v>0</v>
      </c>
      <c r="BH1586" s="240">
        <f>IF(N1586="sníž. přenesená",J1586,0)</f>
        <v>0</v>
      </c>
      <c r="BI1586" s="240">
        <f>IF(N1586="nulová",J1586,0)</f>
        <v>0</v>
      </c>
      <c r="BJ1586" s="18" t="s">
        <v>89</v>
      </c>
      <c r="BK1586" s="240">
        <f>ROUND(I1586*H1586,2)</f>
        <v>0</v>
      </c>
      <c r="BL1586" s="18" t="s">
        <v>404</v>
      </c>
      <c r="BM1586" s="239" t="s">
        <v>2779</v>
      </c>
    </row>
    <row r="1587" s="2" customFormat="1" ht="66.75" customHeight="1">
      <c r="A1587" s="39"/>
      <c r="B1587" s="40"/>
      <c r="C1587" s="228" t="s">
        <v>2780</v>
      </c>
      <c r="D1587" s="228" t="s">
        <v>323</v>
      </c>
      <c r="E1587" s="229" t="s">
        <v>2781</v>
      </c>
      <c r="F1587" s="230" t="s">
        <v>2782</v>
      </c>
      <c r="G1587" s="231" t="s">
        <v>544</v>
      </c>
      <c r="H1587" s="232">
        <v>1</v>
      </c>
      <c r="I1587" s="233"/>
      <c r="J1587" s="234">
        <f>ROUND(I1587*H1587,2)</f>
        <v>0</v>
      </c>
      <c r="K1587" s="230" t="s">
        <v>1</v>
      </c>
      <c r="L1587" s="45"/>
      <c r="M1587" s="235" t="s">
        <v>1</v>
      </c>
      <c r="N1587" s="236" t="s">
        <v>46</v>
      </c>
      <c r="O1587" s="92"/>
      <c r="P1587" s="237">
        <f>O1587*H1587</f>
        <v>0</v>
      </c>
      <c r="Q1587" s="237">
        <v>6.0000000000000002E-05</v>
      </c>
      <c r="R1587" s="237">
        <f>Q1587*H1587</f>
        <v>6.0000000000000002E-05</v>
      </c>
      <c r="S1587" s="237">
        <v>0</v>
      </c>
      <c r="T1587" s="238">
        <f>S1587*H1587</f>
        <v>0</v>
      </c>
      <c r="U1587" s="39"/>
      <c r="V1587" s="39"/>
      <c r="W1587" s="39"/>
      <c r="X1587" s="39"/>
      <c r="Y1587" s="39"/>
      <c r="Z1587" s="39"/>
      <c r="AA1587" s="39"/>
      <c r="AB1587" s="39"/>
      <c r="AC1587" s="39"/>
      <c r="AD1587" s="39"/>
      <c r="AE1587" s="39"/>
      <c r="AR1587" s="239" t="s">
        <v>404</v>
      </c>
      <c r="AT1587" s="239" t="s">
        <v>323</v>
      </c>
      <c r="AU1587" s="239" t="s">
        <v>91</v>
      </c>
      <c r="AY1587" s="18" t="s">
        <v>320</v>
      </c>
      <c r="BE1587" s="240">
        <f>IF(N1587="základní",J1587,0)</f>
        <v>0</v>
      </c>
      <c r="BF1587" s="240">
        <f>IF(N1587="snížená",J1587,0)</f>
        <v>0</v>
      </c>
      <c r="BG1587" s="240">
        <f>IF(N1587="zákl. přenesená",J1587,0)</f>
        <v>0</v>
      </c>
      <c r="BH1587" s="240">
        <f>IF(N1587="sníž. přenesená",J1587,0)</f>
        <v>0</v>
      </c>
      <c r="BI1587" s="240">
        <f>IF(N1587="nulová",J1587,0)</f>
        <v>0</v>
      </c>
      <c r="BJ1587" s="18" t="s">
        <v>89</v>
      </c>
      <c r="BK1587" s="240">
        <f>ROUND(I1587*H1587,2)</f>
        <v>0</v>
      </c>
      <c r="BL1587" s="18" t="s">
        <v>404</v>
      </c>
      <c r="BM1587" s="239" t="s">
        <v>2783</v>
      </c>
    </row>
    <row r="1588" s="2" customFormat="1" ht="66.75" customHeight="1">
      <c r="A1588" s="39"/>
      <c r="B1588" s="40"/>
      <c r="C1588" s="228" t="s">
        <v>2784</v>
      </c>
      <c r="D1588" s="228" t="s">
        <v>323</v>
      </c>
      <c r="E1588" s="229" t="s">
        <v>2785</v>
      </c>
      <c r="F1588" s="230" t="s">
        <v>2786</v>
      </c>
      <c r="G1588" s="231" t="s">
        <v>544</v>
      </c>
      <c r="H1588" s="232">
        <v>2</v>
      </c>
      <c r="I1588" s="233"/>
      <c r="J1588" s="234">
        <f>ROUND(I1588*H1588,2)</f>
        <v>0</v>
      </c>
      <c r="K1588" s="230" t="s">
        <v>1</v>
      </c>
      <c r="L1588" s="45"/>
      <c r="M1588" s="235" t="s">
        <v>1</v>
      </c>
      <c r="N1588" s="236" t="s">
        <v>46</v>
      </c>
      <c r="O1588" s="92"/>
      <c r="P1588" s="237">
        <f>O1588*H1588</f>
        <v>0</v>
      </c>
      <c r="Q1588" s="237">
        <v>6.0000000000000002E-05</v>
      </c>
      <c r="R1588" s="237">
        <f>Q1588*H1588</f>
        <v>0.00012</v>
      </c>
      <c r="S1588" s="237">
        <v>0</v>
      </c>
      <c r="T1588" s="238">
        <f>S1588*H1588</f>
        <v>0</v>
      </c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R1588" s="239" t="s">
        <v>404</v>
      </c>
      <c r="AT1588" s="239" t="s">
        <v>323</v>
      </c>
      <c r="AU1588" s="239" t="s">
        <v>91</v>
      </c>
      <c r="AY1588" s="18" t="s">
        <v>320</v>
      </c>
      <c r="BE1588" s="240">
        <f>IF(N1588="základní",J1588,0)</f>
        <v>0</v>
      </c>
      <c r="BF1588" s="240">
        <f>IF(N1588="snížená",J1588,0)</f>
        <v>0</v>
      </c>
      <c r="BG1588" s="240">
        <f>IF(N1588="zákl. přenesená",J1588,0)</f>
        <v>0</v>
      </c>
      <c r="BH1588" s="240">
        <f>IF(N1588="sníž. přenesená",J1588,0)</f>
        <v>0</v>
      </c>
      <c r="BI1588" s="240">
        <f>IF(N1588="nulová",J1588,0)</f>
        <v>0</v>
      </c>
      <c r="BJ1588" s="18" t="s">
        <v>89</v>
      </c>
      <c r="BK1588" s="240">
        <f>ROUND(I1588*H1588,2)</f>
        <v>0</v>
      </c>
      <c r="BL1588" s="18" t="s">
        <v>404</v>
      </c>
      <c r="BM1588" s="239" t="s">
        <v>2787</v>
      </c>
    </row>
    <row r="1589" s="2" customFormat="1" ht="55.5" customHeight="1">
      <c r="A1589" s="39"/>
      <c r="B1589" s="40"/>
      <c r="C1589" s="228" t="s">
        <v>2788</v>
      </c>
      <c r="D1589" s="228" t="s">
        <v>323</v>
      </c>
      <c r="E1589" s="229" t="s">
        <v>2789</v>
      </c>
      <c r="F1589" s="230" t="s">
        <v>2790</v>
      </c>
      <c r="G1589" s="231" t="s">
        <v>544</v>
      </c>
      <c r="H1589" s="232">
        <v>32</v>
      </c>
      <c r="I1589" s="233"/>
      <c r="J1589" s="234">
        <f>ROUND(I1589*H1589,2)</f>
        <v>0</v>
      </c>
      <c r="K1589" s="230" t="s">
        <v>1</v>
      </c>
      <c r="L1589" s="45"/>
      <c r="M1589" s="235" t="s">
        <v>1</v>
      </c>
      <c r="N1589" s="236" t="s">
        <v>46</v>
      </c>
      <c r="O1589" s="92"/>
      <c r="P1589" s="237">
        <f>O1589*H1589</f>
        <v>0</v>
      </c>
      <c r="Q1589" s="237">
        <v>6.0000000000000002E-05</v>
      </c>
      <c r="R1589" s="237">
        <f>Q1589*H1589</f>
        <v>0.0019200000000000001</v>
      </c>
      <c r="S1589" s="237">
        <v>0</v>
      </c>
      <c r="T1589" s="238">
        <f>S1589*H1589</f>
        <v>0</v>
      </c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R1589" s="239" t="s">
        <v>404</v>
      </c>
      <c r="AT1589" s="239" t="s">
        <v>323</v>
      </c>
      <c r="AU1589" s="239" t="s">
        <v>91</v>
      </c>
      <c r="AY1589" s="18" t="s">
        <v>320</v>
      </c>
      <c r="BE1589" s="240">
        <f>IF(N1589="základní",J1589,0)</f>
        <v>0</v>
      </c>
      <c r="BF1589" s="240">
        <f>IF(N1589="snížená",J1589,0)</f>
        <v>0</v>
      </c>
      <c r="BG1589" s="240">
        <f>IF(N1589="zákl. přenesená",J1589,0)</f>
        <v>0</v>
      </c>
      <c r="BH1589" s="240">
        <f>IF(N1589="sníž. přenesená",J1589,0)</f>
        <v>0</v>
      </c>
      <c r="BI1589" s="240">
        <f>IF(N1589="nulová",J1589,0)</f>
        <v>0</v>
      </c>
      <c r="BJ1589" s="18" t="s">
        <v>89</v>
      </c>
      <c r="BK1589" s="240">
        <f>ROUND(I1589*H1589,2)</f>
        <v>0</v>
      </c>
      <c r="BL1589" s="18" t="s">
        <v>404</v>
      </c>
      <c r="BM1589" s="239" t="s">
        <v>2791</v>
      </c>
    </row>
    <row r="1590" s="2" customFormat="1" ht="55.5" customHeight="1">
      <c r="A1590" s="39"/>
      <c r="B1590" s="40"/>
      <c r="C1590" s="228" t="s">
        <v>2792</v>
      </c>
      <c r="D1590" s="228" t="s">
        <v>323</v>
      </c>
      <c r="E1590" s="229" t="s">
        <v>2793</v>
      </c>
      <c r="F1590" s="230" t="s">
        <v>2794</v>
      </c>
      <c r="G1590" s="231" t="s">
        <v>544</v>
      </c>
      <c r="H1590" s="232">
        <v>1</v>
      </c>
      <c r="I1590" s="233"/>
      <c r="J1590" s="234">
        <f>ROUND(I1590*H1590,2)</f>
        <v>0</v>
      </c>
      <c r="K1590" s="230" t="s">
        <v>1</v>
      </c>
      <c r="L1590" s="45"/>
      <c r="M1590" s="235" t="s">
        <v>1</v>
      </c>
      <c r="N1590" s="236" t="s">
        <v>46</v>
      </c>
      <c r="O1590" s="92"/>
      <c r="P1590" s="237">
        <f>O1590*H1590</f>
        <v>0</v>
      </c>
      <c r="Q1590" s="237">
        <v>6.0000000000000002E-05</v>
      </c>
      <c r="R1590" s="237">
        <f>Q1590*H1590</f>
        <v>6.0000000000000002E-05</v>
      </c>
      <c r="S1590" s="237">
        <v>0</v>
      </c>
      <c r="T1590" s="238">
        <f>S1590*H1590</f>
        <v>0</v>
      </c>
      <c r="U1590" s="39"/>
      <c r="V1590" s="39"/>
      <c r="W1590" s="39"/>
      <c r="X1590" s="39"/>
      <c r="Y1590" s="39"/>
      <c r="Z1590" s="39"/>
      <c r="AA1590" s="39"/>
      <c r="AB1590" s="39"/>
      <c r="AC1590" s="39"/>
      <c r="AD1590" s="39"/>
      <c r="AE1590" s="39"/>
      <c r="AR1590" s="239" t="s">
        <v>404</v>
      </c>
      <c r="AT1590" s="239" t="s">
        <v>323</v>
      </c>
      <c r="AU1590" s="239" t="s">
        <v>91</v>
      </c>
      <c r="AY1590" s="18" t="s">
        <v>320</v>
      </c>
      <c r="BE1590" s="240">
        <f>IF(N1590="základní",J1590,0)</f>
        <v>0</v>
      </c>
      <c r="BF1590" s="240">
        <f>IF(N1590="snížená",J1590,0)</f>
        <v>0</v>
      </c>
      <c r="BG1590" s="240">
        <f>IF(N1590="zákl. přenesená",J1590,0)</f>
        <v>0</v>
      </c>
      <c r="BH1590" s="240">
        <f>IF(N1590="sníž. přenesená",J1590,0)</f>
        <v>0</v>
      </c>
      <c r="BI1590" s="240">
        <f>IF(N1590="nulová",J1590,0)</f>
        <v>0</v>
      </c>
      <c r="BJ1590" s="18" t="s">
        <v>89</v>
      </c>
      <c r="BK1590" s="240">
        <f>ROUND(I1590*H1590,2)</f>
        <v>0</v>
      </c>
      <c r="BL1590" s="18" t="s">
        <v>404</v>
      </c>
      <c r="BM1590" s="239" t="s">
        <v>2795</v>
      </c>
    </row>
    <row r="1591" s="2" customFormat="1" ht="55.5" customHeight="1">
      <c r="A1591" s="39"/>
      <c r="B1591" s="40"/>
      <c r="C1591" s="228" t="s">
        <v>2796</v>
      </c>
      <c r="D1591" s="228" t="s">
        <v>323</v>
      </c>
      <c r="E1591" s="229" t="s">
        <v>2797</v>
      </c>
      <c r="F1591" s="230" t="s">
        <v>2798</v>
      </c>
      <c r="G1591" s="231" t="s">
        <v>544</v>
      </c>
      <c r="H1591" s="232">
        <v>1</v>
      </c>
      <c r="I1591" s="233"/>
      <c r="J1591" s="234">
        <f>ROUND(I1591*H1591,2)</f>
        <v>0</v>
      </c>
      <c r="K1591" s="230" t="s">
        <v>1</v>
      </c>
      <c r="L1591" s="45"/>
      <c r="M1591" s="235" t="s">
        <v>1</v>
      </c>
      <c r="N1591" s="236" t="s">
        <v>46</v>
      </c>
      <c r="O1591" s="92"/>
      <c r="P1591" s="237">
        <f>O1591*H1591</f>
        <v>0</v>
      </c>
      <c r="Q1591" s="237">
        <v>6.0000000000000002E-05</v>
      </c>
      <c r="R1591" s="237">
        <f>Q1591*H1591</f>
        <v>6.0000000000000002E-05</v>
      </c>
      <c r="S1591" s="237">
        <v>0</v>
      </c>
      <c r="T1591" s="238">
        <f>S1591*H1591</f>
        <v>0</v>
      </c>
      <c r="U1591" s="39"/>
      <c r="V1591" s="39"/>
      <c r="W1591" s="39"/>
      <c r="X1591" s="39"/>
      <c r="Y1591" s="39"/>
      <c r="Z1591" s="39"/>
      <c r="AA1591" s="39"/>
      <c r="AB1591" s="39"/>
      <c r="AC1591" s="39"/>
      <c r="AD1591" s="39"/>
      <c r="AE1591" s="39"/>
      <c r="AR1591" s="239" t="s">
        <v>404</v>
      </c>
      <c r="AT1591" s="239" t="s">
        <v>323</v>
      </c>
      <c r="AU1591" s="239" t="s">
        <v>91</v>
      </c>
      <c r="AY1591" s="18" t="s">
        <v>320</v>
      </c>
      <c r="BE1591" s="240">
        <f>IF(N1591="základní",J1591,0)</f>
        <v>0</v>
      </c>
      <c r="BF1591" s="240">
        <f>IF(N1591="snížená",J1591,0)</f>
        <v>0</v>
      </c>
      <c r="BG1591" s="240">
        <f>IF(N1591="zákl. přenesená",J1591,0)</f>
        <v>0</v>
      </c>
      <c r="BH1591" s="240">
        <f>IF(N1591="sníž. přenesená",J1591,0)</f>
        <v>0</v>
      </c>
      <c r="BI1591" s="240">
        <f>IF(N1591="nulová",J1591,0)</f>
        <v>0</v>
      </c>
      <c r="BJ1591" s="18" t="s">
        <v>89</v>
      </c>
      <c r="BK1591" s="240">
        <f>ROUND(I1591*H1591,2)</f>
        <v>0</v>
      </c>
      <c r="BL1591" s="18" t="s">
        <v>404</v>
      </c>
      <c r="BM1591" s="239" t="s">
        <v>2799</v>
      </c>
    </row>
    <row r="1592" s="2" customFormat="1" ht="55.5" customHeight="1">
      <c r="A1592" s="39"/>
      <c r="B1592" s="40"/>
      <c r="C1592" s="228" t="s">
        <v>2800</v>
      </c>
      <c r="D1592" s="228" t="s">
        <v>323</v>
      </c>
      <c r="E1592" s="229" t="s">
        <v>2801</v>
      </c>
      <c r="F1592" s="230" t="s">
        <v>2802</v>
      </c>
      <c r="G1592" s="231" t="s">
        <v>544</v>
      </c>
      <c r="H1592" s="232">
        <v>1</v>
      </c>
      <c r="I1592" s="233"/>
      <c r="J1592" s="234">
        <f>ROUND(I1592*H1592,2)</f>
        <v>0</v>
      </c>
      <c r="K1592" s="230" t="s">
        <v>1</v>
      </c>
      <c r="L1592" s="45"/>
      <c r="M1592" s="235" t="s">
        <v>1</v>
      </c>
      <c r="N1592" s="236" t="s">
        <v>46</v>
      </c>
      <c r="O1592" s="92"/>
      <c r="P1592" s="237">
        <f>O1592*H1592</f>
        <v>0</v>
      </c>
      <c r="Q1592" s="237">
        <v>6.0000000000000002E-05</v>
      </c>
      <c r="R1592" s="237">
        <f>Q1592*H1592</f>
        <v>6.0000000000000002E-05</v>
      </c>
      <c r="S1592" s="237">
        <v>0</v>
      </c>
      <c r="T1592" s="238">
        <f>S1592*H1592</f>
        <v>0</v>
      </c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R1592" s="239" t="s">
        <v>404</v>
      </c>
      <c r="AT1592" s="239" t="s">
        <v>323</v>
      </c>
      <c r="AU1592" s="239" t="s">
        <v>91</v>
      </c>
      <c r="AY1592" s="18" t="s">
        <v>320</v>
      </c>
      <c r="BE1592" s="240">
        <f>IF(N1592="základní",J1592,0)</f>
        <v>0</v>
      </c>
      <c r="BF1592" s="240">
        <f>IF(N1592="snížená",J1592,0)</f>
        <v>0</v>
      </c>
      <c r="BG1592" s="240">
        <f>IF(N1592="zákl. přenesená",J1592,0)</f>
        <v>0</v>
      </c>
      <c r="BH1592" s="240">
        <f>IF(N1592="sníž. přenesená",J1592,0)</f>
        <v>0</v>
      </c>
      <c r="BI1592" s="240">
        <f>IF(N1592="nulová",J1592,0)</f>
        <v>0</v>
      </c>
      <c r="BJ1592" s="18" t="s">
        <v>89</v>
      </c>
      <c r="BK1592" s="240">
        <f>ROUND(I1592*H1592,2)</f>
        <v>0</v>
      </c>
      <c r="BL1592" s="18" t="s">
        <v>404</v>
      </c>
      <c r="BM1592" s="239" t="s">
        <v>2803</v>
      </c>
    </row>
    <row r="1593" s="2" customFormat="1" ht="55.5" customHeight="1">
      <c r="A1593" s="39"/>
      <c r="B1593" s="40"/>
      <c r="C1593" s="228" t="s">
        <v>2804</v>
      </c>
      <c r="D1593" s="228" t="s">
        <v>323</v>
      </c>
      <c r="E1593" s="229" t="s">
        <v>2805</v>
      </c>
      <c r="F1593" s="230" t="s">
        <v>2806</v>
      </c>
      <c r="G1593" s="231" t="s">
        <v>544</v>
      </c>
      <c r="H1593" s="232">
        <v>1</v>
      </c>
      <c r="I1593" s="233"/>
      <c r="J1593" s="234">
        <f>ROUND(I1593*H1593,2)</f>
        <v>0</v>
      </c>
      <c r="K1593" s="230" t="s">
        <v>1</v>
      </c>
      <c r="L1593" s="45"/>
      <c r="M1593" s="235" t="s">
        <v>1</v>
      </c>
      <c r="N1593" s="236" t="s">
        <v>46</v>
      </c>
      <c r="O1593" s="92"/>
      <c r="P1593" s="237">
        <f>O1593*H1593</f>
        <v>0</v>
      </c>
      <c r="Q1593" s="237">
        <v>6.0000000000000002E-05</v>
      </c>
      <c r="R1593" s="237">
        <f>Q1593*H1593</f>
        <v>6.0000000000000002E-05</v>
      </c>
      <c r="S1593" s="237">
        <v>0</v>
      </c>
      <c r="T1593" s="238">
        <f>S1593*H1593</f>
        <v>0</v>
      </c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R1593" s="239" t="s">
        <v>404</v>
      </c>
      <c r="AT1593" s="239" t="s">
        <v>323</v>
      </c>
      <c r="AU1593" s="239" t="s">
        <v>91</v>
      </c>
      <c r="AY1593" s="18" t="s">
        <v>320</v>
      </c>
      <c r="BE1593" s="240">
        <f>IF(N1593="základní",J1593,0)</f>
        <v>0</v>
      </c>
      <c r="BF1593" s="240">
        <f>IF(N1593="snížená",J1593,0)</f>
        <v>0</v>
      </c>
      <c r="BG1593" s="240">
        <f>IF(N1593="zákl. přenesená",J1593,0)</f>
        <v>0</v>
      </c>
      <c r="BH1593" s="240">
        <f>IF(N1593="sníž. přenesená",J1593,0)</f>
        <v>0</v>
      </c>
      <c r="BI1593" s="240">
        <f>IF(N1593="nulová",J1593,0)</f>
        <v>0</v>
      </c>
      <c r="BJ1593" s="18" t="s">
        <v>89</v>
      </c>
      <c r="BK1593" s="240">
        <f>ROUND(I1593*H1593,2)</f>
        <v>0</v>
      </c>
      <c r="BL1593" s="18" t="s">
        <v>404</v>
      </c>
      <c r="BM1593" s="239" t="s">
        <v>2807</v>
      </c>
    </row>
    <row r="1594" s="2" customFormat="1" ht="55.5" customHeight="1">
      <c r="A1594" s="39"/>
      <c r="B1594" s="40"/>
      <c r="C1594" s="228" t="s">
        <v>2808</v>
      </c>
      <c r="D1594" s="228" t="s">
        <v>323</v>
      </c>
      <c r="E1594" s="229" t="s">
        <v>2809</v>
      </c>
      <c r="F1594" s="230" t="s">
        <v>2810</v>
      </c>
      <c r="G1594" s="231" t="s">
        <v>544</v>
      </c>
      <c r="H1594" s="232">
        <v>1</v>
      </c>
      <c r="I1594" s="233"/>
      <c r="J1594" s="234">
        <f>ROUND(I1594*H1594,2)</f>
        <v>0</v>
      </c>
      <c r="K1594" s="230" t="s">
        <v>1</v>
      </c>
      <c r="L1594" s="45"/>
      <c r="M1594" s="235" t="s">
        <v>1</v>
      </c>
      <c r="N1594" s="236" t="s">
        <v>46</v>
      </c>
      <c r="O1594" s="92"/>
      <c r="P1594" s="237">
        <f>O1594*H1594</f>
        <v>0</v>
      </c>
      <c r="Q1594" s="237">
        <v>6.0000000000000002E-05</v>
      </c>
      <c r="R1594" s="237">
        <f>Q1594*H1594</f>
        <v>6.0000000000000002E-05</v>
      </c>
      <c r="S1594" s="237">
        <v>0</v>
      </c>
      <c r="T1594" s="238">
        <f>S1594*H1594</f>
        <v>0</v>
      </c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R1594" s="239" t="s">
        <v>404</v>
      </c>
      <c r="AT1594" s="239" t="s">
        <v>323</v>
      </c>
      <c r="AU1594" s="239" t="s">
        <v>91</v>
      </c>
      <c r="AY1594" s="18" t="s">
        <v>320</v>
      </c>
      <c r="BE1594" s="240">
        <f>IF(N1594="základní",J1594,0)</f>
        <v>0</v>
      </c>
      <c r="BF1594" s="240">
        <f>IF(N1594="snížená",J1594,0)</f>
        <v>0</v>
      </c>
      <c r="BG1594" s="240">
        <f>IF(N1594="zákl. přenesená",J1594,0)</f>
        <v>0</v>
      </c>
      <c r="BH1594" s="240">
        <f>IF(N1594="sníž. přenesená",J1594,0)</f>
        <v>0</v>
      </c>
      <c r="BI1594" s="240">
        <f>IF(N1594="nulová",J1594,0)</f>
        <v>0</v>
      </c>
      <c r="BJ1594" s="18" t="s">
        <v>89</v>
      </c>
      <c r="BK1594" s="240">
        <f>ROUND(I1594*H1594,2)</f>
        <v>0</v>
      </c>
      <c r="BL1594" s="18" t="s">
        <v>404</v>
      </c>
      <c r="BM1594" s="239" t="s">
        <v>2811</v>
      </c>
    </row>
    <row r="1595" s="2" customFormat="1" ht="55.5" customHeight="1">
      <c r="A1595" s="39"/>
      <c r="B1595" s="40"/>
      <c r="C1595" s="228" t="s">
        <v>2812</v>
      </c>
      <c r="D1595" s="228" t="s">
        <v>323</v>
      </c>
      <c r="E1595" s="229" t="s">
        <v>2813</v>
      </c>
      <c r="F1595" s="230" t="s">
        <v>2814</v>
      </c>
      <c r="G1595" s="231" t="s">
        <v>544</v>
      </c>
      <c r="H1595" s="232">
        <v>1</v>
      </c>
      <c r="I1595" s="233"/>
      <c r="J1595" s="234">
        <f>ROUND(I1595*H1595,2)</f>
        <v>0</v>
      </c>
      <c r="K1595" s="230" t="s">
        <v>1</v>
      </c>
      <c r="L1595" s="45"/>
      <c r="M1595" s="235" t="s">
        <v>1</v>
      </c>
      <c r="N1595" s="236" t="s">
        <v>46</v>
      </c>
      <c r="O1595" s="92"/>
      <c r="P1595" s="237">
        <f>O1595*H1595</f>
        <v>0</v>
      </c>
      <c r="Q1595" s="237">
        <v>6.0000000000000002E-05</v>
      </c>
      <c r="R1595" s="237">
        <f>Q1595*H1595</f>
        <v>6.0000000000000002E-05</v>
      </c>
      <c r="S1595" s="237">
        <v>0</v>
      </c>
      <c r="T1595" s="238">
        <f>S1595*H1595</f>
        <v>0</v>
      </c>
      <c r="U1595" s="39"/>
      <c r="V1595" s="39"/>
      <c r="W1595" s="39"/>
      <c r="X1595" s="39"/>
      <c r="Y1595" s="39"/>
      <c r="Z1595" s="39"/>
      <c r="AA1595" s="39"/>
      <c r="AB1595" s="39"/>
      <c r="AC1595" s="39"/>
      <c r="AD1595" s="39"/>
      <c r="AE1595" s="39"/>
      <c r="AR1595" s="239" t="s">
        <v>404</v>
      </c>
      <c r="AT1595" s="239" t="s">
        <v>323</v>
      </c>
      <c r="AU1595" s="239" t="s">
        <v>91</v>
      </c>
      <c r="AY1595" s="18" t="s">
        <v>320</v>
      </c>
      <c r="BE1595" s="240">
        <f>IF(N1595="základní",J1595,0)</f>
        <v>0</v>
      </c>
      <c r="BF1595" s="240">
        <f>IF(N1595="snížená",J1595,0)</f>
        <v>0</v>
      </c>
      <c r="BG1595" s="240">
        <f>IF(N1595="zákl. přenesená",J1595,0)</f>
        <v>0</v>
      </c>
      <c r="BH1595" s="240">
        <f>IF(N1595="sníž. přenesená",J1595,0)</f>
        <v>0</v>
      </c>
      <c r="BI1595" s="240">
        <f>IF(N1595="nulová",J1595,0)</f>
        <v>0</v>
      </c>
      <c r="BJ1595" s="18" t="s">
        <v>89</v>
      </c>
      <c r="BK1595" s="240">
        <f>ROUND(I1595*H1595,2)</f>
        <v>0</v>
      </c>
      <c r="BL1595" s="18" t="s">
        <v>404</v>
      </c>
      <c r="BM1595" s="239" t="s">
        <v>2815</v>
      </c>
    </row>
    <row r="1596" s="2" customFormat="1" ht="55.5" customHeight="1">
      <c r="A1596" s="39"/>
      <c r="B1596" s="40"/>
      <c r="C1596" s="228" t="s">
        <v>2816</v>
      </c>
      <c r="D1596" s="228" t="s">
        <v>323</v>
      </c>
      <c r="E1596" s="229" t="s">
        <v>2817</v>
      </c>
      <c r="F1596" s="230" t="s">
        <v>2818</v>
      </c>
      <c r="G1596" s="231" t="s">
        <v>544</v>
      </c>
      <c r="H1596" s="232">
        <v>1</v>
      </c>
      <c r="I1596" s="233"/>
      <c r="J1596" s="234">
        <f>ROUND(I1596*H1596,2)</f>
        <v>0</v>
      </c>
      <c r="K1596" s="230" t="s">
        <v>1</v>
      </c>
      <c r="L1596" s="45"/>
      <c r="M1596" s="235" t="s">
        <v>1</v>
      </c>
      <c r="N1596" s="236" t="s">
        <v>46</v>
      </c>
      <c r="O1596" s="92"/>
      <c r="P1596" s="237">
        <f>O1596*H1596</f>
        <v>0</v>
      </c>
      <c r="Q1596" s="237">
        <v>6.0000000000000002E-05</v>
      </c>
      <c r="R1596" s="237">
        <f>Q1596*H1596</f>
        <v>6.0000000000000002E-05</v>
      </c>
      <c r="S1596" s="237">
        <v>0</v>
      </c>
      <c r="T1596" s="238">
        <f>S1596*H1596</f>
        <v>0</v>
      </c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R1596" s="239" t="s">
        <v>404</v>
      </c>
      <c r="AT1596" s="239" t="s">
        <v>323</v>
      </c>
      <c r="AU1596" s="239" t="s">
        <v>91</v>
      </c>
      <c r="AY1596" s="18" t="s">
        <v>320</v>
      </c>
      <c r="BE1596" s="240">
        <f>IF(N1596="základní",J1596,0)</f>
        <v>0</v>
      </c>
      <c r="BF1596" s="240">
        <f>IF(N1596="snížená",J1596,0)</f>
        <v>0</v>
      </c>
      <c r="BG1596" s="240">
        <f>IF(N1596="zákl. přenesená",J1596,0)</f>
        <v>0</v>
      </c>
      <c r="BH1596" s="240">
        <f>IF(N1596="sníž. přenesená",J1596,0)</f>
        <v>0</v>
      </c>
      <c r="BI1596" s="240">
        <f>IF(N1596="nulová",J1596,0)</f>
        <v>0</v>
      </c>
      <c r="BJ1596" s="18" t="s">
        <v>89</v>
      </c>
      <c r="BK1596" s="240">
        <f>ROUND(I1596*H1596,2)</f>
        <v>0</v>
      </c>
      <c r="BL1596" s="18" t="s">
        <v>404</v>
      </c>
      <c r="BM1596" s="239" t="s">
        <v>2819</v>
      </c>
    </row>
    <row r="1597" s="2" customFormat="1" ht="55.5" customHeight="1">
      <c r="A1597" s="39"/>
      <c r="B1597" s="40"/>
      <c r="C1597" s="228" t="s">
        <v>2820</v>
      </c>
      <c r="D1597" s="228" t="s">
        <v>323</v>
      </c>
      <c r="E1597" s="229" t="s">
        <v>2821</v>
      </c>
      <c r="F1597" s="230" t="s">
        <v>2822</v>
      </c>
      <c r="G1597" s="231" t="s">
        <v>544</v>
      </c>
      <c r="H1597" s="232">
        <v>1</v>
      </c>
      <c r="I1597" s="233"/>
      <c r="J1597" s="234">
        <f>ROUND(I1597*H1597,2)</f>
        <v>0</v>
      </c>
      <c r="K1597" s="230" t="s">
        <v>1</v>
      </c>
      <c r="L1597" s="45"/>
      <c r="M1597" s="235" t="s">
        <v>1</v>
      </c>
      <c r="N1597" s="236" t="s">
        <v>46</v>
      </c>
      <c r="O1597" s="92"/>
      <c r="P1597" s="237">
        <f>O1597*H1597</f>
        <v>0</v>
      </c>
      <c r="Q1597" s="237">
        <v>6.0000000000000002E-05</v>
      </c>
      <c r="R1597" s="237">
        <f>Q1597*H1597</f>
        <v>6.0000000000000002E-05</v>
      </c>
      <c r="S1597" s="237">
        <v>0</v>
      </c>
      <c r="T1597" s="238">
        <f>S1597*H1597</f>
        <v>0</v>
      </c>
      <c r="U1597" s="39"/>
      <c r="V1597" s="39"/>
      <c r="W1597" s="39"/>
      <c r="X1597" s="39"/>
      <c r="Y1597" s="39"/>
      <c r="Z1597" s="39"/>
      <c r="AA1597" s="39"/>
      <c r="AB1597" s="39"/>
      <c r="AC1597" s="39"/>
      <c r="AD1597" s="39"/>
      <c r="AE1597" s="39"/>
      <c r="AR1597" s="239" t="s">
        <v>404</v>
      </c>
      <c r="AT1597" s="239" t="s">
        <v>323</v>
      </c>
      <c r="AU1597" s="239" t="s">
        <v>91</v>
      </c>
      <c r="AY1597" s="18" t="s">
        <v>320</v>
      </c>
      <c r="BE1597" s="240">
        <f>IF(N1597="základní",J1597,0)</f>
        <v>0</v>
      </c>
      <c r="BF1597" s="240">
        <f>IF(N1597="snížená",J1597,0)</f>
        <v>0</v>
      </c>
      <c r="BG1597" s="240">
        <f>IF(N1597="zákl. přenesená",J1597,0)</f>
        <v>0</v>
      </c>
      <c r="BH1597" s="240">
        <f>IF(N1597="sníž. přenesená",J1597,0)</f>
        <v>0</v>
      </c>
      <c r="BI1597" s="240">
        <f>IF(N1597="nulová",J1597,0)</f>
        <v>0</v>
      </c>
      <c r="BJ1597" s="18" t="s">
        <v>89</v>
      </c>
      <c r="BK1597" s="240">
        <f>ROUND(I1597*H1597,2)</f>
        <v>0</v>
      </c>
      <c r="BL1597" s="18" t="s">
        <v>404</v>
      </c>
      <c r="BM1597" s="239" t="s">
        <v>2823</v>
      </c>
    </row>
    <row r="1598" s="2" customFormat="1" ht="49.05" customHeight="1">
      <c r="A1598" s="39"/>
      <c r="B1598" s="40"/>
      <c r="C1598" s="228" t="s">
        <v>2824</v>
      </c>
      <c r="D1598" s="228" t="s">
        <v>323</v>
      </c>
      <c r="E1598" s="229" t="s">
        <v>2825</v>
      </c>
      <c r="F1598" s="230" t="s">
        <v>2826</v>
      </c>
      <c r="G1598" s="231" t="s">
        <v>544</v>
      </c>
      <c r="H1598" s="232">
        <v>4</v>
      </c>
      <c r="I1598" s="233"/>
      <c r="J1598" s="234">
        <f>ROUND(I1598*H1598,2)</f>
        <v>0</v>
      </c>
      <c r="K1598" s="230" t="s">
        <v>1</v>
      </c>
      <c r="L1598" s="45"/>
      <c r="M1598" s="235" t="s">
        <v>1</v>
      </c>
      <c r="N1598" s="236" t="s">
        <v>46</v>
      </c>
      <c r="O1598" s="92"/>
      <c r="P1598" s="237">
        <f>O1598*H1598</f>
        <v>0</v>
      </c>
      <c r="Q1598" s="237">
        <v>6.0000000000000002E-05</v>
      </c>
      <c r="R1598" s="237">
        <f>Q1598*H1598</f>
        <v>0.00024000000000000001</v>
      </c>
      <c r="S1598" s="237">
        <v>0</v>
      </c>
      <c r="T1598" s="238">
        <f>S1598*H1598</f>
        <v>0</v>
      </c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R1598" s="239" t="s">
        <v>404</v>
      </c>
      <c r="AT1598" s="239" t="s">
        <v>323</v>
      </c>
      <c r="AU1598" s="239" t="s">
        <v>91</v>
      </c>
      <c r="AY1598" s="18" t="s">
        <v>320</v>
      </c>
      <c r="BE1598" s="240">
        <f>IF(N1598="základní",J1598,0)</f>
        <v>0</v>
      </c>
      <c r="BF1598" s="240">
        <f>IF(N1598="snížená",J1598,0)</f>
        <v>0</v>
      </c>
      <c r="BG1598" s="240">
        <f>IF(N1598="zákl. přenesená",J1598,0)</f>
        <v>0</v>
      </c>
      <c r="BH1598" s="240">
        <f>IF(N1598="sníž. přenesená",J1598,0)</f>
        <v>0</v>
      </c>
      <c r="BI1598" s="240">
        <f>IF(N1598="nulová",J1598,0)</f>
        <v>0</v>
      </c>
      <c r="BJ1598" s="18" t="s">
        <v>89</v>
      </c>
      <c r="BK1598" s="240">
        <f>ROUND(I1598*H1598,2)</f>
        <v>0</v>
      </c>
      <c r="BL1598" s="18" t="s">
        <v>404</v>
      </c>
      <c r="BM1598" s="239" t="s">
        <v>2827</v>
      </c>
    </row>
    <row r="1599" s="2" customFormat="1" ht="49.05" customHeight="1">
      <c r="A1599" s="39"/>
      <c r="B1599" s="40"/>
      <c r="C1599" s="228" t="s">
        <v>2828</v>
      </c>
      <c r="D1599" s="228" t="s">
        <v>323</v>
      </c>
      <c r="E1599" s="229" t="s">
        <v>2829</v>
      </c>
      <c r="F1599" s="230" t="s">
        <v>2830</v>
      </c>
      <c r="G1599" s="231" t="s">
        <v>544</v>
      </c>
      <c r="H1599" s="232">
        <v>1</v>
      </c>
      <c r="I1599" s="233"/>
      <c r="J1599" s="234">
        <f>ROUND(I1599*H1599,2)</f>
        <v>0</v>
      </c>
      <c r="K1599" s="230" t="s">
        <v>1</v>
      </c>
      <c r="L1599" s="45"/>
      <c r="M1599" s="235" t="s">
        <v>1</v>
      </c>
      <c r="N1599" s="236" t="s">
        <v>46</v>
      </c>
      <c r="O1599" s="92"/>
      <c r="P1599" s="237">
        <f>O1599*H1599</f>
        <v>0</v>
      </c>
      <c r="Q1599" s="237">
        <v>6.0000000000000002E-05</v>
      </c>
      <c r="R1599" s="237">
        <f>Q1599*H1599</f>
        <v>6.0000000000000002E-05</v>
      </c>
      <c r="S1599" s="237">
        <v>0</v>
      </c>
      <c r="T1599" s="238">
        <f>S1599*H1599</f>
        <v>0</v>
      </c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R1599" s="239" t="s">
        <v>404</v>
      </c>
      <c r="AT1599" s="239" t="s">
        <v>323</v>
      </c>
      <c r="AU1599" s="239" t="s">
        <v>91</v>
      </c>
      <c r="AY1599" s="18" t="s">
        <v>320</v>
      </c>
      <c r="BE1599" s="240">
        <f>IF(N1599="základní",J1599,0)</f>
        <v>0</v>
      </c>
      <c r="BF1599" s="240">
        <f>IF(N1599="snížená",J1599,0)</f>
        <v>0</v>
      </c>
      <c r="BG1599" s="240">
        <f>IF(N1599="zákl. přenesená",J1599,0)</f>
        <v>0</v>
      </c>
      <c r="BH1599" s="240">
        <f>IF(N1599="sníž. přenesená",J1599,0)</f>
        <v>0</v>
      </c>
      <c r="BI1599" s="240">
        <f>IF(N1599="nulová",J1599,0)</f>
        <v>0</v>
      </c>
      <c r="BJ1599" s="18" t="s">
        <v>89</v>
      </c>
      <c r="BK1599" s="240">
        <f>ROUND(I1599*H1599,2)</f>
        <v>0</v>
      </c>
      <c r="BL1599" s="18" t="s">
        <v>404</v>
      </c>
      <c r="BM1599" s="239" t="s">
        <v>2831</v>
      </c>
    </row>
    <row r="1600" s="2" customFormat="1" ht="49.05" customHeight="1">
      <c r="A1600" s="39"/>
      <c r="B1600" s="40"/>
      <c r="C1600" s="228" t="s">
        <v>2832</v>
      </c>
      <c r="D1600" s="228" t="s">
        <v>323</v>
      </c>
      <c r="E1600" s="229" t="s">
        <v>2833</v>
      </c>
      <c r="F1600" s="230" t="s">
        <v>2834</v>
      </c>
      <c r="G1600" s="231" t="s">
        <v>544</v>
      </c>
      <c r="H1600" s="232">
        <v>1</v>
      </c>
      <c r="I1600" s="233"/>
      <c r="J1600" s="234">
        <f>ROUND(I1600*H1600,2)</f>
        <v>0</v>
      </c>
      <c r="K1600" s="230" t="s">
        <v>1</v>
      </c>
      <c r="L1600" s="45"/>
      <c r="M1600" s="235" t="s">
        <v>1</v>
      </c>
      <c r="N1600" s="236" t="s">
        <v>46</v>
      </c>
      <c r="O1600" s="92"/>
      <c r="P1600" s="237">
        <f>O1600*H1600</f>
        <v>0</v>
      </c>
      <c r="Q1600" s="237">
        <v>6.0000000000000002E-05</v>
      </c>
      <c r="R1600" s="237">
        <f>Q1600*H1600</f>
        <v>6.0000000000000002E-05</v>
      </c>
      <c r="S1600" s="237">
        <v>0</v>
      </c>
      <c r="T1600" s="238">
        <f>S1600*H1600</f>
        <v>0</v>
      </c>
      <c r="U1600" s="39"/>
      <c r="V1600" s="39"/>
      <c r="W1600" s="39"/>
      <c r="X1600" s="39"/>
      <c r="Y1600" s="39"/>
      <c r="Z1600" s="39"/>
      <c r="AA1600" s="39"/>
      <c r="AB1600" s="39"/>
      <c r="AC1600" s="39"/>
      <c r="AD1600" s="39"/>
      <c r="AE1600" s="39"/>
      <c r="AR1600" s="239" t="s">
        <v>404</v>
      </c>
      <c r="AT1600" s="239" t="s">
        <v>323</v>
      </c>
      <c r="AU1600" s="239" t="s">
        <v>91</v>
      </c>
      <c r="AY1600" s="18" t="s">
        <v>320</v>
      </c>
      <c r="BE1600" s="240">
        <f>IF(N1600="základní",J1600,0)</f>
        <v>0</v>
      </c>
      <c r="BF1600" s="240">
        <f>IF(N1600="snížená",J1600,0)</f>
        <v>0</v>
      </c>
      <c r="BG1600" s="240">
        <f>IF(N1600="zákl. přenesená",J1600,0)</f>
        <v>0</v>
      </c>
      <c r="BH1600" s="240">
        <f>IF(N1600="sníž. přenesená",J1600,0)</f>
        <v>0</v>
      </c>
      <c r="BI1600" s="240">
        <f>IF(N1600="nulová",J1600,0)</f>
        <v>0</v>
      </c>
      <c r="BJ1600" s="18" t="s">
        <v>89</v>
      </c>
      <c r="BK1600" s="240">
        <f>ROUND(I1600*H1600,2)</f>
        <v>0</v>
      </c>
      <c r="BL1600" s="18" t="s">
        <v>404</v>
      </c>
      <c r="BM1600" s="239" t="s">
        <v>2835</v>
      </c>
    </row>
    <row r="1601" s="2" customFormat="1" ht="49.05" customHeight="1">
      <c r="A1601" s="39"/>
      <c r="B1601" s="40"/>
      <c r="C1601" s="228" t="s">
        <v>2836</v>
      </c>
      <c r="D1601" s="228" t="s">
        <v>323</v>
      </c>
      <c r="E1601" s="229" t="s">
        <v>2837</v>
      </c>
      <c r="F1601" s="230" t="s">
        <v>2838</v>
      </c>
      <c r="G1601" s="231" t="s">
        <v>544</v>
      </c>
      <c r="H1601" s="232">
        <v>1</v>
      </c>
      <c r="I1601" s="233"/>
      <c r="J1601" s="234">
        <f>ROUND(I1601*H1601,2)</f>
        <v>0</v>
      </c>
      <c r="K1601" s="230" t="s">
        <v>1</v>
      </c>
      <c r="L1601" s="45"/>
      <c r="M1601" s="235" t="s">
        <v>1</v>
      </c>
      <c r="N1601" s="236" t="s">
        <v>46</v>
      </c>
      <c r="O1601" s="92"/>
      <c r="P1601" s="237">
        <f>O1601*H1601</f>
        <v>0</v>
      </c>
      <c r="Q1601" s="237">
        <v>6.0000000000000002E-05</v>
      </c>
      <c r="R1601" s="237">
        <f>Q1601*H1601</f>
        <v>6.0000000000000002E-05</v>
      </c>
      <c r="S1601" s="237">
        <v>0</v>
      </c>
      <c r="T1601" s="238">
        <f>S1601*H1601</f>
        <v>0</v>
      </c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R1601" s="239" t="s">
        <v>404</v>
      </c>
      <c r="AT1601" s="239" t="s">
        <v>323</v>
      </c>
      <c r="AU1601" s="239" t="s">
        <v>91</v>
      </c>
      <c r="AY1601" s="18" t="s">
        <v>320</v>
      </c>
      <c r="BE1601" s="240">
        <f>IF(N1601="základní",J1601,0)</f>
        <v>0</v>
      </c>
      <c r="BF1601" s="240">
        <f>IF(N1601="snížená",J1601,0)</f>
        <v>0</v>
      </c>
      <c r="BG1601" s="240">
        <f>IF(N1601="zákl. přenesená",J1601,0)</f>
        <v>0</v>
      </c>
      <c r="BH1601" s="240">
        <f>IF(N1601="sníž. přenesená",J1601,0)</f>
        <v>0</v>
      </c>
      <c r="BI1601" s="240">
        <f>IF(N1601="nulová",J1601,0)</f>
        <v>0</v>
      </c>
      <c r="BJ1601" s="18" t="s">
        <v>89</v>
      </c>
      <c r="BK1601" s="240">
        <f>ROUND(I1601*H1601,2)</f>
        <v>0</v>
      </c>
      <c r="BL1601" s="18" t="s">
        <v>404</v>
      </c>
      <c r="BM1601" s="239" t="s">
        <v>2839</v>
      </c>
    </row>
    <row r="1602" s="2" customFormat="1" ht="55.5" customHeight="1">
      <c r="A1602" s="39"/>
      <c r="B1602" s="40"/>
      <c r="C1602" s="228" t="s">
        <v>2840</v>
      </c>
      <c r="D1602" s="228" t="s">
        <v>323</v>
      </c>
      <c r="E1602" s="229" t="s">
        <v>2841</v>
      </c>
      <c r="F1602" s="230" t="s">
        <v>2842</v>
      </c>
      <c r="G1602" s="231" t="s">
        <v>544</v>
      </c>
      <c r="H1602" s="232">
        <v>1</v>
      </c>
      <c r="I1602" s="233"/>
      <c r="J1602" s="234">
        <f>ROUND(I1602*H1602,2)</f>
        <v>0</v>
      </c>
      <c r="K1602" s="230" t="s">
        <v>1</v>
      </c>
      <c r="L1602" s="45"/>
      <c r="M1602" s="235" t="s">
        <v>1</v>
      </c>
      <c r="N1602" s="236" t="s">
        <v>46</v>
      </c>
      <c r="O1602" s="92"/>
      <c r="P1602" s="237">
        <f>O1602*H1602</f>
        <v>0</v>
      </c>
      <c r="Q1602" s="237">
        <v>6.0000000000000002E-05</v>
      </c>
      <c r="R1602" s="237">
        <f>Q1602*H1602</f>
        <v>6.0000000000000002E-05</v>
      </c>
      <c r="S1602" s="237">
        <v>0</v>
      </c>
      <c r="T1602" s="238">
        <f>S1602*H1602</f>
        <v>0</v>
      </c>
      <c r="U1602" s="39"/>
      <c r="V1602" s="39"/>
      <c r="W1602" s="39"/>
      <c r="X1602" s="39"/>
      <c r="Y1602" s="39"/>
      <c r="Z1602" s="39"/>
      <c r="AA1602" s="39"/>
      <c r="AB1602" s="39"/>
      <c r="AC1602" s="39"/>
      <c r="AD1602" s="39"/>
      <c r="AE1602" s="39"/>
      <c r="AR1602" s="239" t="s">
        <v>404</v>
      </c>
      <c r="AT1602" s="239" t="s">
        <v>323</v>
      </c>
      <c r="AU1602" s="239" t="s">
        <v>91</v>
      </c>
      <c r="AY1602" s="18" t="s">
        <v>320</v>
      </c>
      <c r="BE1602" s="240">
        <f>IF(N1602="základní",J1602,0)</f>
        <v>0</v>
      </c>
      <c r="BF1602" s="240">
        <f>IF(N1602="snížená",J1602,0)</f>
        <v>0</v>
      </c>
      <c r="BG1602" s="240">
        <f>IF(N1602="zákl. přenesená",J1602,0)</f>
        <v>0</v>
      </c>
      <c r="BH1602" s="240">
        <f>IF(N1602="sníž. přenesená",J1602,0)</f>
        <v>0</v>
      </c>
      <c r="BI1602" s="240">
        <f>IF(N1602="nulová",J1602,0)</f>
        <v>0</v>
      </c>
      <c r="BJ1602" s="18" t="s">
        <v>89</v>
      </c>
      <c r="BK1602" s="240">
        <f>ROUND(I1602*H1602,2)</f>
        <v>0</v>
      </c>
      <c r="BL1602" s="18" t="s">
        <v>404</v>
      </c>
      <c r="BM1602" s="239" t="s">
        <v>2843</v>
      </c>
    </row>
    <row r="1603" s="2" customFormat="1" ht="55.5" customHeight="1">
      <c r="A1603" s="39"/>
      <c r="B1603" s="40"/>
      <c r="C1603" s="228" t="s">
        <v>2844</v>
      </c>
      <c r="D1603" s="228" t="s">
        <v>323</v>
      </c>
      <c r="E1603" s="229" t="s">
        <v>2845</v>
      </c>
      <c r="F1603" s="230" t="s">
        <v>2846</v>
      </c>
      <c r="G1603" s="231" t="s">
        <v>544</v>
      </c>
      <c r="H1603" s="232">
        <v>3</v>
      </c>
      <c r="I1603" s="233"/>
      <c r="J1603" s="234">
        <f>ROUND(I1603*H1603,2)</f>
        <v>0</v>
      </c>
      <c r="K1603" s="230" t="s">
        <v>1</v>
      </c>
      <c r="L1603" s="45"/>
      <c r="M1603" s="235" t="s">
        <v>1</v>
      </c>
      <c r="N1603" s="236" t="s">
        <v>46</v>
      </c>
      <c r="O1603" s="92"/>
      <c r="P1603" s="237">
        <f>O1603*H1603</f>
        <v>0</v>
      </c>
      <c r="Q1603" s="237">
        <v>6.0000000000000002E-05</v>
      </c>
      <c r="R1603" s="237">
        <f>Q1603*H1603</f>
        <v>0.00018000000000000001</v>
      </c>
      <c r="S1603" s="237">
        <v>0</v>
      </c>
      <c r="T1603" s="238">
        <f>S1603*H1603</f>
        <v>0</v>
      </c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R1603" s="239" t="s">
        <v>404</v>
      </c>
      <c r="AT1603" s="239" t="s">
        <v>323</v>
      </c>
      <c r="AU1603" s="239" t="s">
        <v>91</v>
      </c>
      <c r="AY1603" s="18" t="s">
        <v>320</v>
      </c>
      <c r="BE1603" s="240">
        <f>IF(N1603="základní",J1603,0)</f>
        <v>0</v>
      </c>
      <c r="BF1603" s="240">
        <f>IF(N1603="snížená",J1603,0)</f>
        <v>0</v>
      </c>
      <c r="BG1603" s="240">
        <f>IF(N1603="zákl. přenesená",J1603,0)</f>
        <v>0</v>
      </c>
      <c r="BH1603" s="240">
        <f>IF(N1603="sníž. přenesená",J1603,0)</f>
        <v>0</v>
      </c>
      <c r="BI1603" s="240">
        <f>IF(N1603="nulová",J1603,0)</f>
        <v>0</v>
      </c>
      <c r="BJ1603" s="18" t="s">
        <v>89</v>
      </c>
      <c r="BK1603" s="240">
        <f>ROUND(I1603*H1603,2)</f>
        <v>0</v>
      </c>
      <c r="BL1603" s="18" t="s">
        <v>404</v>
      </c>
      <c r="BM1603" s="239" t="s">
        <v>2847</v>
      </c>
    </row>
    <row r="1604" s="2" customFormat="1" ht="55.5" customHeight="1">
      <c r="A1604" s="39"/>
      <c r="B1604" s="40"/>
      <c r="C1604" s="228" t="s">
        <v>2848</v>
      </c>
      <c r="D1604" s="228" t="s">
        <v>323</v>
      </c>
      <c r="E1604" s="229" t="s">
        <v>2849</v>
      </c>
      <c r="F1604" s="230" t="s">
        <v>2850</v>
      </c>
      <c r="G1604" s="231" t="s">
        <v>544</v>
      </c>
      <c r="H1604" s="232">
        <v>1</v>
      </c>
      <c r="I1604" s="233"/>
      <c r="J1604" s="234">
        <f>ROUND(I1604*H1604,2)</f>
        <v>0</v>
      </c>
      <c r="K1604" s="230" t="s">
        <v>1</v>
      </c>
      <c r="L1604" s="45"/>
      <c r="M1604" s="235" t="s">
        <v>1</v>
      </c>
      <c r="N1604" s="236" t="s">
        <v>46</v>
      </c>
      <c r="O1604" s="92"/>
      <c r="P1604" s="237">
        <f>O1604*H1604</f>
        <v>0</v>
      </c>
      <c r="Q1604" s="237">
        <v>6.0000000000000002E-05</v>
      </c>
      <c r="R1604" s="237">
        <f>Q1604*H1604</f>
        <v>6.0000000000000002E-05</v>
      </c>
      <c r="S1604" s="237">
        <v>0</v>
      </c>
      <c r="T1604" s="238">
        <f>S1604*H1604</f>
        <v>0</v>
      </c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R1604" s="239" t="s">
        <v>404</v>
      </c>
      <c r="AT1604" s="239" t="s">
        <v>323</v>
      </c>
      <c r="AU1604" s="239" t="s">
        <v>91</v>
      </c>
      <c r="AY1604" s="18" t="s">
        <v>320</v>
      </c>
      <c r="BE1604" s="240">
        <f>IF(N1604="základní",J1604,0)</f>
        <v>0</v>
      </c>
      <c r="BF1604" s="240">
        <f>IF(N1604="snížená",J1604,0)</f>
        <v>0</v>
      </c>
      <c r="BG1604" s="240">
        <f>IF(N1604="zákl. přenesená",J1604,0)</f>
        <v>0</v>
      </c>
      <c r="BH1604" s="240">
        <f>IF(N1604="sníž. přenesená",J1604,0)</f>
        <v>0</v>
      </c>
      <c r="BI1604" s="240">
        <f>IF(N1604="nulová",J1604,0)</f>
        <v>0</v>
      </c>
      <c r="BJ1604" s="18" t="s">
        <v>89</v>
      </c>
      <c r="BK1604" s="240">
        <f>ROUND(I1604*H1604,2)</f>
        <v>0</v>
      </c>
      <c r="BL1604" s="18" t="s">
        <v>404</v>
      </c>
      <c r="BM1604" s="239" t="s">
        <v>2851</v>
      </c>
    </row>
    <row r="1605" s="2" customFormat="1" ht="55.5" customHeight="1">
      <c r="A1605" s="39"/>
      <c r="B1605" s="40"/>
      <c r="C1605" s="228" t="s">
        <v>2852</v>
      </c>
      <c r="D1605" s="228" t="s">
        <v>323</v>
      </c>
      <c r="E1605" s="229" t="s">
        <v>2853</v>
      </c>
      <c r="F1605" s="230" t="s">
        <v>2854</v>
      </c>
      <c r="G1605" s="231" t="s">
        <v>544</v>
      </c>
      <c r="H1605" s="232">
        <v>1</v>
      </c>
      <c r="I1605" s="233"/>
      <c r="J1605" s="234">
        <f>ROUND(I1605*H1605,2)</f>
        <v>0</v>
      </c>
      <c r="K1605" s="230" t="s">
        <v>1</v>
      </c>
      <c r="L1605" s="45"/>
      <c r="M1605" s="235" t="s">
        <v>1</v>
      </c>
      <c r="N1605" s="236" t="s">
        <v>46</v>
      </c>
      <c r="O1605" s="92"/>
      <c r="P1605" s="237">
        <f>O1605*H1605</f>
        <v>0</v>
      </c>
      <c r="Q1605" s="237">
        <v>6.0000000000000002E-05</v>
      </c>
      <c r="R1605" s="237">
        <f>Q1605*H1605</f>
        <v>6.0000000000000002E-05</v>
      </c>
      <c r="S1605" s="237">
        <v>0</v>
      </c>
      <c r="T1605" s="238">
        <f>S1605*H1605</f>
        <v>0</v>
      </c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R1605" s="239" t="s">
        <v>404</v>
      </c>
      <c r="AT1605" s="239" t="s">
        <v>323</v>
      </c>
      <c r="AU1605" s="239" t="s">
        <v>91</v>
      </c>
      <c r="AY1605" s="18" t="s">
        <v>320</v>
      </c>
      <c r="BE1605" s="240">
        <f>IF(N1605="základní",J1605,0)</f>
        <v>0</v>
      </c>
      <c r="BF1605" s="240">
        <f>IF(N1605="snížená",J1605,0)</f>
        <v>0</v>
      </c>
      <c r="BG1605" s="240">
        <f>IF(N1605="zákl. přenesená",J1605,0)</f>
        <v>0</v>
      </c>
      <c r="BH1605" s="240">
        <f>IF(N1605="sníž. přenesená",J1605,0)</f>
        <v>0</v>
      </c>
      <c r="BI1605" s="240">
        <f>IF(N1605="nulová",J1605,0)</f>
        <v>0</v>
      </c>
      <c r="BJ1605" s="18" t="s">
        <v>89</v>
      </c>
      <c r="BK1605" s="240">
        <f>ROUND(I1605*H1605,2)</f>
        <v>0</v>
      </c>
      <c r="BL1605" s="18" t="s">
        <v>404</v>
      </c>
      <c r="BM1605" s="239" t="s">
        <v>2855</v>
      </c>
    </row>
    <row r="1606" s="2" customFormat="1" ht="49.05" customHeight="1">
      <c r="A1606" s="39"/>
      <c r="B1606" s="40"/>
      <c r="C1606" s="228" t="s">
        <v>2856</v>
      </c>
      <c r="D1606" s="228" t="s">
        <v>323</v>
      </c>
      <c r="E1606" s="229" t="s">
        <v>2857</v>
      </c>
      <c r="F1606" s="230" t="s">
        <v>2858</v>
      </c>
      <c r="G1606" s="231" t="s">
        <v>544</v>
      </c>
      <c r="H1606" s="232">
        <v>1</v>
      </c>
      <c r="I1606" s="233"/>
      <c r="J1606" s="234">
        <f>ROUND(I1606*H1606,2)</f>
        <v>0</v>
      </c>
      <c r="K1606" s="230" t="s">
        <v>1</v>
      </c>
      <c r="L1606" s="45"/>
      <c r="M1606" s="235" t="s">
        <v>1</v>
      </c>
      <c r="N1606" s="236" t="s">
        <v>46</v>
      </c>
      <c r="O1606" s="92"/>
      <c r="P1606" s="237">
        <f>O1606*H1606</f>
        <v>0</v>
      </c>
      <c r="Q1606" s="237">
        <v>6.0000000000000002E-05</v>
      </c>
      <c r="R1606" s="237">
        <f>Q1606*H1606</f>
        <v>6.0000000000000002E-05</v>
      </c>
      <c r="S1606" s="237">
        <v>0</v>
      </c>
      <c r="T1606" s="238">
        <f>S1606*H1606</f>
        <v>0</v>
      </c>
      <c r="U1606" s="39"/>
      <c r="V1606" s="39"/>
      <c r="W1606" s="39"/>
      <c r="X1606" s="39"/>
      <c r="Y1606" s="39"/>
      <c r="Z1606" s="39"/>
      <c r="AA1606" s="39"/>
      <c r="AB1606" s="39"/>
      <c r="AC1606" s="39"/>
      <c r="AD1606" s="39"/>
      <c r="AE1606" s="39"/>
      <c r="AR1606" s="239" t="s">
        <v>404</v>
      </c>
      <c r="AT1606" s="239" t="s">
        <v>323</v>
      </c>
      <c r="AU1606" s="239" t="s">
        <v>91</v>
      </c>
      <c r="AY1606" s="18" t="s">
        <v>320</v>
      </c>
      <c r="BE1606" s="240">
        <f>IF(N1606="základní",J1606,0)</f>
        <v>0</v>
      </c>
      <c r="BF1606" s="240">
        <f>IF(N1606="snížená",J1606,0)</f>
        <v>0</v>
      </c>
      <c r="BG1606" s="240">
        <f>IF(N1606="zákl. přenesená",J1606,0)</f>
        <v>0</v>
      </c>
      <c r="BH1606" s="240">
        <f>IF(N1606="sníž. přenesená",J1606,0)</f>
        <v>0</v>
      </c>
      <c r="BI1606" s="240">
        <f>IF(N1606="nulová",J1606,0)</f>
        <v>0</v>
      </c>
      <c r="BJ1606" s="18" t="s">
        <v>89</v>
      </c>
      <c r="BK1606" s="240">
        <f>ROUND(I1606*H1606,2)</f>
        <v>0</v>
      </c>
      <c r="BL1606" s="18" t="s">
        <v>404</v>
      </c>
      <c r="BM1606" s="239" t="s">
        <v>2859</v>
      </c>
    </row>
    <row r="1607" s="2" customFormat="1" ht="49.05" customHeight="1">
      <c r="A1607" s="39"/>
      <c r="B1607" s="40"/>
      <c r="C1607" s="228" t="s">
        <v>2860</v>
      </c>
      <c r="D1607" s="228" t="s">
        <v>323</v>
      </c>
      <c r="E1607" s="229" t="s">
        <v>2861</v>
      </c>
      <c r="F1607" s="230" t="s">
        <v>2862</v>
      </c>
      <c r="G1607" s="231" t="s">
        <v>544</v>
      </c>
      <c r="H1607" s="232">
        <v>1</v>
      </c>
      <c r="I1607" s="233"/>
      <c r="J1607" s="234">
        <f>ROUND(I1607*H1607,2)</f>
        <v>0</v>
      </c>
      <c r="K1607" s="230" t="s">
        <v>1</v>
      </c>
      <c r="L1607" s="45"/>
      <c r="M1607" s="235" t="s">
        <v>1</v>
      </c>
      <c r="N1607" s="236" t="s">
        <v>46</v>
      </c>
      <c r="O1607" s="92"/>
      <c r="P1607" s="237">
        <f>O1607*H1607</f>
        <v>0</v>
      </c>
      <c r="Q1607" s="237">
        <v>6.0000000000000002E-05</v>
      </c>
      <c r="R1607" s="237">
        <f>Q1607*H1607</f>
        <v>6.0000000000000002E-05</v>
      </c>
      <c r="S1607" s="237">
        <v>0</v>
      </c>
      <c r="T1607" s="238">
        <f>S1607*H1607</f>
        <v>0</v>
      </c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R1607" s="239" t="s">
        <v>404</v>
      </c>
      <c r="AT1607" s="239" t="s">
        <v>323</v>
      </c>
      <c r="AU1607" s="239" t="s">
        <v>91</v>
      </c>
      <c r="AY1607" s="18" t="s">
        <v>320</v>
      </c>
      <c r="BE1607" s="240">
        <f>IF(N1607="základní",J1607,0)</f>
        <v>0</v>
      </c>
      <c r="BF1607" s="240">
        <f>IF(N1607="snížená",J1607,0)</f>
        <v>0</v>
      </c>
      <c r="BG1607" s="240">
        <f>IF(N1607="zákl. přenesená",J1607,0)</f>
        <v>0</v>
      </c>
      <c r="BH1607" s="240">
        <f>IF(N1607="sníž. přenesená",J1607,0)</f>
        <v>0</v>
      </c>
      <c r="BI1607" s="240">
        <f>IF(N1607="nulová",J1607,0)</f>
        <v>0</v>
      </c>
      <c r="BJ1607" s="18" t="s">
        <v>89</v>
      </c>
      <c r="BK1607" s="240">
        <f>ROUND(I1607*H1607,2)</f>
        <v>0</v>
      </c>
      <c r="BL1607" s="18" t="s">
        <v>404</v>
      </c>
      <c r="BM1607" s="239" t="s">
        <v>2863</v>
      </c>
    </row>
    <row r="1608" s="2" customFormat="1" ht="44.25" customHeight="1">
      <c r="A1608" s="39"/>
      <c r="B1608" s="40"/>
      <c r="C1608" s="228" t="s">
        <v>2864</v>
      </c>
      <c r="D1608" s="228" t="s">
        <v>323</v>
      </c>
      <c r="E1608" s="229" t="s">
        <v>2865</v>
      </c>
      <c r="F1608" s="230" t="s">
        <v>2866</v>
      </c>
      <c r="G1608" s="231" t="s">
        <v>544</v>
      </c>
      <c r="H1608" s="232">
        <v>1</v>
      </c>
      <c r="I1608" s="233"/>
      <c r="J1608" s="234">
        <f>ROUND(I1608*H1608,2)</f>
        <v>0</v>
      </c>
      <c r="K1608" s="230" t="s">
        <v>1</v>
      </c>
      <c r="L1608" s="45"/>
      <c r="M1608" s="235" t="s">
        <v>1</v>
      </c>
      <c r="N1608" s="236" t="s">
        <v>46</v>
      </c>
      <c r="O1608" s="92"/>
      <c r="P1608" s="237">
        <f>O1608*H1608</f>
        <v>0</v>
      </c>
      <c r="Q1608" s="237">
        <v>6.0000000000000002E-05</v>
      </c>
      <c r="R1608" s="237">
        <f>Q1608*H1608</f>
        <v>6.0000000000000002E-05</v>
      </c>
      <c r="S1608" s="237">
        <v>0</v>
      </c>
      <c r="T1608" s="238">
        <f>S1608*H1608</f>
        <v>0</v>
      </c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R1608" s="239" t="s">
        <v>404</v>
      </c>
      <c r="AT1608" s="239" t="s">
        <v>323</v>
      </c>
      <c r="AU1608" s="239" t="s">
        <v>91</v>
      </c>
      <c r="AY1608" s="18" t="s">
        <v>320</v>
      </c>
      <c r="BE1608" s="240">
        <f>IF(N1608="základní",J1608,0)</f>
        <v>0</v>
      </c>
      <c r="BF1608" s="240">
        <f>IF(N1608="snížená",J1608,0)</f>
        <v>0</v>
      </c>
      <c r="BG1608" s="240">
        <f>IF(N1608="zákl. přenesená",J1608,0)</f>
        <v>0</v>
      </c>
      <c r="BH1608" s="240">
        <f>IF(N1608="sníž. přenesená",J1608,0)</f>
        <v>0</v>
      </c>
      <c r="BI1608" s="240">
        <f>IF(N1608="nulová",J1608,0)</f>
        <v>0</v>
      </c>
      <c r="BJ1608" s="18" t="s">
        <v>89</v>
      </c>
      <c r="BK1608" s="240">
        <f>ROUND(I1608*H1608,2)</f>
        <v>0</v>
      </c>
      <c r="BL1608" s="18" t="s">
        <v>404</v>
      </c>
      <c r="BM1608" s="239" t="s">
        <v>2867</v>
      </c>
    </row>
    <row r="1609" s="2" customFormat="1" ht="44.25" customHeight="1">
      <c r="A1609" s="39"/>
      <c r="B1609" s="40"/>
      <c r="C1609" s="228" t="s">
        <v>2868</v>
      </c>
      <c r="D1609" s="228" t="s">
        <v>323</v>
      </c>
      <c r="E1609" s="229" t="s">
        <v>2869</v>
      </c>
      <c r="F1609" s="230" t="s">
        <v>2870</v>
      </c>
      <c r="G1609" s="231" t="s">
        <v>544</v>
      </c>
      <c r="H1609" s="232">
        <v>1</v>
      </c>
      <c r="I1609" s="233"/>
      <c r="J1609" s="234">
        <f>ROUND(I1609*H1609,2)</f>
        <v>0</v>
      </c>
      <c r="K1609" s="230" t="s">
        <v>1</v>
      </c>
      <c r="L1609" s="45"/>
      <c r="M1609" s="235" t="s">
        <v>1</v>
      </c>
      <c r="N1609" s="236" t="s">
        <v>46</v>
      </c>
      <c r="O1609" s="92"/>
      <c r="P1609" s="237">
        <f>O1609*H1609</f>
        <v>0</v>
      </c>
      <c r="Q1609" s="237">
        <v>6.0000000000000002E-05</v>
      </c>
      <c r="R1609" s="237">
        <f>Q1609*H1609</f>
        <v>6.0000000000000002E-05</v>
      </c>
      <c r="S1609" s="237">
        <v>0</v>
      </c>
      <c r="T1609" s="238">
        <f>S1609*H1609</f>
        <v>0</v>
      </c>
      <c r="U1609" s="39"/>
      <c r="V1609" s="39"/>
      <c r="W1609" s="39"/>
      <c r="X1609" s="39"/>
      <c r="Y1609" s="39"/>
      <c r="Z1609" s="39"/>
      <c r="AA1609" s="39"/>
      <c r="AB1609" s="39"/>
      <c r="AC1609" s="39"/>
      <c r="AD1609" s="39"/>
      <c r="AE1609" s="39"/>
      <c r="AR1609" s="239" t="s">
        <v>404</v>
      </c>
      <c r="AT1609" s="239" t="s">
        <v>323</v>
      </c>
      <c r="AU1609" s="239" t="s">
        <v>91</v>
      </c>
      <c r="AY1609" s="18" t="s">
        <v>320</v>
      </c>
      <c r="BE1609" s="240">
        <f>IF(N1609="základní",J1609,0)</f>
        <v>0</v>
      </c>
      <c r="BF1609" s="240">
        <f>IF(N1609="snížená",J1609,0)</f>
        <v>0</v>
      </c>
      <c r="BG1609" s="240">
        <f>IF(N1609="zákl. přenesená",J1609,0)</f>
        <v>0</v>
      </c>
      <c r="BH1609" s="240">
        <f>IF(N1609="sníž. přenesená",J1609,0)</f>
        <v>0</v>
      </c>
      <c r="BI1609" s="240">
        <f>IF(N1609="nulová",J1609,0)</f>
        <v>0</v>
      </c>
      <c r="BJ1609" s="18" t="s">
        <v>89</v>
      </c>
      <c r="BK1609" s="240">
        <f>ROUND(I1609*H1609,2)</f>
        <v>0</v>
      </c>
      <c r="BL1609" s="18" t="s">
        <v>404</v>
      </c>
      <c r="BM1609" s="239" t="s">
        <v>2871</v>
      </c>
    </row>
    <row r="1610" s="2" customFormat="1" ht="44.25" customHeight="1">
      <c r="A1610" s="39"/>
      <c r="B1610" s="40"/>
      <c r="C1610" s="228" t="s">
        <v>2872</v>
      </c>
      <c r="D1610" s="228" t="s">
        <v>323</v>
      </c>
      <c r="E1610" s="229" t="s">
        <v>2873</v>
      </c>
      <c r="F1610" s="230" t="s">
        <v>2874</v>
      </c>
      <c r="G1610" s="231" t="s">
        <v>544</v>
      </c>
      <c r="H1610" s="232">
        <v>2</v>
      </c>
      <c r="I1610" s="233"/>
      <c r="J1610" s="234">
        <f>ROUND(I1610*H1610,2)</f>
        <v>0</v>
      </c>
      <c r="K1610" s="230" t="s">
        <v>1</v>
      </c>
      <c r="L1610" s="45"/>
      <c r="M1610" s="235" t="s">
        <v>1</v>
      </c>
      <c r="N1610" s="236" t="s">
        <v>46</v>
      </c>
      <c r="O1610" s="92"/>
      <c r="P1610" s="237">
        <f>O1610*H1610</f>
        <v>0</v>
      </c>
      <c r="Q1610" s="237">
        <v>6.0000000000000002E-05</v>
      </c>
      <c r="R1610" s="237">
        <f>Q1610*H1610</f>
        <v>0.00012</v>
      </c>
      <c r="S1610" s="237">
        <v>0</v>
      </c>
      <c r="T1610" s="238">
        <f>S1610*H1610</f>
        <v>0</v>
      </c>
      <c r="U1610" s="39"/>
      <c r="V1610" s="39"/>
      <c r="W1610" s="39"/>
      <c r="X1610" s="39"/>
      <c r="Y1610" s="39"/>
      <c r="Z1610" s="39"/>
      <c r="AA1610" s="39"/>
      <c r="AB1610" s="39"/>
      <c r="AC1610" s="39"/>
      <c r="AD1610" s="39"/>
      <c r="AE1610" s="39"/>
      <c r="AR1610" s="239" t="s">
        <v>404</v>
      </c>
      <c r="AT1610" s="239" t="s">
        <v>323</v>
      </c>
      <c r="AU1610" s="239" t="s">
        <v>91</v>
      </c>
      <c r="AY1610" s="18" t="s">
        <v>320</v>
      </c>
      <c r="BE1610" s="240">
        <f>IF(N1610="základní",J1610,0)</f>
        <v>0</v>
      </c>
      <c r="BF1610" s="240">
        <f>IF(N1610="snížená",J1610,0)</f>
        <v>0</v>
      </c>
      <c r="BG1610" s="240">
        <f>IF(N1610="zákl. přenesená",J1610,0)</f>
        <v>0</v>
      </c>
      <c r="BH1610" s="240">
        <f>IF(N1610="sníž. přenesená",J1610,0)</f>
        <v>0</v>
      </c>
      <c r="BI1610" s="240">
        <f>IF(N1610="nulová",J1610,0)</f>
        <v>0</v>
      </c>
      <c r="BJ1610" s="18" t="s">
        <v>89</v>
      </c>
      <c r="BK1610" s="240">
        <f>ROUND(I1610*H1610,2)</f>
        <v>0</v>
      </c>
      <c r="BL1610" s="18" t="s">
        <v>404</v>
      </c>
      <c r="BM1610" s="239" t="s">
        <v>2875</v>
      </c>
    </row>
    <row r="1611" s="2" customFormat="1" ht="24.15" customHeight="1">
      <c r="A1611" s="39"/>
      <c r="B1611" s="40"/>
      <c r="C1611" s="228" t="s">
        <v>2876</v>
      </c>
      <c r="D1611" s="228" t="s">
        <v>323</v>
      </c>
      <c r="E1611" s="229" t="s">
        <v>2877</v>
      </c>
      <c r="F1611" s="230" t="s">
        <v>2878</v>
      </c>
      <c r="G1611" s="231" t="s">
        <v>325</v>
      </c>
      <c r="H1611" s="232">
        <v>1</v>
      </c>
      <c r="I1611" s="233"/>
      <c r="J1611" s="234">
        <f>ROUND(I1611*H1611,2)</f>
        <v>0</v>
      </c>
      <c r="K1611" s="230" t="s">
        <v>1</v>
      </c>
      <c r="L1611" s="45"/>
      <c r="M1611" s="235" t="s">
        <v>1</v>
      </c>
      <c r="N1611" s="236" t="s">
        <v>46</v>
      </c>
      <c r="O1611" s="92"/>
      <c r="P1611" s="237">
        <f>O1611*H1611</f>
        <v>0</v>
      </c>
      <c r="Q1611" s="237">
        <v>0</v>
      </c>
      <c r="R1611" s="237">
        <f>Q1611*H1611</f>
        <v>0</v>
      </c>
      <c r="S1611" s="237">
        <v>0</v>
      </c>
      <c r="T1611" s="238">
        <f>S1611*H1611</f>
        <v>0</v>
      </c>
      <c r="U1611" s="39"/>
      <c r="V1611" s="39"/>
      <c r="W1611" s="39"/>
      <c r="X1611" s="39"/>
      <c r="Y1611" s="39"/>
      <c r="Z1611" s="39"/>
      <c r="AA1611" s="39"/>
      <c r="AB1611" s="39"/>
      <c r="AC1611" s="39"/>
      <c r="AD1611" s="39"/>
      <c r="AE1611" s="39"/>
      <c r="AR1611" s="239" t="s">
        <v>404</v>
      </c>
      <c r="AT1611" s="239" t="s">
        <v>323</v>
      </c>
      <c r="AU1611" s="239" t="s">
        <v>91</v>
      </c>
      <c r="AY1611" s="18" t="s">
        <v>320</v>
      </c>
      <c r="BE1611" s="240">
        <f>IF(N1611="základní",J1611,0)</f>
        <v>0</v>
      </c>
      <c r="BF1611" s="240">
        <f>IF(N1611="snížená",J1611,0)</f>
        <v>0</v>
      </c>
      <c r="BG1611" s="240">
        <f>IF(N1611="zákl. přenesená",J1611,0)</f>
        <v>0</v>
      </c>
      <c r="BH1611" s="240">
        <f>IF(N1611="sníž. přenesená",J1611,0)</f>
        <v>0</v>
      </c>
      <c r="BI1611" s="240">
        <f>IF(N1611="nulová",J1611,0)</f>
        <v>0</v>
      </c>
      <c r="BJ1611" s="18" t="s">
        <v>89</v>
      </c>
      <c r="BK1611" s="240">
        <f>ROUND(I1611*H1611,2)</f>
        <v>0</v>
      </c>
      <c r="BL1611" s="18" t="s">
        <v>404</v>
      </c>
      <c r="BM1611" s="239" t="s">
        <v>2879</v>
      </c>
    </row>
    <row r="1612" s="12" customFormat="1" ht="22.8" customHeight="1">
      <c r="A1612" s="12"/>
      <c r="B1612" s="212"/>
      <c r="C1612" s="213"/>
      <c r="D1612" s="214" t="s">
        <v>80</v>
      </c>
      <c r="E1612" s="226" t="s">
        <v>2880</v>
      </c>
      <c r="F1612" s="226" t="s">
        <v>2881</v>
      </c>
      <c r="G1612" s="213"/>
      <c r="H1612" s="213"/>
      <c r="I1612" s="216"/>
      <c r="J1612" s="227">
        <f>BK1612</f>
        <v>0</v>
      </c>
      <c r="K1612" s="213"/>
      <c r="L1612" s="218"/>
      <c r="M1612" s="219"/>
      <c r="N1612" s="220"/>
      <c r="O1612" s="220"/>
      <c r="P1612" s="221">
        <f>SUM(P1613:P1634)</f>
        <v>0</v>
      </c>
      <c r="Q1612" s="220"/>
      <c r="R1612" s="221">
        <f>SUM(R1613:R1634)</f>
        <v>28.939614600000002</v>
      </c>
      <c r="S1612" s="220"/>
      <c r="T1612" s="222">
        <f>SUM(T1613:T1634)</f>
        <v>0</v>
      </c>
      <c r="U1612" s="12"/>
      <c r="V1612" s="12"/>
      <c r="W1612" s="12"/>
      <c r="X1612" s="12"/>
      <c r="Y1612" s="12"/>
      <c r="Z1612" s="12"/>
      <c r="AA1612" s="12"/>
      <c r="AB1612" s="12"/>
      <c r="AC1612" s="12"/>
      <c r="AD1612" s="12"/>
      <c r="AE1612" s="12"/>
      <c r="AR1612" s="223" t="s">
        <v>91</v>
      </c>
      <c r="AT1612" s="224" t="s">
        <v>80</v>
      </c>
      <c r="AU1612" s="224" t="s">
        <v>89</v>
      </c>
      <c r="AY1612" s="223" t="s">
        <v>320</v>
      </c>
      <c r="BK1612" s="225">
        <f>SUM(BK1613:BK1634)</f>
        <v>0</v>
      </c>
    </row>
    <row r="1613" s="2" customFormat="1" ht="33" customHeight="1">
      <c r="A1613" s="39"/>
      <c r="B1613" s="40"/>
      <c r="C1613" s="228" t="s">
        <v>2882</v>
      </c>
      <c r="D1613" s="228" t="s">
        <v>323</v>
      </c>
      <c r="E1613" s="229" t="s">
        <v>2883</v>
      </c>
      <c r="F1613" s="230" t="s">
        <v>2884</v>
      </c>
      <c r="G1613" s="231" t="s">
        <v>437</v>
      </c>
      <c r="H1613" s="232">
        <v>873.77999999999997</v>
      </c>
      <c r="I1613" s="233"/>
      <c r="J1613" s="234">
        <f>ROUND(I1613*H1613,2)</f>
        <v>0</v>
      </c>
      <c r="K1613" s="230" t="s">
        <v>326</v>
      </c>
      <c r="L1613" s="45"/>
      <c r="M1613" s="235" t="s">
        <v>1</v>
      </c>
      <c r="N1613" s="236" t="s">
        <v>46</v>
      </c>
      <c r="O1613" s="92"/>
      <c r="P1613" s="237">
        <f>O1613*H1613</f>
        <v>0</v>
      </c>
      <c r="Q1613" s="237">
        <v>0.0089700000000000005</v>
      </c>
      <c r="R1613" s="237">
        <f>Q1613*H1613</f>
        <v>7.8378066000000004</v>
      </c>
      <c r="S1613" s="237">
        <v>0</v>
      </c>
      <c r="T1613" s="238">
        <f>S1613*H1613</f>
        <v>0</v>
      </c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R1613" s="239" t="s">
        <v>404</v>
      </c>
      <c r="AT1613" s="239" t="s">
        <v>323</v>
      </c>
      <c r="AU1613" s="239" t="s">
        <v>91</v>
      </c>
      <c r="AY1613" s="18" t="s">
        <v>320</v>
      </c>
      <c r="BE1613" s="240">
        <f>IF(N1613="základní",J1613,0)</f>
        <v>0</v>
      </c>
      <c r="BF1613" s="240">
        <f>IF(N1613="snížená",J1613,0)</f>
        <v>0</v>
      </c>
      <c r="BG1613" s="240">
        <f>IF(N1613="zákl. přenesená",J1613,0)</f>
        <v>0</v>
      </c>
      <c r="BH1613" s="240">
        <f>IF(N1613="sníž. přenesená",J1613,0)</f>
        <v>0</v>
      </c>
      <c r="BI1613" s="240">
        <f>IF(N1613="nulová",J1613,0)</f>
        <v>0</v>
      </c>
      <c r="BJ1613" s="18" t="s">
        <v>89</v>
      </c>
      <c r="BK1613" s="240">
        <f>ROUND(I1613*H1613,2)</f>
        <v>0</v>
      </c>
      <c r="BL1613" s="18" t="s">
        <v>404</v>
      </c>
      <c r="BM1613" s="239" t="s">
        <v>2885</v>
      </c>
    </row>
    <row r="1614" s="2" customFormat="1">
      <c r="A1614" s="39"/>
      <c r="B1614" s="40"/>
      <c r="C1614" s="41"/>
      <c r="D1614" s="241" t="s">
        <v>329</v>
      </c>
      <c r="E1614" s="41"/>
      <c r="F1614" s="242" t="s">
        <v>2886</v>
      </c>
      <c r="G1614" s="41"/>
      <c r="H1614" s="41"/>
      <c r="I1614" s="243"/>
      <c r="J1614" s="41"/>
      <c r="K1614" s="41"/>
      <c r="L1614" s="45"/>
      <c r="M1614" s="244"/>
      <c r="N1614" s="245"/>
      <c r="O1614" s="92"/>
      <c r="P1614" s="92"/>
      <c r="Q1614" s="92"/>
      <c r="R1614" s="92"/>
      <c r="S1614" s="92"/>
      <c r="T1614" s="93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T1614" s="18" t="s">
        <v>329</v>
      </c>
      <c r="AU1614" s="18" t="s">
        <v>91</v>
      </c>
    </row>
    <row r="1615" s="13" customFormat="1">
      <c r="A1615" s="13"/>
      <c r="B1615" s="251"/>
      <c r="C1615" s="252"/>
      <c r="D1615" s="253" t="s">
        <v>440</v>
      </c>
      <c r="E1615" s="254" t="s">
        <v>580</v>
      </c>
      <c r="F1615" s="255" t="s">
        <v>2887</v>
      </c>
      <c r="G1615" s="252"/>
      <c r="H1615" s="256">
        <v>52.119999999999997</v>
      </c>
      <c r="I1615" s="257"/>
      <c r="J1615" s="252"/>
      <c r="K1615" s="252"/>
      <c r="L1615" s="258"/>
      <c r="M1615" s="259"/>
      <c r="N1615" s="260"/>
      <c r="O1615" s="260"/>
      <c r="P1615" s="260"/>
      <c r="Q1615" s="260"/>
      <c r="R1615" s="260"/>
      <c r="S1615" s="260"/>
      <c r="T1615" s="261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T1615" s="262" t="s">
        <v>440</v>
      </c>
      <c r="AU1615" s="262" t="s">
        <v>91</v>
      </c>
      <c r="AV1615" s="13" t="s">
        <v>91</v>
      </c>
      <c r="AW1615" s="13" t="s">
        <v>36</v>
      </c>
      <c r="AX1615" s="13" t="s">
        <v>81</v>
      </c>
      <c r="AY1615" s="262" t="s">
        <v>320</v>
      </c>
    </row>
    <row r="1616" s="13" customFormat="1">
      <c r="A1616" s="13"/>
      <c r="B1616" s="251"/>
      <c r="C1616" s="252"/>
      <c r="D1616" s="253" t="s">
        <v>440</v>
      </c>
      <c r="E1616" s="254" t="s">
        <v>582</v>
      </c>
      <c r="F1616" s="255" t="s">
        <v>2888</v>
      </c>
      <c r="G1616" s="252"/>
      <c r="H1616" s="256">
        <v>378.67000000000002</v>
      </c>
      <c r="I1616" s="257"/>
      <c r="J1616" s="252"/>
      <c r="K1616" s="252"/>
      <c r="L1616" s="258"/>
      <c r="M1616" s="259"/>
      <c r="N1616" s="260"/>
      <c r="O1616" s="260"/>
      <c r="P1616" s="260"/>
      <c r="Q1616" s="260"/>
      <c r="R1616" s="260"/>
      <c r="S1616" s="260"/>
      <c r="T1616" s="261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T1616" s="262" t="s">
        <v>440</v>
      </c>
      <c r="AU1616" s="262" t="s">
        <v>91</v>
      </c>
      <c r="AV1616" s="13" t="s">
        <v>91</v>
      </c>
      <c r="AW1616" s="13" t="s">
        <v>36</v>
      </c>
      <c r="AX1616" s="13" t="s">
        <v>81</v>
      </c>
      <c r="AY1616" s="262" t="s">
        <v>320</v>
      </c>
    </row>
    <row r="1617" s="13" customFormat="1">
      <c r="A1617" s="13"/>
      <c r="B1617" s="251"/>
      <c r="C1617" s="252"/>
      <c r="D1617" s="253" t="s">
        <v>440</v>
      </c>
      <c r="E1617" s="254" t="s">
        <v>584</v>
      </c>
      <c r="F1617" s="255" t="s">
        <v>2602</v>
      </c>
      <c r="G1617" s="252"/>
      <c r="H1617" s="256">
        <v>81.469999999999999</v>
      </c>
      <c r="I1617" s="257"/>
      <c r="J1617" s="252"/>
      <c r="K1617" s="252"/>
      <c r="L1617" s="258"/>
      <c r="M1617" s="259"/>
      <c r="N1617" s="260"/>
      <c r="O1617" s="260"/>
      <c r="P1617" s="260"/>
      <c r="Q1617" s="260"/>
      <c r="R1617" s="260"/>
      <c r="S1617" s="260"/>
      <c r="T1617" s="261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T1617" s="262" t="s">
        <v>440</v>
      </c>
      <c r="AU1617" s="262" t="s">
        <v>91</v>
      </c>
      <c r="AV1617" s="13" t="s">
        <v>91</v>
      </c>
      <c r="AW1617" s="13" t="s">
        <v>36</v>
      </c>
      <c r="AX1617" s="13" t="s">
        <v>81</v>
      </c>
      <c r="AY1617" s="262" t="s">
        <v>320</v>
      </c>
    </row>
    <row r="1618" s="13" customFormat="1">
      <c r="A1618" s="13"/>
      <c r="B1618" s="251"/>
      <c r="C1618" s="252"/>
      <c r="D1618" s="253" t="s">
        <v>440</v>
      </c>
      <c r="E1618" s="254" t="s">
        <v>586</v>
      </c>
      <c r="F1618" s="255" t="s">
        <v>2889</v>
      </c>
      <c r="G1618" s="252"/>
      <c r="H1618" s="256">
        <v>76.700000000000003</v>
      </c>
      <c r="I1618" s="257"/>
      <c r="J1618" s="252"/>
      <c r="K1618" s="252"/>
      <c r="L1618" s="258"/>
      <c r="M1618" s="259"/>
      <c r="N1618" s="260"/>
      <c r="O1618" s="260"/>
      <c r="P1618" s="260"/>
      <c r="Q1618" s="260"/>
      <c r="R1618" s="260"/>
      <c r="S1618" s="260"/>
      <c r="T1618" s="261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T1618" s="262" t="s">
        <v>440</v>
      </c>
      <c r="AU1618" s="262" t="s">
        <v>91</v>
      </c>
      <c r="AV1618" s="13" t="s">
        <v>91</v>
      </c>
      <c r="AW1618" s="13" t="s">
        <v>36</v>
      </c>
      <c r="AX1618" s="13" t="s">
        <v>81</v>
      </c>
      <c r="AY1618" s="262" t="s">
        <v>320</v>
      </c>
    </row>
    <row r="1619" s="13" customFormat="1">
      <c r="A1619" s="13"/>
      <c r="B1619" s="251"/>
      <c r="C1619" s="252"/>
      <c r="D1619" s="253" t="s">
        <v>440</v>
      </c>
      <c r="E1619" s="254" t="s">
        <v>588</v>
      </c>
      <c r="F1619" s="255" t="s">
        <v>2890</v>
      </c>
      <c r="G1619" s="252"/>
      <c r="H1619" s="256">
        <v>10.390000000000001</v>
      </c>
      <c r="I1619" s="257"/>
      <c r="J1619" s="252"/>
      <c r="K1619" s="252"/>
      <c r="L1619" s="258"/>
      <c r="M1619" s="259"/>
      <c r="N1619" s="260"/>
      <c r="O1619" s="260"/>
      <c r="P1619" s="260"/>
      <c r="Q1619" s="260"/>
      <c r="R1619" s="260"/>
      <c r="S1619" s="260"/>
      <c r="T1619" s="261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T1619" s="262" t="s">
        <v>440</v>
      </c>
      <c r="AU1619" s="262" t="s">
        <v>91</v>
      </c>
      <c r="AV1619" s="13" t="s">
        <v>91</v>
      </c>
      <c r="AW1619" s="13" t="s">
        <v>36</v>
      </c>
      <c r="AX1619" s="13" t="s">
        <v>81</v>
      </c>
      <c r="AY1619" s="262" t="s">
        <v>320</v>
      </c>
    </row>
    <row r="1620" s="13" customFormat="1">
      <c r="A1620" s="13"/>
      <c r="B1620" s="251"/>
      <c r="C1620" s="252"/>
      <c r="D1620" s="253" t="s">
        <v>440</v>
      </c>
      <c r="E1620" s="254" t="s">
        <v>590</v>
      </c>
      <c r="F1620" s="255" t="s">
        <v>2891</v>
      </c>
      <c r="G1620" s="252"/>
      <c r="H1620" s="256">
        <v>26.780000000000001</v>
      </c>
      <c r="I1620" s="257"/>
      <c r="J1620" s="252"/>
      <c r="K1620" s="252"/>
      <c r="L1620" s="258"/>
      <c r="M1620" s="259"/>
      <c r="N1620" s="260"/>
      <c r="O1620" s="260"/>
      <c r="P1620" s="260"/>
      <c r="Q1620" s="260"/>
      <c r="R1620" s="260"/>
      <c r="S1620" s="260"/>
      <c r="T1620" s="261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T1620" s="262" t="s">
        <v>440</v>
      </c>
      <c r="AU1620" s="262" t="s">
        <v>91</v>
      </c>
      <c r="AV1620" s="13" t="s">
        <v>91</v>
      </c>
      <c r="AW1620" s="13" t="s">
        <v>36</v>
      </c>
      <c r="AX1620" s="13" t="s">
        <v>81</v>
      </c>
      <c r="AY1620" s="262" t="s">
        <v>320</v>
      </c>
    </row>
    <row r="1621" s="13" customFormat="1">
      <c r="A1621" s="13"/>
      <c r="B1621" s="251"/>
      <c r="C1621" s="252"/>
      <c r="D1621" s="253" t="s">
        <v>440</v>
      </c>
      <c r="E1621" s="254" t="s">
        <v>595</v>
      </c>
      <c r="F1621" s="255" t="s">
        <v>2892</v>
      </c>
      <c r="G1621" s="252"/>
      <c r="H1621" s="256">
        <v>238.99000000000001</v>
      </c>
      <c r="I1621" s="257"/>
      <c r="J1621" s="252"/>
      <c r="K1621" s="252"/>
      <c r="L1621" s="258"/>
      <c r="M1621" s="259"/>
      <c r="N1621" s="260"/>
      <c r="O1621" s="260"/>
      <c r="P1621" s="260"/>
      <c r="Q1621" s="260"/>
      <c r="R1621" s="260"/>
      <c r="S1621" s="260"/>
      <c r="T1621" s="261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62" t="s">
        <v>440</v>
      </c>
      <c r="AU1621" s="262" t="s">
        <v>91</v>
      </c>
      <c r="AV1621" s="13" t="s">
        <v>91</v>
      </c>
      <c r="AW1621" s="13" t="s">
        <v>36</v>
      </c>
      <c r="AX1621" s="13" t="s">
        <v>81</v>
      </c>
      <c r="AY1621" s="262" t="s">
        <v>320</v>
      </c>
    </row>
    <row r="1622" s="13" customFormat="1">
      <c r="A1622" s="13"/>
      <c r="B1622" s="251"/>
      <c r="C1622" s="252"/>
      <c r="D1622" s="253" t="s">
        <v>440</v>
      </c>
      <c r="E1622" s="254" t="s">
        <v>597</v>
      </c>
      <c r="F1622" s="255" t="s">
        <v>2893</v>
      </c>
      <c r="G1622" s="252"/>
      <c r="H1622" s="256">
        <v>8.6600000000000001</v>
      </c>
      <c r="I1622" s="257"/>
      <c r="J1622" s="252"/>
      <c r="K1622" s="252"/>
      <c r="L1622" s="258"/>
      <c r="M1622" s="259"/>
      <c r="N1622" s="260"/>
      <c r="O1622" s="260"/>
      <c r="P1622" s="260"/>
      <c r="Q1622" s="260"/>
      <c r="R1622" s="260"/>
      <c r="S1622" s="260"/>
      <c r="T1622" s="261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T1622" s="262" t="s">
        <v>440</v>
      </c>
      <c r="AU1622" s="262" t="s">
        <v>91</v>
      </c>
      <c r="AV1622" s="13" t="s">
        <v>91</v>
      </c>
      <c r="AW1622" s="13" t="s">
        <v>36</v>
      </c>
      <c r="AX1622" s="13" t="s">
        <v>81</v>
      </c>
      <c r="AY1622" s="262" t="s">
        <v>320</v>
      </c>
    </row>
    <row r="1623" s="14" customFormat="1">
      <c r="A1623" s="14"/>
      <c r="B1623" s="263"/>
      <c r="C1623" s="264"/>
      <c r="D1623" s="253" t="s">
        <v>440</v>
      </c>
      <c r="E1623" s="265" t="s">
        <v>1</v>
      </c>
      <c r="F1623" s="266" t="s">
        <v>485</v>
      </c>
      <c r="G1623" s="264"/>
      <c r="H1623" s="267">
        <v>873.77999999999997</v>
      </c>
      <c r="I1623" s="268"/>
      <c r="J1623" s="264"/>
      <c r="K1623" s="264"/>
      <c r="L1623" s="269"/>
      <c r="M1623" s="270"/>
      <c r="N1623" s="271"/>
      <c r="O1623" s="271"/>
      <c r="P1623" s="271"/>
      <c r="Q1623" s="271"/>
      <c r="R1623" s="271"/>
      <c r="S1623" s="271"/>
      <c r="T1623" s="272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73" t="s">
        <v>440</v>
      </c>
      <c r="AU1623" s="273" t="s">
        <v>91</v>
      </c>
      <c r="AV1623" s="14" t="s">
        <v>341</v>
      </c>
      <c r="AW1623" s="14" t="s">
        <v>36</v>
      </c>
      <c r="AX1623" s="14" t="s">
        <v>89</v>
      </c>
      <c r="AY1623" s="273" t="s">
        <v>320</v>
      </c>
    </row>
    <row r="1624" s="2" customFormat="1" ht="21.75" customHeight="1">
      <c r="A1624" s="39"/>
      <c r="B1624" s="40"/>
      <c r="C1624" s="274" t="s">
        <v>2894</v>
      </c>
      <c r="D1624" s="274" t="s">
        <v>503</v>
      </c>
      <c r="E1624" s="275" t="s">
        <v>2895</v>
      </c>
      <c r="F1624" s="276" t="s">
        <v>2896</v>
      </c>
      <c r="G1624" s="277" t="s">
        <v>437</v>
      </c>
      <c r="H1624" s="278">
        <v>153.62899999999999</v>
      </c>
      <c r="I1624" s="279"/>
      <c r="J1624" s="280">
        <f>ROUND(I1624*H1624,2)</f>
        <v>0</v>
      </c>
      <c r="K1624" s="276" t="s">
        <v>1</v>
      </c>
      <c r="L1624" s="281"/>
      <c r="M1624" s="282" t="s">
        <v>1</v>
      </c>
      <c r="N1624" s="283" t="s">
        <v>46</v>
      </c>
      <c r="O1624" s="92"/>
      <c r="P1624" s="237">
        <f>O1624*H1624</f>
        <v>0</v>
      </c>
      <c r="Q1624" s="237">
        <v>0.021000000000000001</v>
      </c>
      <c r="R1624" s="237">
        <f>Q1624*H1624</f>
        <v>3.2262089999999999</v>
      </c>
      <c r="S1624" s="237">
        <v>0</v>
      </c>
      <c r="T1624" s="238">
        <f>S1624*H1624</f>
        <v>0</v>
      </c>
      <c r="U1624" s="39"/>
      <c r="V1624" s="39"/>
      <c r="W1624" s="39"/>
      <c r="X1624" s="39"/>
      <c r="Y1624" s="39"/>
      <c r="Z1624" s="39"/>
      <c r="AA1624" s="39"/>
      <c r="AB1624" s="39"/>
      <c r="AC1624" s="39"/>
      <c r="AD1624" s="39"/>
      <c r="AE1624" s="39"/>
      <c r="AR1624" s="239" t="s">
        <v>823</v>
      </c>
      <c r="AT1624" s="239" t="s">
        <v>503</v>
      </c>
      <c r="AU1624" s="239" t="s">
        <v>91</v>
      </c>
      <c r="AY1624" s="18" t="s">
        <v>320</v>
      </c>
      <c r="BE1624" s="240">
        <f>IF(N1624="základní",J1624,0)</f>
        <v>0</v>
      </c>
      <c r="BF1624" s="240">
        <f>IF(N1624="snížená",J1624,0)</f>
        <v>0</v>
      </c>
      <c r="BG1624" s="240">
        <f>IF(N1624="zákl. přenesená",J1624,0)</f>
        <v>0</v>
      </c>
      <c r="BH1624" s="240">
        <f>IF(N1624="sníž. přenesená",J1624,0)</f>
        <v>0</v>
      </c>
      <c r="BI1624" s="240">
        <f>IF(N1624="nulová",J1624,0)</f>
        <v>0</v>
      </c>
      <c r="BJ1624" s="18" t="s">
        <v>89</v>
      </c>
      <c r="BK1624" s="240">
        <f>ROUND(I1624*H1624,2)</f>
        <v>0</v>
      </c>
      <c r="BL1624" s="18" t="s">
        <v>404</v>
      </c>
      <c r="BM1624" s="239" t="s">
        <v>2897</v>
      </c>
    </row>
    <row r="1625" s="13" customFormat="1">
      <c r="A1625" s="13"/>
      <c r="B1625" s="251"/>
      <c r="C1625" s="252"/>
      <c r="D1625" s="253" t="s">
        <v>440</v>
      </c>
      <c r="E1625" s="254" t="s">
        <v>1</v>
      </c>
      <c r="F1625" s="255" t="s">
        <v>2898</v>
      </c>
      <c r="G1625" s="252"/>
      <c r="H1625" s="256">
        <v>153.62899999999999</v>
      </c>
      <c r="I1625" s="257"/>
      <c r="J1625" s="252"/>
      <c r="K1625" s="252"/>
      <c r="L1625" s="258"/>
      <c r="M1625" s="259"/>
      <c r="N1625" s="260"/>
      <c r="O1625" s="260"/>
      <c r="P1625" s="260"/>
      <c r="Q1625" s="260"/>
      <c r="R1625" s="260"/>
      <c r="S1625" s="260"/>
      <c r="T1625" s="261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62" t="s">
        <v>440</v>
      </c>
      <c r="AU1625" s="262" t="s">
        <v>91</v>
      </c>
      <c r="AV1625" s="13" t="s">
        <v>91</v>
      </c>
      <c r="AW1625" s="13" t="s">
        <v>36</v>
      </c>
      <c r="AX1625" s="13" t="s">
        <v>89</v>
      </c>
      <c r="AY1625" s="262" t="s">
        <v>320</v>
      </c>
    </row>
    <row r="1626" s="2" customFormat="1" ht="24.15" customHeight="1">
      <c r="A1626" s="39"/>
      <c r="B1626" s="40"/>
      <c r="C1626" s="274" t="s">
        <v>2899</v>
      </c>
      <c r="D1626" s="274" t="s">
        <v>503</v>
      </c>
      <c r="E1626" s="275" t="s">
        <v>2900</v>
      </c>
      <c r="F1626" s="276" t="s">
        <v>2901</v>
      </c>
      <c r="G1626" s="277" t="s">
        <v>437</v>
      </c>
      <c r="H1626" s="278">
        <v>21.908000000000001</v>
      </c>
      <c r="I1626" s="279"/>
      <c r="J1626" s="280">
        <f>ROUND(I1626*H1626,2)</f>
        <v>0</v>
      </c>
      <c r="K1626" s="276" t="s">
        <v>1</v>
      </c>
      <c r="L1626" s="281"/>
      <c r="M1626" s="282" t="s">
        <v>1</v>
      </c>
      <c r="N1626" s="283" t="s">
        <v>46</v>
      </c>
      <c r="O1626" s="92"/>
      <c r="P1626" s="237">
        <f>O1626*H1626</f>
        <v>0</v>
      </c>
      <c r="Q1626" s="237">
        <v>0.021000000000000001</v>
      </c>
      <c r="R1626" s="237">
        <f>Q1626*H1626</f>
        <v>0.46006800000000003</v>
      </c>
      <c r="S1626" s="237">
        <v>0</v>
      </c>
      <c r="T1626" s="238">
        <f>S1626*H1626</f>
        <v>0</v>
      </c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39"/>
      <c r="AE1626" s="39"/>
      <c r="AR1626" s="239" t="s">
        <v>823</v>
      </c>
      <c r="AT1626" s="239" t="s">
        <v>503</v>
      </c>
      <c r="AU1626" s="239" t="s">
        <v>91</v>
      </c>
      <c r="AY1626" s="18" t="s">
        <v>320</v>
      </c>
      <c r="BE1626" s="240">
        <f>IF(N1626="základní",J1626,0)</f>
        <v>0</v>
      </c>
      <c r="BF1626" s="240">
        <f>IF(N1626="snížená",J1626,0)</f>
        <v>0</v>
      </c>
      <c r="BG1626" s="240">
        <f>IF(N1626="zákl. přenesená",J1626,0)</f>
        <v>0</v>
      </c>
      <c r="BH1626" s="240">
        <f>IF(N1626="sníž. přenesená",J1626,0)</f>
        <v>0</v>
      </c>
      <c r="BI1626" s="240">
        <f>IF(N1626="nulová",J1626,0)</f>
        <v>0</v>
      </c>
      <c r="BJ1626" s="18" t="s">
        <v>89</v>
      </c>
      <c r="BK1626" s="240">
        <f>ROUND(I1626*H1626,2)</f>
        <v>0</v>
      </c>
      <c r="BL1626" s="18" t="s">
        <v>404</v>
      </c>
      <c r="BM1626" s="239" t="s">
        <v>2902</v>
      </c>
    </row>
    <row r="1627" s="13" customFormat="1">
      <c r="A1627" s="13"/>
      <c r="B1627" s="251"/>
      <c r="C1627" s="252"/>
      <c r="D1627" s="253" t="s">
        <v>440</v>
      </c>
      <c r="E1627" s="254" t="s">
        <v>1</v>
      </c>
      <c r="F1627" s="255" t="s">
        <v>2903</v>
      </c>
      <c r="G1627" s="252"/>
      <c r="H1627" s="256">
        <v>21.908000000000001</v>
      </c>
      <c r="I1627" s="257"/>
      <c r="J1627" s="252"/>
      <c r="K1627" s="252"/>
      <c r="L1627" s="258"/>
      <c r="M1627" s="259"/>
      <c r="N1627" s="260"/>
      <c r="O1627" s="260"/>
      <c r="P1627" s="260"/>
      <c r="Q1627" s="260"/>
      <c r="R1627" s="260"/>
      <c r="S1627" s="260"/>
      <c r="T1627" s="261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62" t="s">
        <v>440</v>
      </c>
      <c r="AU1627" s="262" t="s">
        <v>91</v>
      </c>
      <c r="AV1627" s="13" t="s">
        <v>91</v>
      </c>
      <c r="AW1627" s="13" t="s">
        <v>36</v>
      </c>
      <c r="AX1627" s="13" t="s">
        <v>89</v>
      </c>
      <c r="AY1627" s="262" t="s">
        <v>320</v>
      </c>
    </row>
    <row r="1628" s="2" customFormat="1" ht="21.75" customHeight="1">
      <c r="A1628" s="39"/>
      <c r="B1628" s="40"/>
      <c r="C1628" s="274" t="s">
        <v>2904</v>
      </c>
      <c r="D1628" s="274" t="s">
        <v>503</v>
      </c>
      <c r="E1628" s="275" t="s">
        <v>2905</v>
      </c>
      <c r="F1628" s="276" t="s">
        <v>2906</v>
      </c>
      <c r="G1628" s="277" t="s">
        <v>437</v>
      </c>
      <c r="H1628" s="278">
        <v>88.204999999999998</v>
      </c>
      <c r="I1628" s="279"/>
      <c r="J1628" s="280">
        <f>ROUND(I1628*H1628,2)</f>
        <v>0</v>
      </c>
      <c r="K1628" s="276" t="s">
        <v>1</v>
      </c>
      <c r="L1628" s="281"/>
      <c r="M1628" s="282" t="s">
        <v>1</v>
      </c>
      <c r="N1628" s="283" t="s">
        <v>46</v>
      </c>
      <c r="O1628" s="92"/>
      <c r="P1628" s="237">
        <f>O1628*H1628</f>
        <v>0</v>
      </c>
      <c r="Q1628" s="237">
        <v>0.021000000000000001</v>
      </c>
      <c r="R1628" s="237">
        <f>Q1628*H1628</f>
        <v>1.8523050000000001</v>
      </c>
      <c r="S1628" s="237">
        <v>0</v>
      </c>
      <c r="T1628" s="238">
        <f>S1628*H1628</f>
        <v>0</v>
      </c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39"/>
      <c r="AE1628" s="39"/>
      <c r="AR1628" s="239" t="s">
        <v>823</v>
      </c>
      <c r="AT1628" s="239" t="s">
        <v>503</v>
      </c>
      <c r="AU1628" s="239" t="s">
        <v>91</v>
      </c>
      <c r="AY1628" s="18" t="s">
        <v>320</v>
      </c>
      <c r="BE1628" s="240">
        <f>IF(N1628="základní",J1628,0)</f>
        <v>0</v>
      </c>
      <c r="BF1628" s="240">
        <f>IF(N1628="snížená",J1628,0)</f>
        <v>0</v>
      </c>
      <c r="BG1628" s="240">
        <f>IF(N1628="zákl. přenesená",J1628,0)</f>
        <v>0</v>
      </c>
      <c r="BH1628" s="240">
        <f>IF(N1628="sníž. přenesená",J1628,0)</f>
        <v>0</v>
      </c>
      <c r="BI1628" s="240">
        <f>IF(N1628="nulová",J1628,0)</f>
        <v>0</v>
      </c>
      <c r="BJ1628" s="18" t="s">
        <v>89</v>
      </c>
      <c r="BK1628" s="240">
        <f>ROUND(I1628*H1628,2)</f>
        <v>0</v>
      </c>
      <c r="BL1628" s="18" t="s">
        <v>404</v>
      </c>
      <c r="BM1628" s="239" t="s">
        <v>2907</v>
      </c>
    </row>
    <row r="1629" s="13" customFormat="1">
      <c r="A1629" s="13"/>
      <c r="B1629" s="251"/>
      <c r="C1629" s="252"/>
      <c r="D1629" s="253" t="s">
        <v>440</v>
      </c>
      <c r="E1629" s="254" t="s">
        <v>1</v>
      </c>
      <c r="F1629" s="255" t="s">
        <v>2908</v>
      </c>
      <c r="G1629" s="252"/>
      <c r="H1629" s="256">
        <v>88.204999999999998</v>
      </c>
      <c r="I1629" s="257"/>
      <c r="J1629" s="252"/>
      <c r="K1629" s="252"/>
      <c r="L1629" s="258"/>
      <c r="M1629" s="259"/>
      <c r="N1629" s="260"/>
      <c r="O1629" s="260"/>
      <c r="P1629" s="260"/>
      <c r="Q1629" s="260"/>
      <c r="R1629" s="260"/>
      <c r="S1629" s="260"/>
      <c r="T1629" s="261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T1629" s="262" t="s">
        <v>440</v>
      </c>
      <c r="AU1629" s="262" t="s">
        <v>91</v>
      </c>
      <c r="AV1629" s="13" t="s">
        <v>91</v>
      </c>
      <c r="AW1629" s="13" t="s">
        <v>36</v>
      </c>
      <c r="AX1629" s="13" t="s">
        <v>89</v>
      </c>
      <c r="AY1629" s="262" t="s">
        <v>320</v>
      </c>
    </row>
    <row r="1630" s="2" customFormat="1" ht="21.75" customHeight="1">
      <c r="A1630" s="39"/>
      <c r="B1630" s="40"/>
      <c r="C1630" s="274" t="s">
        <v>2909</v>
      </c>
      <c r="D1630" s="274" t="s">
        <v>503</v>
      </c>
      <c r="E1630" s="275" t="s">
        <v>2910</v>
      </c>
      <c r="F1630" s="276" t="s">
        <v>2911</v>
      </c>
      <c r="G1630" s="277" t="s">
        <v>437</v>
      </c>
      <c r="H1630" s="278">
        <v>741.10599999999999</v>
      </c>
      <c r="I1630" s="279"/>
      <c r="J1630" s="280">
        <f>ROUND(I1630*H1630,2)</f>
        <v>0</v>
      </c>
      <c r="K1630" s="276" t="s">
        <v>1</v>
      </c>
      <c r="L1630" s="281"/>
      <c r="M1630" s="282" t="s">
        <v>1</v>
      </c>
      <c r="N1630" s="283" t="s">
        <v>46</v>
      </c>
      <c r="O1630" s="92"/>
      <c r="P1630" s="237">
        <f>O1630*H1630</f>
        <v>0</v>
      </c>
      <c r="Q1630" s="237">
        <v>0.021000000000000001</v>
      </c>
      <c r="R1630" s="237">
        <f>Q1630*H1630</f>
        <v>15.563226</v>
      </c>
      <c r="S1630" s="237">
        <v>0</v>
      </c>
      <c r="T1630" s="238">
        <f>S1630*H1630</f>
        <v>0</v>
      </c>
      <c r="U1630" s="39"/>
      <c r="V1630" s="39"/>
      <c r="W1630" s="39"/>
      <c r="X1630" s="39"/>
      <c r="Y1630" s="39"/>
      <c r="Z1630" s="39"/>
      <c r="AA1630" s="39"/>
      <c r="AB1630" s="39"/>
      <c r="AC1630" s="39"/>
      <c r="AD1630" s="39"/>
      <c r="AE1630" s="39"/>
      <c r="AR1630" s="239" t="s">
        <v>823</v>
      </c>
      <c r="AT1630" s="239" t="s">
        <v>503</v>
      </c>
      <c r="AU1630" s="239" t="s">
        <v>91</v>
      </c>
      <c r="AY1630" s="18" t="s">
        <v>320</v>
      </c>
      <c r="BE1630" s="240">
        <f>IF(N1630="základní",J1630,0)</f>
        <v>0</v>
      </c>
      <c r="BF1630" s="240">
        <f>IF(N1630="snížená",J1630,0)</f>
        <v>0</v>
      </c>
      <c r="BG1630" s="240">
        <f>IF(N1630="zákl. přenesená",J1630,0)</f>
        <v>0</v>
      </c>
      <c r="BH1630" s="240">
        <f>IF(N1630="sníž. přenesená",J1630,0)</f>
        <v>0</v>
      </c>
      <c r="BI1630" s="240">
        <f>IF(N1630="nulová",J1630,0)</f>
        <v>0</v>
      </c>
      <c r="BJ1630" s="18" t="s">
        <v>89</v>
      </c>
      <c r="BK1630" s="240">
        <f>ROUND(I1630*H1630,2)</f>
        <v>0</v>
      </c>
      <c r="BL1630" s="18" t="s">
        <v>404</v>
      </c>
      <c r="BM1630" s="239" t="s">
        <v>2912</v>
      </c>
    </row>
    <row r="1631" s="13" customFormat="1">
      <c r="A1631" s="13"/>
      <c r="B1631" s="251"/>
      <c r="C1631" s="252"/>
      <c r="D1631" s="253" t="s">
        <v>440</v>
      </c>
      <c r="E1631" s="254" t="s">
        <v>1</v>
      </c>
      <c r="F1631" s="255" t="s">
        <v>2913</v>
      </c>
      <c r="G1631" s="252"/>
      <c r="H1631" s="256">
        <v>741.10599999999999</v>
      </c>
      <c r="I1631" s="257"/>
      <c r="J1631" s="252"/>
      <c r="K1631" s="252"/>
      <c r="L1631" s="258"/>
      <c r="M1631" s="259"/>
      <c r="N1631" s="260"/>
      <c r="O1631" s="260"/>
      <c r="P1631" s="260"/>
      <c r="Q1631" s="260"/>
      <c r="R1631" s="260"/>
      <c r="S1631" s="260"/>
      <c r="T1631" s="261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T1631" s="262" t="s">
        <v>440</v>
      </c>
      <c r="AU1631" s="262" t="s">
        <v>91</v>
      </c>
      <c r="AV1631" s="13" t="s">
        <v>91</v>
      </c>
      <c r="AW1631" s="13" t="s">
        <v>36</v>
      </c>
      <c r="AX1631" s="13" t="s">
        <v>89</v>
      </c>
      <c r="AY1631" s="262" t="s">
        <v>320</v>
      </c>
    </row>
    <row r="1632" s="2" customFormat="1" ht="16.5" customHeight="1">
      <c r="A1632" s="39"/>
      <c r="B1632" s="40"/>
      <c r="C1632" s="228" t="s">
        <v>2914</v>
      </c>
      <c r="D1632" s="228" t="s">
        <v>323</v>
      </c>
      <c r="E1632" s="229" t="s">
        <v>2915</v>
      </c>
      <c r="F1632" s="230" t="s">
        <v>2916</v>
      </c>
      <c r="G1632" s="231" t="s">
        <v>515</v>
      </c>
      <c r="H1632" s="232">
        <v>50</v>
      </c>
      <c r="I1632" s="233"/>
      <c r="J1632" s="234">
        <f>ROUND(I1632*H1632,2)</f>
        <v>0</v>
      </c>
      <c r="K1632" s="230" t="s">
        <v>1</v>
      </c>
      <c r="L1632" s="45"/>
      <c r="M1632" s="235" t="s">
        <v>1</v>
      </c>
      <c r="N1632" s="236" t="s">
        <v>46</v>
      </c>
      <c r="O1632" s="92"/>
      <c r="P1632" s="237">
        <f>O1632*H1632</f>
        <v>0</v>
      </c>
      <c r="Q1632" s="237">
        <v>0</v>
      </c>
      <c r="R1632" s="237">
        <f>Q1632*H1632</f>
        <v>0</v>
      </c>
      <c r="S1632" s="237">
        <v>0</v>
      </c>
      <c r="T1632" s="238">
        <f>S1632*H1632</f>
        <v>0</v>
      </c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39"/>
      <c r="AE1632" s="39"/>
      <c r="AR1632" s="239" t="s">
        <v>404</v>
      </c>
      <c r="AT1632" s="239" t="s">
        <v>323</v>
      </c>
      <c r="AU1632" s="239" t="s">
        <v>91</v>
      </c>
      <c r="AY1632" s="18" t="s">
        <v>320</v>
      </c>
      <c r="BE1632" s="240">
        <f>IF(N1632="základní",J1632,0)</f>
        <v>0</v>
      </c>
      <c r="BF1632" s="240">
        <f>IF(N1632="snížená",J1632,0)</f>
        <v>0</v>
      </c>
      <c r="BG1632" s="240">
        <f>IF(N1632="zákl. přenesená",J1632,0)</f>
        <v>0</v>
      </c>
      <c r="BH1632" s="240">
        <f>IF(N1632="sníž. přenesená",J1632,0)</f>
        <v>0</v>
      </c>
      <c r="BI1632" s="240">
        <f>IF(N1632="nulová",J1632,0)</f>
        <v>0</v>
      </c>
      <c r="BJ1632" s="18" t="s">
        <v>89</v>
      </c>
      <c r="BK1632" s="240">
        <f>ROUND(I1632*H1632,2)</f>
        <v>0</v>
      </c>
      <c r="BL1632" s="18" t="s">
        <v>404</v>
      </c>
      <c r="BM1632" s="239" t="s">
        <v>2917</v>
      </c>
    </row>
    <row r="1633" s="2" customFormat="1" ht="24.15" customHeight="1">
      <c r="A1633" s="39"/>
      <c r="B1633" s="40"/>
      <c r="C1633" s="228" t="s">
        <v>2918</v>
      </c>
      <c r="D1633" s="228" t="s">
        <v>323</v>
      </c>
      <c r="E1633" s="229" t="s">
        <v>2919</v>
      </c>
      <c r="F1633" s="230" t="s">
        <v>2920</v>
      </c>
      <c r="G1633" s="231" t="s">
        <v>480</v>
      </c>
      <c r="H1633" s="232">
        <v>28.940000000000001</v>
      </c>
      <c r="I1633" s="233"/>
      <c r="J1633" s="234">
        <f>ROUND(I1633*H1633,2)</f>
        <v>0</v>
      </c>
      <c r="K1633" s="230" t="s">
        <v>326</v>
      </c>
      <c r="L1633" s="45"/>
      <c r="M1633" s="235" t="s">
        <v>1</v>
      </c>
      <c r="N1633" s="236" t="s">
        <v>46</v>
      </c>
      <c r="O1633" s="92"/>
      <c r="P1633" s="237">
        <f>O1633*H1633</f>
        <v>0</v>
      </c>
      <c r="Q1633" s="237">
        <v>0</v>
      </c>
      <c r="R1633" s="237">
        <f>Q1633*H1633</f>
        <v>0</v>
      </c>
      <c r="S1633" s="237">
        <v>0</v>
      </c>
      <c r="T1633" s="238">
        <f>S1633*H1633</f>
        <v>0</v>
      </c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R1633" s="239" t="s">
        <v>404</v>
      </c>
      <c r="AT1633" s="239" t="s">
        <v>323</v>
      </c>
      <c r="AU1633" s="239" t="s">
        <v>91</v>
      </c>
      <c r="AY1633" s="18" t="s">
        <v>320</v>
      </c>
      <c r="BE1633" s="240">
        <f>IF(N1633="základní",J1633,0)</f>
        <v>0</v>
      </c>
      <c r="BF1633" s="240">
        <f>IF(N1633="snížená",J1633,0)</f>
        <v>0</v>
      </c>
      <c r="BG1633" s="240">
        <f>IF(N1633="zákl. přenesená",J1633,0)</f>
        <v>0</v>
      </c>
      <c r="BH1633" s="240">
        <f>IF(N1633="sníž. přenesená",J1633,0)</f>
        <v>0</v>
      </c>
      <c r="BI1633" s="240">
        <f>IF(N1633="nulová",J1633,0)</f>
        <v>0</v>
      </c>
      <c r="BJ1633" s="18" t="s">
        <v>89</v>
      </c>
      <c r="BK1633" s="240">
        <f>ROUND(I1633*H1633,2)</f>
        <v>0</v>
      </c>
      <c r="BL1633" s="18" t="s">
        <v>404</v>
      </c>
      <c r="BM1633" s="239" t="s">
        <v>2921</v>
      </c>
    </row>
    <row r="1634" s="2" customFormat="1">
      <c r="A1634" s="39"/>
      <c r="B1634" s="40"/>
      <c r="C1634" s="41"/>
      <c r="D1634" s="241" t="s">
        <v>329</v>
      </c>
      <c r="E1634" s="41"/>
      <c r="F1634" s="242" t="s">
        <v>2922</v>
      </c>
      <c r="G1634" s="41"/>
      <c r="H1634" s="41"/>
      <c r="I1634" s="243"/>
      <c r="J1634" s="41"/>
      <c r="K1634" s="41"/>
      <c r="L1634" s="45"/>
      <c r="M1634" s="244"/>
      <c r="N1634" s="245"/>
      <c r="O1634" s="92"/>
      <c r="P1634" s="92"/>
      <c r="Q1634" s="92"/>
      <c r="R1634" s="92"/>
      <c r="S1634" s="92"/>
      <c r="T1634" s="93"/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39"/>
      <c r="AE1634" s="39"/>
      <c r="AT1634" s="18" t="s">
        <v>329</v>
      </c>
      <c r="AU1634" s="18" t="s">
        <v>91</v>
      </c>
    </row>
    <row r="1635" s="12" customFormat="1" ht="22.8" customHeight="1">
      <c r="A1635" s="12"/>
      <c r="B1635" s="212"/>
      <c r="C1635" s="213"/>
      <c r="D1635" s="214" t="s">
        <v>80</v>
      </c>
      <c r="E1635" s="226" t="s">
        <v>2923</v>
      </c>
      <c r="F1635" s="226" t="s">
        <v>2924</v>
      </c>
      <c r="G1635" s="213"/>
      <c r="H1635" s="213"/>
      <c r="I1635" s="216"/>
      <c r="J1635" s="227">
        <f>BK1635</f>
        <v>0</v>
      </c>
      <c r="K1635" s="213"/>
      <c r="L1635" s="218"/>
      <c r="M1635" s="219"/>
      <c r="N1635" s="220"/>
      <c r="O1635" s="220"/>
      <c r="P1635" s="221">
        <f>SUM(P1636:P1641)</f>
        <v>0</v>
      </c>
      <c r="Q1635" s="220"/>
      <c r="R1635" s="221">
        <f>SUM(R1636:R1641)</f>
        <v>0.27807999999999999</v>
      </c>
      <c r="S1635" s="220"/>
      <c r="T1635" s="222">
        <f>SUM(T1636:T1641)</f>
        <v>0</v>
      </c>
      <c r="U1635" s="12"/>
      <c r="V1635" s="12"/>
      <c r="W1635" s="12"/>
      <c r="X1635" s="12"/>
      <c r="Y1635" s="12"/>
      <c r="Z1635" s="12"/>
      <c r="AA1635" s="12"/>
      <c r="AB1635" s="12"/>
      <c r="AC1635" s="12"/>
      <c r="AD1635" s="12"/>
      <c r="AE1635" s="12"/>
      <c r="AR1635" s="223" t="s">
        <v>91</v>
      </c>
      <c r="AT1635" s="224" t="s">
        <v>80</v>
      </c>
      <c r="AU1635" s="224" t="s">
        <v>89</v>
      </c>
      <c r="AY1635" s="223" t="s">
        <v>320</v>
      </c>
      <c r="BK1635" s="225">
        <f>SUM(BK1636:BK1641)</f>
        <v>0</v>
      </c>
    </row>
    <row r="1636" s="2" customFormat="1" ht="33" customHeight="1">
      <c r="A1636" s="39"/>
      <c r="B1636" s="40"/>
      <c r="C1636" s="228" t="s">
        <v>2925</v>
      </c>
      <c r="D1636" s="228" t="s">
        <v>323</v>
      </c>
      <c r="E1636" s="229" t="s">
        <v>2926</v>
      </c>
      <c r="F1636" s="230" t="s">
        <v>2927</v>
      </c>
      <c r="G1636" s="231" t="s">
        <v>437</v>
      </c>
      <c r="H1636" s="232">
        <v>30.760000000000002</v>
      </c>
      <c r="I1636" s="233"/>
      <c r="J1636" s="234">
        <f>ROUND(I1636*H1636,2)</f>
        <v>0</v>
      </c>
      <c r="K1636" s="230" t="s">
        <v>1</v>
      </c>
      <c r="L1636" s="45"/>
      <c r="M1636" s="235" t="s">
        <v>1</v>
      </c>
      <c r="N1636" s="236" t="s">
        <v>46</v>
      </c>
      <c r="O1636" s="92"/>
      <c r="P1636" s="237">
        <f>O1636*H1636</f>
        <v>0</v>
      </c>
      <c r="Q1636" s="237">
        <v>0.0032000000000000002</v>
      </c>
      <c r="R1636" s="237">
        <f>Q1636*H1636</f>
        <v>0.098432000000000006</v>
      </c>
      <c r="S1636" s="237">
        <v>0</v>
      </c>
      <c r="T1636" s="238">
        <f>S1636*H1636</f>
        <v>0</v>
      </c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39"/>
      <c r="AE1636" s="39"/>
      <c r="AR1636" s="239" t="s">
        <v>404</v>
      </c>
      <c r="AT1636" s="239" t="s">
        <v>323</v>
      </c>
      <c r="AU1636" s="239" t="s">
        <v>91</v>
      </c>
      <c r="AY1636" s="18" t="s">
        <v>320</v>
      </c>
      <c r="BE1636" s="240">
        <f>IF(N1636="základní",J1636,0)</f>
        <v>0</v>
      </c>
      <c r="BF1636" s="240">
        <f>IF(N1636="snížená",J1636,0)</f>
        <v>0</v>
      </c>
      <c r="BG1636" s="240">
        <f>IF(N1636="zákl. přenesená",J1636,0)</f>
        <v>0</v>
      </c>
      <c r="BH1636" s="240">
        <f>IF(N1636="sníž. přenesená",J1636,0)</f>
        <v>0</v>
      </c>
      <c r="BI1636" s="240">
        <f>IF(N1636="nulová",J1636,0)</f>
        <v>0</v>
      </c>
      <c r="BJ1636" s="18" t="s">
        <v>89</v>
      </c>
      <c r="BK1636" s="240">
        <f>ROUND(I1636*H1636,2)</f>
        <v>0</v>
      </c>
      <c r="BL1636" s="18" t="s">
        <v>404</v>
      </c>
      <c r="BM1636" s="239" t="s">
        <v>2928</v>
      </c>
    </row>
    <row r="1637" s="13" customFormat="1">
      <c r="A1637" s="13"/>
      <c r="B1637" s="251"/>
      <c r="C1637" s="252"/>
      <c r="D1637" s="253" t="s">
        <v>440</v>
      </c>
      <c r="E1637" s="254" t="s">
        <v>593</v>
      </c>
      <c r="F1637" s="255" t="s">
        <v>2929</v>
      </c>
      <c r="G1637" s="252"/>
      <c r="H1637" s="256">
        <v>30.760000000000002</v>
      </c>
      <c r="I1637" s="257"/>
      <c r="J1637" s="252"/>
      <c r="K1637" s="252"/>
      <c r="L1637" s="258"/>
      <c r="M1637" s="259"/>
      <c r="N1637" s="260"/>
      <c r="O1637" s="260"/>
      <c r="P1637" s="260"/>
      <c r="Q1637" s="260"/>
      <c r="R1637" s="260"/>
      <c r="S1637" s="260"/>
      <c r="T1637" s="261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62" t="s">
        <v>440</v>
      </c>
      <c r="AU1637" s="262" t="s">
        <v>91</v>
      </c>
      <c r="AV1637" s="13" t="s">
        <v>91</v>
      </c>
      <c r="AW1637" s="13" t="s">
        <v>36</v>
      </c>
      <c r="AX1637" s="13" t="s">
        <v>89</v>
      </c>
      <c r="AY1637" s="262" t="s">
        <v>320</v>
      </c>
    </row>
    <row r="1638" s="2" customFormat="1" ht="24.15" customHeight="1">
      <c r="A1638" s="39"/>
      <c r="B1638" s="40"/>
      <c r="C1638" s="228" t="s">
        <v>2930</v>
      </c>
      <c r="D1638" s="228" t="s">
        <v>323</v>
      </c>
      <c r="E1638" s="229" t="s">
        <v>2931</v>
      </c>
      <c r="F1638" s="230" t="s">
        <v>2932</v>
      </c>
      <c r="G1638" s="231" t="s">
        <v>437</v>
      </c>
      <c r="H1638" s="232">
        <v>56.140000000000001</v>
      </c>
      <c r="I1638" s="233"/>
      <c r="J1638" s="234">
        <f>ROUND(I1638*H1638,2)</f>
        <v>0</v>
      </c>
      <c r="K1638" s="230" t="s">
        <v>1</v>
      </c>
      <c r="L1638" s="45"/>
      <c r="M1638" s="235" t="s">
        <v>1</v>
      </c>
      <c r="N1638" s="236" t="s">
        <v>46</v>
      </c>
      <c r="O1638" s="92"/>
      <c r="P1638" s="237">
        <f>O1638*H1638</f>
        <v>0</v>
      </c>
      <c r="Q1638" s="237">
        <v>0.0032000000000000002</v>
      </c>
      <c r="R1638" s="237">
        <f>Q1638*H1638</f>
        <v>0.179648</v>
      </c>
      <c r="S1638" s="237">
        <v>0</v>
      </c>
      <c r="T1638" s="238">
        <f>S1638*H1638</f>
        <v>0</v>
      </c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R1638" s="239" t="s">
        <v>404</v>
      </c>
      <c r="AT1638" s="239" t="s">
        <v>323</v>
      </c>
      <c r="AU1638" s="239" t="s">
        <v>91</v>
      </c>
      <c r="AY1638" s="18" t="s">
        <v>320</v>
      </c>
      <c r="BE1638" s="240">
        <f>IF(N1638="základní",J1638,0)</f>
        <v>0</v>
      </c>
      <c r="BF1638" s="240">
        <f>IF(N1638="snížená",J1638,0)</f>
        <v>0</v>
      </c>
      <c r="BG1638" s="240">
        <f>IF(N1638="zákl. přenesená",J1638,0)</f>
        <v>0</v>
      </c>
      <c r="BH1638" s="240">
        <f>IF(N1638="sníž. přenesená",J1638,0)</f>
        <v>0</v>
      </c>
      <c r="BI1638" s="240">
        <f>IF(N1638="nulová",J1638,0)</f>
        <v>0</v>
      </c>
      <c r="BJ1638" s="18" t="s">
        <v>89</v>
      </c>
      <c r="BK1638" s="240">
        <f>ROUND(I1638*H1638,2)</f>
        <v>0</v>
      </c>
      <c r="BL1638" s="18" t="s">
        <v>404</v>
      </c>
      <c r="BM1638" s="239" t="s">
        <v>2933</v>
      </c>
    </row>
    <row r="1639" s="13" customFormat="1">
      <c r="A1639" s="13"/>
      <c r="B1639" s="251"/>
      <c r="C1639" s="252"/>
      <c r="D1639" s="253" t="s">
        <v>440</v>
      </c>
      <c r="E1639" s="254" t="s">
        <v>578</v>
      </c>
      <c r="F1639" s="255" t="s">
        <v>2934</v>
      </c>
      <c r="G1639" s="252"/>
      <c r="H1639" s="256">
        <v>56.140000000000001</v>
      </c>
      <c r="I1639" s="257"/>
      <c r="J1639" s="252"/>
      <c r="K1639" s="252"/>
      <c r="L1639" s="258"/>
      <c r="M1639" s="259"/>
      <c r="N1639" s="260"/>
      <c r="O1639" s="260"/>
      <c r="P1639" s="260"/>
      <c r="Q1639" s="260"/>
      <c r="R1639" s="260"/>
      <c r="S1639" s="260"/>
      <c r="T1639" s="261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T1639" s="262" t="s">
        <v>440</v>
      </c>
      <c r="AU1639" s="262" t="s">
        <v>91</v>
      </c>
      <c r="AV1639" s="13" t="s">
        <v>91</v>
      </c>
      <c r="AW1639" s="13" t="s">
        <v>36</v>
      </c>
      <c r="AX1639" s="13" t="s">
        <v>89</v>
      </c>
      <c r="AY1639" s="262" t="s">
        <v>320</v>
      </c>
    </row>
    <row r="1640" s="2" customFormat="1" ht="24.15" customHeight="1">
      <c r="A1640" s="39"/>
      <c r="B1640" s="40"/>
      <c r="C1640" s="228" t="s">
        <v>2935</v>
      </c>
      <c r="D1640" s="228" t="s">
        <v>323</v>
      </c>
      <c r="E1640" s="229" t="s">
        <v>2936</v>
      </c>
      <c r="F1640" s="230" t="s">
        <v>2937</v>
      </c>
      <c r="G1640" s="231" t="s">
        <v>480</v>
      </c>
      <c r="H1640" s="232">
        <v>0.27800000000000002</v>
      </c>
      <c r="I1640" s="233"/>
      <c r="J1640" s="234">
        <f>ROUND(I1640*H1640,2)</f>
        <v>0</v>
      </c>
      <c r="K1640" s="230" t="s">
        <v>326</v>
      </c>
      <c r="L1640" s="45"/>
      <c r="M1640" s="235" t="s">
        <v>1</v>
      </c>
      <c r="N1640" s="236" t="s">
        <v>46</v>
      </c>
      <c r="O1640" s="92"/>
      <c r="P1640" s="237">
        <f>O1640*H1640</f>
        <v>0</v>
      </c>
      <c r="Q1640" s="237">
        <v>0</v>
      </c>
      <c r="R1640" s="237">
        <f>Q1640*H1640</f>
        <v>0</v>
      </c>
      <c r="S1640" s="237">
        <v>0</v>
      </c>
      <c r="T1640" s="238">
        <f>S1640*H1640</f>
        <v>0</v>
      </c>
      <c r="U1640" s="39"/>
      <c r="V1640" s="39"/>
      <c r="W1640" s="39"/>
      <c r="X1640" s="39"/>
      <c r="Y1640" s="39"/>
      <c r="Z1640" s="39"/>
      <c r="AA1640" s="39"/>
      <c r="AB1640" s="39"/>
      <c r="AC1640" s="39"/>
      <c r="AD1640" s="39"/>
      <c r="AE1640" s="39"/>
      <c r="AR1640" s="239" t="s">
        <v>404</v>
      </c>
      <c r="AT1640" s="239" t="s">
        <v>323</v>
      </c>
      <c r="AU1640" s="239" t="s">
        <v>91</v>
      </c>
      <c r="AY1640" s="18" t="s">
        <v>320</v>
      </c>
      <c r="BE1640" s="240">
        <f>IF(N1640="základní",J1640,0)</f>
        <v>0</v>
      </c>
      <c r="BF1640" s="240">
        <f>IF(N1640="snížená",J1640,0)</f>
        <v>0</v>
      </c>
      <c r="BG1640" s="240">
        <f>IF(N1640="zákl. přenesená",J1640,0)</f>
        <v>0</v>
      </c>
      <c r="BH1640" s="240">
        <f>IF(N1640="sníž. přenesená",J1640,0)</f>
        <v>0</v>
      </c>
      <c r="BI1640" s="240">
        <f>IF(N1640="nulová",J1640,0)</f>
        <v>0</v>
      </c>
      <c r="BJ1640" s="18" t="s">
        <v>89</v>
      </c>
      <c r="BK1640" s="240">
        <f>ROUND(I1640*H1640,2)</f>
        <v>0</v>
      </c>
      <c r="BL1640" s="18" t="s">
        <v>404</v>
      </c>
      <c r="BM1640" s="239" t="s">
        <v>2938</v>
      </c>
    </row>
    <row r="1641" s="2" customFormat="1">
      <c r="A1641" s="39"/>
      <c r="B1641" s="40"/>
      <c r="C1641" s="41"/>
      <c r="D1641" s="241" t="s">
        <v>329</v>
      </c>
      <c r="E1641" s="41"/>
      <c r="F1641" s="242" t="s">
        <v>2939</v>
      </c>
      <c r="G1641" s="41"/>
      <c r="H1641" s="41"/>
      <c r="I1641" s="243"/>
      <c r="J1641" s="41"/>
      <c r="K1641" s="41"/>
      <c r="L1641" s="45"/>
      <c r="M1641" s="244"/>
      <c r="N1641" s="245"/>
      <c r="O1641" s="92"/>
      <c r="P1641" s="92"/>
      <c r="Q1641" s="92"/>
      <c r="R1641" s="92"/>
      <c r="S1641" s="92"/>
      <c r="T1641" s="93"/>
      <c r="U1641" s="39"/>
      <c r="V1641" s="39"/>
      <c r="W1641" s="39"/>
      <c r="X1641" s="39"/>
      <c r="Y1641" s="39"/>
      <c r="Z1641" s="39"/>
      <c r="AA1641" s="39"/>
      <c r="AB1641" s="39"/>
      <c r="AC1641" s="39"/>
      <c r="AD1641" s="39"/>
      <c r="AE1641" s="39"/>
      <c r="AT1641" s="18" t="s">
        <v>329</v>
      </c>
      <c r="AU1641" s="18" t="s">
        <v>91</v>
      </c>
    </row>
    <row r="1642" s="12" customFormat="1" ht="22.8" customHeight="1">
      <c r="A1642" s="12"/>
      <c r="B1642" s="212"/>
      <c r="C1642" s="213"/>
      <c r="D1642" s="214" t="s">
        <v>80</v>
      </c>
      <c r="E1642" s="226" t="s">
        <v>2940</v>
      </c>
      <c r="F1642" s="226" t="s">
        <v>2941</v>
      </c>
      <c r="G1642" s="213"/>
      <c r="H1642" s="213"/>
      <c r="I1642" s="216"/>
      <c r="J1642" s="227">
        <f>BK1642</f>
        <v>0</v>
      </c>
      <c r="K1642" s="213"/>
      <c r="L1642" s="218"/>
      <c r="M1642" s="219"/>
      <c r="N1642" s="220"/>
      <c r="O1642" s="220"/>
      <c r="P1642" s="221">
        <f>SUM(P1643:P1665)</f>
        <v>0</v>
      </c>
      <c r="Q1642" s="220"/>
      <c r="R1642" s="221">
        <f>SUM(R1643:R1665)</f>
        <v>3.6836544</v>
      </c>
      <c r="S1642" s="220"/>
      <c r="T1642" s="222">
        <f>SUM(T1643:T1665)</f>
        <v>0</v>
      </c>
      <c r="U1642" s="12"/>
      <c r="V1642" s="12"/>
      <c r="W1642" s="12"/>
      <c r="X1642" s="12"/>
      <c r="Y1642" s="12"/>
      <c r="Z1642" s="12"/>
      <c r="AA1642" s="12"/>
      <c r="AB1642" s="12"/>
      <c r="AC1642" s="12"/>
      <c r="AD1642" s="12"/>
      <c r="AE1642" s="12"/>
      <c r="AR1642" s="223" t="s">
        <v>91</v>
      </c>
      <c r="AT1642" s="224" t="s">
        <v>80</v>
      </c>
      <c r="AU1642" s="224" t="s">
        <v>89</v>
      </c>
      <c r="AY1642" s="223" t="s">
        <v>320</v>
      </c>
      <c r="BK1642" s="225">
        <f>SUM(BK1643:BK1665)</f>
        <v>0</v>
      </c>
    </row>
    <row r="1643" s="2" customFormat="1" ht="33" customHeight="1">
      <c r="A1643" s="39"/>
      <c r="B1643" s="40"/>
      <c r="C1643" s="228" t="s">
        <v>2942</v>
      </c>
      <c r="D1643" s="228" t="s">
        <v>323</v>
      </c>
      <c r="E1643" s="229" t="s">
        <v>2943</v>
      </c>
      <c r="F1643" s="230" t="s">
        <v>2944</v>
      </c>
      <c r="G1643" s="231" t="s">
        <v>437</v>
      </c>
      <c r="H1643" s="232">
        <v>196.52199999999999</v>
      </c>
      <c r="I1643" s="233"/>
      <c r="J1643" s="234">
        <f>ROUND(I1643*H1643,2)</f>
        <v>0</v>
      </c>
      <c r="K1643" s="230" t="s">
        <v>326</v>
      </c>
      <c r="L1643" s="45"/>
      <c r="M1643" s="235" t="s">
        <v>1</v>
      </c>
      <c r="N1643" s="236" t="s">
        <v>46</v>
      </c>
      <c r="O1643" s="92"/>
      <c r="P1643" s="237">
        <f>O1643*H1643</f>
        <v>0</v>
      </c>
      <c r="Q1643" s="237">
        <v>0.0051999999999999998</v>
      </c>
      <c r="R1643" s="237">
        <f>Q1643*H1643</f>
        <v>1.0219144</v>
      </c>
      <c r="S1643" s="237">
        <v>0</v>
      </c>
      <c r="T1643" s="238">
        <f>S1643*H1643</f>
        <v>0</v>
      </c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39"/>
      <c r="AE1643" s="39"/>
      <c r="AR1643" s="239" t="s">
        <v>404</v>
      </c>
      <c r="AT1643" s="239" t="s">
        <v>323</v>
      </c>
      <c r="AU1643" s="239" t="s">
        <v>91</v>
      </c>
      <c r="AY1643" s="18" t="s">
        <v>320</v>
      </c>
      <c r="BE1643" s="240">
        <f>IF(N1643="základní",J1643,0)</f>
        <v>0</v>
      </c>
      <c r="BF1643" s="240">
        <f>IF(N1643="snížená",J1643,0)</f>
        <v>0</v>
      </c>
      <c r="BG1643" s="240">
        <f>IF(N1643="zákl. přenesená",J1643,0)</f>
        <v>0</v>
      </c>
      <c r="BH1643" s="240">
        <f>IF(N1643="sníž. přenesená",J1643,0)</f>
        <v>0</v>
      </c>
      <c r="BI1643" s="240">
        <f>IF(N1643="nulová",J1643,0)</f>
        <v>0</v>
      </c>
      <c r="BJ1643" s="18" t="s">
        <v>89</v>
      </c>
      <c r="BK1643" s="240">
        <f>ROUND(I1643*H1643,2)</f>
        <v>0</v>
      </c>
      <c r="BL1643" s="18" t="s">
        <v>404</v>
      </c>
      <c r="BM1643" s="239" t="s">
        <v>2945</v>
      </c>
    </row>
    <row r="1644" s="2" customFormat="1">
      <c r="A1644" s="39"/>
      <c r="B1644" s="40"/>
      <c r="C1644" s="41"/>
      <c r="D1644" s="241" t="s">
        <v>329</v>
      </c>
      <c r="E1644" s="41"/>
      <c r="F1644" s="242" t="s">
        <v>2946</v>
      </c>
      <c r="G1644" s="41"/>
      <c r="H1644" s="41"/>
      <c r="I1644" s="243"/>
      <c r="J1644" s="41"/>
      <c r="K1644" s="41"/>
      <c r="L1644" s="45"/>
      <c r="M1644" s="244"/>
      <c r="N1644" s="245"/>
      <c r="O1644" s="92"/>
      <c r="P1644" s="92"/>
      <c r="Q1644" s="92"/>
      <c r="R1644" s="92"/>
      <c r="S1644" s="92"/>
      <c r="T1644" s="93"/>
      <c r="U1644" s="39"/>
      <c r="V1644" s="39"/>
      <c r="W1644" s="39"/>
      <c r="X1644" s="39"/>
      <c r="Y1644" s="39"/>
      <c r="Z1644" s="39"/>
      <c r="AA1644" s="39"/>
      <c r="AB1644" s="39"/>
      <c r="AC1644" s="39"/>
      <c r="AD1644" s="39"/>
      <c r="AE1644" s="39"/>
      <c r="AT1644" s="18" t="s">
        <v>329</v>
      </c>
      <c r="AU1644" s="18" t="s">
        <v>91</v>
      </c>
    </row>
    <row r="1645" s="16" customFormat="1">
      <c r="A1645" s="16"/>
      <c r="B1645" s="299"/>
      <c r="C1645" s="300"/>
      <c r="D1645" s="253" t="s">
        <v>440</v>
      </c>
      <c r="E1645" s="301" t="s">
        <v>1</v>
      </c>
      <c r="F1645" s="302" t="s">
        <v>900</v>
      </c>
      <c r="G1645" s="300"/>
      <c r="H1645" s="301" t="s">
        <v>1</v>
      </c>
      <c r="I1645" s="303"/>
      <c r="J1645" s="300"/>
      <c r="K1645" s="300"/>
      <c r="L1645" s="304"/>
      <c r="M1645" s="305"/>
      <c r="N1645" s="306"/>
      <c r="O1645" s="306"/>
      <c r="P1645" s="306"/>
      <c r="Q1645" s="306"/>
      <c r="R1645" s="306"/>
      <c r="S1645" s="306"/>
      <c r="T1645" s="307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T1645" s="308" t="s">
        <v>440</v>
      </c>
      <c r="AU1645" s="308" t="s">
        <v>91</v>
      </c>
      <c r="AV1645" s="16" t="s">
        <v>89</v>
      </c>
      <c r="AW1645" s="16" t="s">
        <v>36</v>
      </c>
      <c r="AX1645" s="16" t="s">
        <v>81</v>
      </c>
      <c r="AY1645" s="308" t="s">
        <v>320</v>
      </c>
    </row>
    <row r="1646" s="13" customFormat="1">
      <c r="A1646" s="13"/>
      <c r="B1646" s="251"/>
      <c r="C1646" s="252"/>
      <c r="D1646" s="253" t="s">
        <v>440</v>
      </c>
      <c r="E1646" s="254" t="s">
        <v>1</v>
      </c>
      <c r="F1646" s="255" t="s">
        <v>2947</v>
      </c>
      <c r="G1646" s="252"/>
      <c r="H1646" s="256">
        <v>15.688000000000001</v>
      </c>
      <c r="I1646" s="257"/>
      <c r="J1646" s="252"/>
      <c r="K1646" s="252"/>
      <c r="L1646" s="258"/>
      <c r="M1646" s="259"/>
      <c r="N1646" s="260"/>
      <c r="O1646" s="260"/>
      <c r="P1646" s="260"/>
      <c r="Q1646" s="260"/>
      <c r="R1646" s="260"/>
      <c r="S1646" s="260"/>
      <c r="T1646" s="261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62" t="s">
        <v>440</v>
      </c>
      <c r="AU1646" s="262" t="s">
        <v>91</v>
      </c>
      <c r="AV1646" s="13" t="s">
        <v>91</v>
      </c>
      <c r="AW1646" s="13" t="s">
        <v>36</v>
      </c>
      <c r="AX1646" s="13" t="s">
        <v>81</v>
      </c>
      <c r="AY1646" s="262" t="s">
        <v>320</v>
      </c>
    </row>
    <row r="1647" s="13" customFormat="1">
      <c r="A1647" s="13"/>
      <c r="B1647" s="251"/>
      <c r="C1647" s="252"/>
      <c r="D1647" s="253" t="s">
        <v>440</v>
      </c>
      <c r="E1647" s="254" t="s">
        <v>1</v>
      </c>
      <c r="F1647" s="255" t="s">
        <v>2948</v>
      </c>
      <c r="G1647" s="252"/>
      <c r="H1647" s="256">
        <v>15.928000000000001</v>
      </c>
      <c r="I1647" s="257"/>
      <c r="J1647" s="252"/>
      <c r="K1647" s="252"/>
      <c r="L1647" s="258"/>
      <c r="M1647" s="259"/>
      <c r="N1647" s="260"/>
      <c r="O1647" s="260"/>
      <c r="P1647" s="260"/>
      <c r="Q1647" s="260"/>
      <c r="R1647" s="260"/>
      <c r="S1647" s="260"/>
      <c r="T1647" s="261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T1647" s="262" t="s">
        <v>440</v>
      </c>
      <c r="AU1647" s="262" t="s">
        <v>91</v>
      </c>
      <c r="AV1647" s="13" t="s">
        <v>91</v>
      </c>
      <c r="AW1647" s="13" t="s">
        <v>36</v>
      </c>
      <c r="AX1647" s="13" t="s">
        <v>81</v>
      </c>
      <c r="AY1647" s="262" t="s">
        <v>320</v>
      </c>
    </row>
    <row r="1648" s="13" customFormat="1">
      <c r="A1648" s="13"/>
      <c r="B1648" s="251"/>
      <c r="C1648" s="252"/>
      <c r="D1648" s="253" t="s">
        <v>440</v>
      </c>
      <c r="E1648" s="254" t="s">
        <v>1</v>
      </c>
      <c r="F1648" s="255" t="s">
        <v>2949</v>
      </c>
      <c r="G1648" s="252"/>
      <c r="H1648" s="256">
        <v>38.393999999999998</v>
      </c>
      <c r="I1648" s="257"/>
      <c r="J1648" s="252"/>
      <c r="K1648" s="252"/>
      <c r="L1648" s="258"/>
      <c r="M1648" s="259"/>
      <c r="N1648" s="260"/>
      <c r="O1648" s="260"/>
      <c r="P1648" s="260"/>
      <c r="Q1648" s="260"/>
      <c r="R1648" s="260"/>
      <c r="S1648" s="260"/>
      <c r="T1648" s="261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T1648" s="262" t="s">
        <v>440</v>
      </c>
      <c r="AU1648" s="262" t="s">
        <v>91</v>
      </c>
      <c r="AV1648" s="13" t="s">
        <v>91</v>
      </c>
      <c r="AW1648" s="13" t="s">
        <v>36</v>
      </c>
      <c r="AX1648" s="13" t="s">
        <v>81</v>
      </c>
      <c r="AY1648" s="262" t="s">
        <v>320</v>
      </c>
    </row>
    <row r="1649" s="13" customFormat="1">
      <c r="A1649" s="13"/>
      <c r="B1649" s="251"/>
      <c r="C1649" s="252"/>
      <c r="D1649" s="253" t="s">
        <v>440</v>
      </c>
      <c r="E1649" s="254" t="s">
        <v>1</v>
      </c>
      <c r="F1649" s="255" t="s">
        <v>2950</v>
      </c>
      <c r="G1649" s="252"/>
      <c r="H1649" s="256">
        <v>40.893000000000001</v>
      </c>
      <c r="I1649" s="257"/>
      <c r="J1649" s="252"/>
      <c r="K1649" s="252"/>
      <c r="L1649" s="258"/>
      <c r="M1649" s="259"/>
      <c r="N1649" s="260"/>
      <c r="O1649" s="260"/>
      <c r="P1649" s="260"/>
      <c r="Q1649" s="260"/>
      <c r="R1649" s="260"/>
      <c r="S1649" s="260"/>
      <c r="T1649" s="261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T1649" s="262" t="s">
        <v>440</v>
      </c>
      <c r="AU1649" s="262" t="s">
        <v>91</v>
      </c>
      <c r="AV1649" s="13" t="s">
        <v>91</v>
      </c>
      <c r="AW1649" s="13" t="s">
        <v>36</v>
      </c>
      <c r="AX1649" s="13" t="s">
        <v>81</v>
      </c>
      <c r="AY1649" s="262" t="s">
        <v>320</v>
      </c>
    </row>
    <row r="1650" s="13" customFormat="1">
      <c r="A1650" s="13"/>
      <c r="B1650" s="251"/>
      <c r="C1650" s="252"/>
      <c r="D1650" s="253" t="s">
        <v>440</v>
      </c>
      <c r="E1650" s="254" t="s">
        <v>1</v>
      </c>
      <c r="F1650" s="255" t="s">
        <v>2951</v>
      </c>
      <c r="G1650" s="252"/>
      <c r="H1650" s="256">
        <v>22.364000000000001</v>
      </c>
      <c r="I1650" s="257"/>
      <c r="J1650" s="252"/>
      <c r="K1650" s="252"/>
      <c r="L1650" s="258"/>
      <c r="M1650" s="259"/>
      <c r="N1650" s="260"/>
      <c r="O1650" s="260"/>
      <c r="P1650" s="260"/>
      <c r="Q1650" s="260"/>
      <c r="R1650" s="260"/>
      <c r="S1650" s="260"/>
      <c r="T1650" s="261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62" t="s">
        <v>440</v>
      </c>
      <c r="AU1650" s="262" t="s">
        <v>91</v>
      </c>
      <c r="AV1650" s="13" t="s">
        <v>91</v>
      </c>
      <c r="AW1650" s="13" t="s">
        <v>36</v>
      </c>
      <c r="AX1650" s="13" t="s">
        <v>81</v>
      </c>
      <c r="AY1650" s="262" t="s">
        <v>320</v>
      </c>
    </row>
    <row r="1651" s="13" customFormat="1">
      <c r="A1651" s="13"/>
      <c r="B1651" s="251"/>
      <c r="C1651" s="252"/>
      <c r="D1651" s="253" t="s">
        <v>440</v>
      </c>
      <c r="E1651" s="254" t="s">
        <v>1</v>
      </c>
      <c r="F1651" s="255" t="s">
        <v>2952</v>
      </c>
      <c r="G1651" s="252"/>
      <c r="H1651" s="256">
        <v>19.5</v>
      </c>
      <c r="I1651" s="257"/>
      <c r="J1651" s="252"/>
      <c r="K1651" s="252"/>
      <c r="L1651" s="258"/>
      <c r="M1651" s="259"/>
      <c r="N1651" s="260"/>
      <c r="O1651" s="260"/>
      <c r="P1651" s="260"/>
      <c r="Q1651" s="260"/>
      <c r="R1651" s="260"/>
      <c r="S1651" s="260"/>
      <c r="T1651" s="261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62" t="s">
        <v>440</v>
      </c>
      <c r="AU1651" s="262" t="s">
        <v>91</v>
      </c>
      <c r="AV1651" s="13" t="s">
        <v>91</v>
      </c>
      <c r="AW1651" s="13" t="s">
        <v>36</v>
      </c>
      <c r="AX1651" s="13" t="s">
        <v>81</v>
      </c>
      <c r="AY1651" s="262" t="s">
        <v>320</v>
      </c>
    </row>
    <row r="1652" s="13" customFormat="1">
      <c r="A1652" s="13"/>
      <c r="B1652" s="251"/>
      <c r="C1652" s="252"/>
      <c r="D1652" s="253" t="s">
        <v>440</v>
      </c>
      <c r="E1652" s="254" t="s">
        <v>1</v>
      </c>
      <c r="F1652" s="255" t="s">
        <v>2953</v>
      </c>
      <c r="G1652" s="252"/>
      <c r="H1652" s="256">
        <v>10.050000000000001</v>
      </c>
      <c r="I1652" s="257"/>
      <c r="J1652" s="252"/>
      <c r="K1652" s="252"/>
      <c r="L1652" s="258"/>
      <c r="M1652" s="259"/>
      <c r="N1652" s="260"/>
      <c r="O1652" s="260"/>
      <c r="P1652" s="260"/>
      <c r="Q1652" s="260"/>
      <c r="R1652" s="260"/>
      <c r="S1652" s="260"/>
      <c r="T1652" s="261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T1652" s="262" t="s">
        <v>440</v>
      </c>
      <c r="AU1652" s="262" t="s">
        <v>91</v>
      </c>
      <c r="AV1652" s="13" t="s">
        <v>91</v>
      </c>
      <c r="AW1652" s="13" t="s">
        <v>36</v>
      </c>
      <c r="AX1652" s="13" t="s">
        <v>81</v>
      </c>
      <c r="AY1652" s="262" t="s">
        <v>320</v>
      </c>
    </row>
    <row r="1653" s="13" customFormat="1">
      <c r="A1653" s="13"/>
      <c r="B1653" s="251"/>
      <c r="C1653" s="252"/>
      <c r="D1653" s="253" t="s">
        <v>440</v>
      </c>
      <c r="E1653" s="254" t="s">
        <v>1</v>
      </c>
      <c r="F1653" s="255" t="s">
        <v>2954</v>
      </c>
      <c r="G1653" s="252"/>
      <c r="H1653" s="256">
        <v>11.077</v>
      </c>
      <c r="I1653" s="257"/>
      <c r="J1653" s="252"/>
      <c r="K1653" s="252"/>
      <c r="L1653" s="258"/>
      <c r="M1653" s="259"/>
      <c r="N1653" s="260"/>
      <c r="O1653" s="260"/>
      <c r="P1653" s="260"/>
      <c r="Q1653" s="260"/>
      <c r="R1653" s="260"/>
      <c r="S1653" s="260"/>
      <c r="T1653" s="261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T1653" s="262" t="s">
        <v>440</v>
      </c>
      <c r="AU1653" s="262" t="s">
        <v>91</v>
      </c>
      <c r="AV1653" s="13" t="s">
        <v>91</v>
      </c>
      <c r="AW1653" s="13" t="s">
        <v>36</v>
      </c>
      <c r="AX1653" s="13" t="s">
        <v>81</v>
      </c>
      <c r="AY1653" s="262" t="s">
        <v>320</v>
      </c>
    </row>
    <row r="1654" s="15" customFormat="1">
      <c r="A1654" s="15"/>
      <c r="B1654" s="288"/>
      <c r="C1654" s="289"/>
      <c r="D1654" s="253" t="s">
        <v>440</v>
      </c>
      <c r="E1654" s="290" t="s">
        <v>1</v>
      </c>
      <c r="F1654" s="291" t="s">
        <v>633</v>
      </c>
      <c r="G1654" s="289"/>
      <c r="H1654" s="292">
        <v>173.89400000000001</v>
      </c>
      <c r="I1654" s="293"/>
      <c r="J1654" s="289"/>
      <c r="K1654" s="289"/>
      <c r="L1654" s="294"/>
      <c r="M1654" s="295"/>
      <c r="N1654" s="296"/>
      <c r="O1654" s="296"/>
      <c r="P1654" s="296"/>
      <c r="Q1654" s="296"/>
      <c r="R1654" s="296"/>
      <c r="S1654" s="296"/>
      <c r="T1654" s="297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T1654" s="298" t="s">
        <v>440</v>
      </c>
      <c r="AU1654" s="298" t="s">
        <v>91</v>
      </c>
      <c r="AV1654" s="15" t="s">
        <v>111</v>
      </c>
      <c r="AW1654" s="15" t="s">
        <v>36</v>
      </c>
      <c r="AX1654" s="15" t="s">
        <v>81</v>
      </c>
      <c r="AY1654" s="298" t="s">
        <v>320</v>
      </c>
    </row>
    <row r="1655" s="16" customFormat="1">
      <c r="A1655" s="16"/>
      <c r="B1655" s="299"/>
      <c r="C1655" s="300"/>
      <c r="D1655" s="253" t="s">
        <v>440</v>
      </c>
      <c r="E1655" s="301" t="s">
        <v>1</v>
      </c>
      <c r="F1655" s="302" t="s">
        <v>1266</v>
      </c>
      <c r="G1655" s="300"/>
      <c r="H1655" s="301" t="s">
        <v>1</v>
      </c>
      <c r="I1655" s="303"/>
      <c r="J1655" s="300"/>
      <c r="K1655" s="300"/>
      <c r="L1655" s="304"/>
      <c r="M1655" s="305"/>
      <c r="N1655" s="306"/>
      <c r="O1655" s="306"/>
      <c r="P1655" s="306"/>
      <c r="Q1655" s="306"/>
      <c r="R1655" s="306"/>
      <c r="S1655" s="306"/>
      <c r="T1655" s="307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T1655" s="308" t="s">
        <v>440</v>
      </c>
      <c r="AU1655" s="308" t="s">
        <v>91</v>
      </c>
      <c r="AV1655" s="16" t="s">
        <v>89</v>
      </c>
      <c r="AW1655" s="16" t="s">
        <v>36</v>
      </c>
      <c r="AX1655" s="16" t="s">
        <v>81</v>
      </c>
      <c r="AY1655" s="308" t="s">
        <v>320</v>
      </c>
    </row>
    <row r="1656" s="13" customFormat="1">
      <c r="A1656" s="13"/>
      <c r="B1656" s="251"/>
      <c r="C1656" s="252"/>
      <c r="D1656" s="253" t="s">
        <v>440</v>
      </c>
      <c r="E1656" s="254" t="s">
        <v>1</v>
      </c>
      <c r="F1656" s="255" t="s">
        <v>2955</v>
      </c>
      <c r="G1656" s="252"/>
      <c r="H1656" s="256">
        <v>18.218</v>
      </c>
      <c r="I1656" s="257"/>
      <c r="J1656" s="252"/>
      <c r="K1656" s="252"/>
      <c r="L1656" s="258"/>
      <c r="M1656" s="259"/>
      <c r="N1656" s="260"/>
      <c r="O1656" s="260"/>
      <c r="P1656" s="260"/>
      <c r="Q1656" s="260"/>
      <c r="R1656" s="260"/>
      <c r="S1656" s="260"/>
      <c r="T1656" s="261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T1656" s="262" t="s">
        <v>440</v>
      </c>
      <c r="AU1656" s="262" t="s">
        <v>91</v>
      </c>
      <c r="AV1656" s="13" t="s">
        <v>91</v>
      </c>
      <c r="AW1656" s="13" t="s">
        <v>36</v>
      </c>
      <c r="AX1656" s="13" t="s">
        <v>81</v>
      </c>
      <c r="AY1656" s="262" t="s">
        <v>320</v>
      </c>
    </row>
    <row r="1657" s="13" customFormat="1">
      <c r="A1657" s="13"/>
      <c r="B1657" s="251"/>
      <c r="C1657" s="252"/>
      <c r="D1657" s="253" t="s">
        <v>440</v>
      </c>
      <c r="E1657" s="254" t="s">
        <v>1</v>
      </c>
      <c r="F1657" s="255" t="s">
        <v>2956</v>
      </c>
      <c r="G1657" s="252"/>
      <c r="H1657" s="256">
        <v>2.1600000000000001</v>
      </c>
      <c r="I1657" s="257"/>
      <c r="J1657" s="252"/>
      <c r="K1657" s="252"/>
      <c r="L1657" s="258"/>
      <c r="M1657" s="259"/>
      <c r="N1657" s="260"/>
      <c r="O1657" s="260"/>
      <c r="P1657" s="260"/>
      <c r="Q1657" s="260"/>
      <c r="R1657" s="260"/>
      <c r="S1657" s="260"/>
      <c r="T1657" s="261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T1657" s="262" t="s">
        <v>440</v>
      </c>
      <c r="AU1657" s="262" t="s">
        <v>91</v>
      </c>
      <c r="AV1657" s="13" t="s">
        <v>91</v>
      </c>
      <c r="AW1657" s="13" t="s">
        <v>36</v>
      </c>
      <c r="AX1657" s="13" t="s">
        <v>81</v>
      </c>
      <c r="AY1657" s="262" t="s">
        <v>320</v>
      </c>
    </row>
    <row r="1658" s="13" customFormat="1">
      <c r="A1658" s="13"/>
      <c r="B1658" s="251"/>
      <c r="C1658" s="252"/>
      <c r="D1658" s="253" t="s">
        <v>440</v>
      </c>
      <c r="E1658" s="254" t="s">
        <v>1</v>
      </c>
      <c r="F1658" s="255" t="s">
        <v>2957</v>
      </c>
      <c r="G1658" s="252"/>
      <c r="H1658" s="256">
        <v>2.25</v>
      </c>
      <c r="I1658" s="257"/>
      <c r="J1658" s="252"/>
      <c r="K1658" s="252"/>
      <c r="L1658" s="258"/>
      <c r="M1658" s="259"/>
      <c r="N1658" s="260"/>
      <c r="O1658" s="260"/>
      <c r="P1658" s="260"/>
      <c r="Q1658" s="260"/>
      <c r="R1658" s="260"/>
      <c r="S1658" s="260"/>
      <c r="T1658" s="261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T1658" s="262" t="s">
        <v>440</v>
      </c>
      <c r="AU1658" s="262" t="s">
        <v>91</v>
      </c>
      <c r="AV1658" s="13" t="s">
        <v>91</v>
      </c>
      <c r="AW1658" s="13" t="s">
        <v>36</v>
      </c>
      <c r="AX1658" s="13" t="s">
        <v>81</v>
      </c>
      <c r="AY1658" s="262" t="s">
        <v>320</v>
      </c>
    </row>
    <row r="1659" s="15" customFormat="1">
      <c r="A1659" s="15"/>
      <c r="B1659" s="288"/>
      <c r="C1659" s="289"/>
      <c r="D1659" s="253" t="s">
        <v>440</v>
      </c>
      <c r="E1659" s="290" t="s">
        <v>1</v>
      </c>
      <c r="F1659" s="291" t="s">
        <v>633</v>
      </c>
      <c r="G1659" s="289"/>
      <c r="H1659" s="292">
        <v>22.628</v>
      </c>
      <c r="I1659" s="293"/>
      <c r="J1659" s="289"/>
      <c r="K1659" s="289"/>
      <c r="L1659" s="294"/>
      <c r="M1659" s="295"/>
      <c r="N1659" s="296"/>
      <c r="O1659" s="296"/>
      <c r="P1659" s="296"/>
      <c r="Q1659" s="296"/>
      <c r="R1659" s="296"/>
      <c r="S1659" s="296"/>
      <c r="T1659" s="297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T1659" s="298" t="s">
        <v>440</v>
      </c>
      <c r="AU1659" s="298" t="s">
        <v>91</v>
      </c>
      <c r="AV1659" s="15" t="s">
        <v>111</v>
      </c>
      <c r="AW1659" s="15" t="s">
        <v>36</v>
      </c>
      <c r="AX1659" s="15" t="s">
        <v>81</v>
      </c>
      <c r="AY1659" s="298" t="s">
        <v>320</v>
      </c>
    </row>
    <row r="1660" s="14" customFormat="1">
      <c r="A1660" s="14"/>
      <c r="B1660" s="263"/>
      <c r="C1660" s="264"/>
      <c r="D1660" s="253" t="s">
        <v>440</v>
      </c>
      <c r="E1660" s="265" t="s">
        <v>1</v>
      </c>
      <c r="F1660" s="266" t="s">
        <v>485</v>
      </c>
      <c r="G1660" s="264"/>
      <c r="H1660" s="267">
        <v>196.52199999999999</v>
      </c>
      <c r="I1660" s="268"/>
      <c r="J1660" s="264"/>
      <c r="K1660" s="264"/>
      <c r="L1660" s="269"/>
      <c r="M1660" s="270"/>
      <c r="N1660" s="271"/>
      <c r="O1660" s="271"/>
      <c r="P1660" s="271"/>
      <c r="Q1660" s="271"/>
      <c r="R1660" s="271"/>
      <c r="S1660" s="271"/>
      <c r="T1660" s="272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T1660" s="273" t="s">
        <v>440</v>
      </c>
      <c r="AU1660" s="273" t="s">
        <v>91</v>
      </c>
      <c r="AV1660" s="14" t="s">
        <v>341</v>
      </c>
      <c r="AW1660" s="14" t="s">
        <v>36</v>
      </c>
      <c r="AX1660" s="14" t="s">
        <v>89</v>
      </c>
      <c r="AY1660" s="273" t="s">
        <v>320</v>
      </c>
    </row>
    <row r="1661" s="2" customFormat="1" ht="16.5" customHeight="1">
      <c r="A1661" s="39"/>
      <c r="B1661" s="40"/>
      <c r="C1661" s="274" t="s">
        <v>2958</v>
      </c>
      <c r="D1661" s="274" t="s">
        <v>503</v>
      </c>
      <c r="E1661" s="275" t="s">
        <v>2959</v>
      </c>
      <c r="F1661" s="276" t="s">
        <v>2960</v>
      </c>
      <c r="G1661" s="277" t="s">
        <v>437</v>
      </c>
      <c r="H1661" s="278">
        <v>216.17400000000001</v>
      </c>
      <c r="I1661" s="279"/>
      <c r="J1661" s="280">
        <f>ROUND(I1661*H1661,2)</f>
        <v>0</v>
      </c>
      <c r="K1661" s="276" t="s">
        <v>1</v>
      </c>
      <c r="L1661" s="281"/>
      <c r="M1661" s="282" t="s">
        <v>1</v>
      </c>
      <c r="N1661" s="283" t="s">
        <v>46</v>
      </c>
      <c r="O1661" s="92"/>
      <c r="P1661" s="237">
        <f>O1661*H1661</f>
        <v>0</v>
      </c>
      <c r="Q1661" s="237">
        <v>0.01</v>
      </c>
      <c r="R1661" s="237">
        <f>Q1661*H1661</f>
        <v>2.16174</v>
      </c>
      <c r="S1661" s="237">
        <v>0</v>
      </c>
      <c r="T1661" s="238">
        <f>S1661*H1661</f>
        <v>0</v>
      </c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R1661" s="239" t="s">
        <v>823</v>
      </c>
      <c r="AT1661" s="239" t="s">
        <v>503</v>
      </c>
      <c r="AU1661" s="239" t="s">
        <v>91</v>
      </c>
      <c r="AY1661" s="18" t="s">
        <v>320</v>
      </c>
      <c r="BE1661" s="240">
        <f>IF(N1661="základní",J1661,0)</f>
        <v>0</v>
      </c>
      <c r="BF1661" s="240">
        <f>IF(N1661="snížená",J1661,0)</f>
        <v>0</v>
      </c>
      <c r="BG1661" s="240">
        <f>IF(N1661="zákl. přenesená",J1661,0)</f>
        <v>0</v>
      </c>
      <c r="BH1661" s="240">
        <f>IF(N1661="sníž. přenesená",J1661,0)</f>
        <v>0</v>
      </c>
      <c r="BI1661" s="240">
        <f>IF(N1661="nulová",J1661,0)</f>
        <v>0</v>
      </c>
      <c r="BJ1661" s="18" t="s">
        <v>89</v>
      </c>
      <c r="BK1661" s="240">
        <f>ROUND(I1661*H1661,2)</f>
        <v>0</v>
      </c>
      <c r="BL1661" s="18" t="s">
        <v>404</v>
      </c>
      <c r="BM1661" s="239" t="s">
        <v>2961</v>
      </c>
    </row>
    <row r="1662" s="13" customFormat="1">
      <c r="A1662" s="13"/>
      <c r="B1662" s="251"/>
      <c r="C1662" s="252"/>
      <c r="D1662" s="253" t="s">
        <v>440</v>
      </c>
      <c r="E1662" s="254" t="s">
        <v>1</v>
      </c>
      <c r="F1662" s="255" t="s">
        <v>2962</v>
      </c>
      <c r="G1662" s="252"/>
      <c r="H1662" s="256">
        <v>216.17400000000001</v>
      </c>
      <c r="I1662" s="257"/>
      <c r="J1662" s="252"/>
      <c r="K1662" s="252"/>
      <c r="L1662" s="258"/>
      <c r="M1662" s="259"/>
      <c r="N1662" s="260"/>
      <c r="O1662" s="260"/>
      <c r="P1662" s="260"/>
      <c r="Q1662" s="260"/>
      <c r="R1662" s="260"/>
      <c r="S1662" s="260"/>
      <c r="T1662" s="261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T1662" s="262" t="s">
        <v>440</v>
      </c>
      <c r="AU1662" s="262" t="s">
        <v>91</v>
      </c>
      <c r="AV1662" s="13" t="s">
        <v>91</v>
      </c>
      <c r="AW1662" s="13" t="s">
        <v>36</v>
      </c>
      <c r="AX1662" s="13" t="s">
        <v>89</v>
      </c>
      <c r="AY1662" s="262" t="s">
        <v>320</v>
      </c>
    </row>
    <row r="1663" s="2" customFormat="1" ht="16.5" customHeight="1">
      <c r="A1663" s="39"/>
      <c r="B1663" s="40"/>
      <c r="C1663" s="274" t="s">
        <v>2963</v>
      </c>
      <c r="D1663" s="274" t="s">
        <v>503</v>
      </c>
      <c r="E1663" s="275" t="s">
        <v>2964</v>
      </c>
      <c r="F1663" s="276" t="s">
        <v>2965</v>
      </c>
      <c r="G1663" s="277" t="s">
        <v>515</v>
      </c>
      <c r="H1663" s="278">
        <v>50</v>
      </c>
      <c r="I1663" s="279"/>
      <c r="J1663" s="280">
        <f>ROUND(I1663*H1663,2)</f>
        <v>0</v>
      </c>
      <c r="K1663" s="276" t="s">
        <v>1</v>
      </c>
      <c r="L1663" s="281"/>
      <c r="M1663" s="282" t="s">
        <v>1</v>
      </c>
      <c r="N1663" s="283" t="s">
        <v>46</v>
      </c>
      <c r="O1663" s="92"/>
      <c r="P1663" s="237">
        <f>O1663*H1663</f>
        <v>0</v>
      </c>
      <c r="Q1663" s="237">
        <v>0.01</v>
      </c>
      <c r="R1663" s="237">
        <f>Q1663*H1663</f>
        <v>0.5</v>
      </c>
      <c r="S1663" s="237">
        <v>0</v>
      </c>
      <c r="T1663" s="238">
        <f>S1663*H1663</f>
        <v>0</v>
      </c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R1663" s="239" t="s">
        <v>823</v>
      </c>
      <c r="AT1663" s="239" t="s">
        <v>503</v>
      </c>
      <c r="AU1663" s="239" t="s">
        <v>91</v>
      </c>
      <c r="AY1663" s="18" t="s">
        <v>320</v>
      </c>
      <c r="BE1663" s="240">
        <f>IF(N1663="základní",J1663,0)</f>
        <v>0</v>
      </c>
      <c r="BF1663" s="240">
        <f>IF(N1663="snížená",J1663,0)</f>
        <v>0</v>
      </c>
      <c r="BG1663" s="240">
        <f>IF(N1663="zákl. přenesená",J1663,0)</f>
        <v>0</v>
      </c>
      <c r="BH1663" s="240">
        <f>IF(N1663="sníž. přenesená",J1663,0)</f>
        <v>0</v>
      </c>
      <c r="BI1663" s="240">
        <f>IF(N1663="nulová",J1663,0)</f>
        <v>0</v>
      </c>
      <c r="BJ1663" s="18" t="s">
        <v>89</v>
      </c>
      <c r="BK1663" s="240">
        <f>ROUND(I1663*H1663,2)</f>
        <v>0</v>
      </c>
      <c r="BL1663" s="18" t="s">
        <v>404</v>
      </c>
      <c r="BM1663" s="239" t="s">
        <v>2966</v>
      </c>
    </row>
    <row r="1664" s="2" customFormat="1" ht="24.15" customHeight="1">
      <c r="A1664" s="39"/>
      <c r="B1664" s="40"/>
      <c r="C1664" s="228" t="s">
        <v>2967</v>
      </c>
      <c r="D1664" s="228" t="s">
        <v>323</v>
      </c>
      <c r="E1664" s="229" t="s">
        <v>2968</v>
      </c>
      <c r="F1664" s="230" t="s">
        <v>2969</v>
      </c>
      <c r="G1664" s="231" t="s">
        <v>480</v>
      </c>
      <c r="H1664" s="232">
        <v>3.6840000000000002</v>
      </c>
      <c r="I1664" s="233"/>
      <c r="J1664" s="234">
        <f>ROUND(I1664*H1664,2)</f>
        <v>0</v>
      </c>
      <c r="K1664" s="230" t="s">
        <v>326</v>
      </c>
      <c r="L1664" s="45"/>
      <c r="M1664" s="235" t="s">
        <v>1</v>
      </c>
      <c r="N1664" s="236" t="s">
        <v>46</v>
      </c>
      <c r="O1664" s="92"/>
      <c r="P1664" s="237">
        <f>O1664*H1664</f>
        <v>0</v>
      </c>
      <c r="Q1664" s="237">
        <v>0</v>
      </c>
      <c r="R1664" s="237">
        <f>Q1664*H1664</f>
        <v>0</v>
      </c>
      <c r="S1664" s="237">
        <v>0</v>
      </c>
      <c r="T1664" s="238">
        <f>S1664*H1664</f>
        <v>0</v>
      </c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R1664" s="239" t="s">
        <v>404</v>
      </c>
      <c r="AT1664" s="239" t="s">
        <v>323</v>
      </c>
      <c r="AU1664" s="239" t="s">
        <v>91</v>
      </c>
      <c r="AY1664" s="18" t="s">
        <v>320</v>
      </c>
      <c r="BE1664" s="240">
        <f>IF(N1664="základní",J1664,0)</f>
        <v>0</v>
      </c>
      <c r="BF1664" s="240">
        <f>IF(N1664="snížená",J1664,0)</f>
        <v>0</v>
      </c>
      <c r="BG1664" s="240">
        <f>IF(N1664="zákl. přenesená",J1664,0)</f>
        <v>0</v>
      </c>
      <c r="BH1664" s="240">
        <f>IF(N1664="sníž. přenesená",J1664,0)</f>
        <v>0</v>
      </c>
      <c r="BI1664" s="240">
        <f>IF(N1664="nulová",J1664,0)</f>
        <v>0</v>
      </c>
      <c r="BJ1664" s="18" t="s">
        <v>89</v>
      </c>
      <c r="BK1664" s="240">
        <f>ROUND(I1664*H1664,2)</f>
        <v>0</v>
      </c>
      <c r="BL1664" s="18" t="s">
        <v>404</v>
      </c>
      <c r="BM1664" s="239" t="s">
        <v>2970</v>
      </c>
    </row>
    <row r="1665" s="2" customFormat="1">
      <c r="A1665" s="39"/>
      <c r="B1665" s="40"/>
      <c r="C1665" s="41"/>
      <c r="D1665" s="241" t="s">
        <v>329</v>
      </c>
      <c r="E1665" s="41"/>
      <c r="F1665" s="242" t="s">
        <v>2971</v>
      </c>
      <c r="G1665" s="41"/>
      <c r="H1665" s="41"/>
      <c r="I1665" s="243"/>
      <c r="J1665" s="41"/>
      <c r="K1665" s="41"/>
      <c r="L1665" s="45"/>
      <c r="M1665" s="244"/>
      <c r="N1665" s="245"/>
      <c r="O1665" s="92"/>
      <c r="P1665" s="92"/>
      <c r="Q1665" s="92"/>
      <c r="R1665" s="92"/>
      <c r="S1665" s="92"/>
      <c r="T1665" s="93"/>
      <c r="U1665" s="39"/>
      <c r="V1665" s="39"/>
      <c r="W1665" s="39"/>
      <c r="X1665" s="39"/>
      <c r="Y1665" s="39"/>
      <c r="Z1665" s="39"/>
      <c r="AA1665" s="39"/>
      <c r="AB1665" s="39"/>
      <c r="AC1665" s="39"/>
      <c r="AD1665" s="39"/>
      <c r="AE1665" s="39"/>
      <c r="AT1665" s="18" t="s">
        <v>329</v>
      </c>
      <c r="AU1665" s="18" t="s">
        <v>91</v>
      </c>
    </row>
    <row r="1666" s="12" customFormat="1" ht="22.8" customHeight="1">
      <c r="A1666" s="12"/>
      <c r="B1666" s="212"/>
      <c r="C1666" s="213"/>
      <c r="D1666" s="214" t="s">
        <v>80</v>
      </c>
      <c r="E1666" s="226" t="s">
        <v>2972</v>
      </c>
      <c r="F1666" s="226" t="s">
        <v>2973</v>
      </c>
      <c r="G1666" s="213"/>
      <c r="H1666" s="213"/>
      <c r="I1666" s="216"/>
      <c r="J1666" s="227">
        <f>BK1666</f>
        <v>0</v>
      </c>
      <c r="K1666" s="213"/>
      <c r="L1666" s="218"/>
      <c r="M1666" s="219"/>
      <c r="N1666" s="220"/>
      <c r="O1666" s="220"/>
      <c r="P1666" s="221">
        <f>SUM(P1667:P1686)</f>
        <v>0</v>
      </c>
      <c r="Q1666" s="220"/>
      <c r="R1666" s="221">
        <f>SUM(R1667:R1686)</f>
        <v>0.022331759999999999</v>
      </c>
      <c r="S1666" s="220"/>
      <c r="T1666" s="222">
        <f>SUM(T1667:T1686)</f>
        <v>0</v>
      </c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R1666" s="223" t="s">
        <v>91</v>
      </c>
      <c r="AT1666" s="224" t="s">
        <v>80</v>
      </c>
      <c r="AU1666" s="224" t="s">
        <v>89</v>
      </c>
      <c r="AY1666" s="223" t="s">
        <v>320</v>
      </c>
      <c r="BK1666" s="225">
        <f>SUM(BK1667:BK1686)</f>
        <v>0</v>
      </c>
    </row>
    <row r="1667" s="2" customFormat="1" ht="21.75" customHeight="1">
      <c r="A1667" s="39"/>
      <c r="B1667" s="40"/>
      <c r="C1667" s="228" t="s">
        <v>2974</v>
      </c>
      <c r="D1667" s="228" t="s">
        <v>323</v>
      </c>
      <c r="E1667" s="229" t="s">
        <v>2975</v>
      </c>
      <c r="F1667" s="230" t="s">
        <v>2976</v>
      </c>
      <c r="G1667" s="231" t="s">
        <v>437</v>
      </c>
      <c r="H1667" s="232">
        <v>549.87</v>
      </c>
      <c r="I1667" s="233"/>
      <c r="J1667" s="234">
        <f>ROUND(I1667*H1667,2)</f>
        <v>0</v>
      </c>
      <c r="K1667" s="230" t="s">
        <v>1</v>
      </c>
      <c r="L1667" s="45"/>
      <c r="M1667" s="235" t="s">
        <v>1</v>
      </c>
      <c r="N1667" s="236" t="s">
        <v>46</v>
      </c>
      <c r="O1667" s="92"/>
      <c r="P1667" s="237">
        <f>O1667*H1667</f>
        <v>0</v>
      </c>
      <c r="Q1667" s="237">
        <v>3.0000000000000001E-05</v>
      </c>
      <c r="R1667" s="237">
        <f>Q1667*H1667</f>
        <v>0.0164961</v>
      </c>
      <c r="S1667" s="237">
        <v>0</v>
      </c>
      <c r="T1667" s="238">
        <f>S1667*H1667</f>
        <v>0</v>
      </c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R1667" s="239" t="s">
        <v>404</v>
      </c>
      <c r="AT1667" s="239" t="s">
        <v>323</v>
      </c>
      <c r="AU1667" s="239" t="s">
        <v>91</v>
      </c>
      <c r="AY1667" s="18" t="s">
        <v>320</v>
      </c>
      <c r="BE1667" s="240">
        <f>IF(N1667="základní",J1667,0)</f>
        <v>0</v>
      </c>
      <c r="BF1667" s="240">
        <f>IF(N1667="snížená",J1667,0)</f>
        <v>0</v>
      </c>
      <c r="BG1667" s="240">
        <f>IF(N1667="zákl. přenesená",J1667,0)</f>
        <v>0</v>
      </c>
      <c r="BH1667" s="240">
        <f>IF(N1667="sníž. přenesená",J1667,0)</f>
        <v>0</v>
      </c>
      <c r="BI1667" s="240">
        <f>IF(N1667="nulová",J1667,0)</f>
        <v>0</v>
      </c>
      <c r="BJ1667" s="18" t="s">
        <v>89</v>
      </c>
      <c r="BK1667" s="240">
        <f>ROUND(I1667*H1667,2)</f>
        <v>0</v>
      </c>
      <c r="BL1667" s="18" t="s">
        <v>404</v>
      </c>
      <c r="BM1667" s="239" t="s">
        <v>2977</v>
      </c>
    </row>
    <row r="1668" s="16" customFormat="1">
      <c r="A1668" s="16"/>
      <c r="B1668" s="299"/>
      <c r="C1668" s="300"/>
      <c r="D1668" s="253" t="s">
        <v>440</v>
      </c>
      <c r="E1668" s="301" t="s">
        <v>1</v>
      </c>
      <c r="F1668" s="302" t="s">
        <v>900</v>
      </c>
      <c r="G1668" s="300"/>
      <c r="H1668" s="301" t="s">
        <v>1</v>
      </c>
      <c r="I1668" s="303"/>
      <c r="J1668" s="300"/>
      <c r="K1668" s="300"/>
      <c r="L1668" s="304"/>
      <c r="M1668" s="305"/>
      <c r="N1668" s="306"/>
      <c r="O1668" s="306"/>
      <c r="P1668" s="306"/>
      <c r="Q1668" s="306"/>
      <c r="R1668" s="306"/>
      <c r="S1668" s="306"/>
      <c r="T1668" s="307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T1668" s="308" t="s">
        <v>440</v>
      </c>
      <c r="AU1668" s="308" t="s">
        <v>91</v>
      </c>
      <c r="AV1668" s="16" t="s">
        <v>89</v>
      </c>
      <c r="AW1668" s="16" t="s">
        <v>36</v>
      </c>
      <c r="AX1668" s="16" t="s">
        <v>81</v>
      </c>
      <c r="AY1668" s="308" t="s">
        <v>320</v>
      </c>
    </row>
    <row r="1669" s="13" customFormat="1">
      <c r="A1669" s="13"/>
      <c r="B1669" s="251"/>
      <c r="C1669" s="252"/>
      <c r="D1669" s="253" t="s">
        <v>440</v>
      </c>
      <c r="E1669" s="254" t="s">
        <v>1</v>
      </c>
      <c r="F1669" s="255" t="s">
        <v>2978</v>
      </c>
      <c r="G1669" s="252"/>
      <c r="H1669" s="256">
        <v>359.06999999999999</v>
      </c>
      <c r="I1669" s="257"/>
      <c r="J1669" s="252"/>
      <c r="K1669" s="252"/>
      <c r="L1669" s="258"/>
      <c r="M1669" s="259"/>
      <c r="N1669" s="260"/>
      <c r="O1669" s="260"/>
      <c r="P1669" s="260"/>
      <c r="Q1669" s="260"/>
      <c r="R1669" s="260"/>
      <c r="S1669" s="260"/>
      <c r="T1669" s="261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T1669" s="262" t="s">
        <v>440</v>
      </c>
      <c r="AU1669" s="262" t="s">
        <v>91</v>
      </c>
      <c r="AV1669" s="13" t="s">
        <v>91</v>
      </c>
      <c r="AW1669" s="13" t="s">
        <v>36</v>
      </c>
      <c r="AX1669" s="13" t="s">
        <v>81</v>
      </c>
      <c r="AY1669" s="262" t="s">
        <v>320</v>
      </c>
    </row>
    <row r="1670" s="16" customFormat="1">
      <c r="A1670" s="16"/>
      <c r="B1670" s="299"/>
      <c r="C1670" s="300"/>
      <c r="D1670" s="253" t="s">
        <v>440</v>
      </c>
      <c r="E1670" s="301" t="s">
        <v>1</v>
      </c>
      <c r="F1670" s="302" t="s">
        <v>1231</v>
      </c>
      <c r="G1670" s="300"/>
      <c r="H1670" s="301" t="s">
        <v>1</v>
      </c>
      <c r="I1670" s="303"/>
      <c r="J1670" s="300"/>
      <c r="K1670" s="300"/>
      <c r="L1670" s="304"/>
      <c r="M1670" s="305"/>
      <c r="N1670" s="306"/>
      <c r="O1670" s="306"/>
      <c r="P1670" s="306"/>
      <c r="Q1670" s="306"/>
      <c r="R1670" s="306"/>
      <c r="S1670" s="306"/>
      <c r="T1670" s="307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T1670" s="308" t="s">
        <v>440</v>
      </c>
      <c r="AU1670" s="308" t="s">
        <v>91</v>
      </c>
      <c r="AV1670" s="16" t="s">
        <v>89</v>
      </c>
      <c r="AW1670" s="16" t="s">
        <v>36</v>
      </c>
      <c r="AX1670" s="16" t="s">
        <v>81</v>
      </c>
      <c r="AY1670" s="308" t="s">
        <v>320</v>
      </c>
    </row>
    <row r="1671" s="13" customFormat="1">
      <c r="A1671" s="13"/>
      <c r="B1671" s="251"/>
      <c r="C1671" s="252"/>
      <c r="D1671" s="253" t="s">
        <v>440</v>
      </c>
      <c r="E1671" s="254" t="s">
        <v>1</v>
      </c>
      <c r="F1671" s="255" t="s">
        <v>2979</v>
      </c>
      <c r="G1671" s="252"/>
      <c r="H1671" s="256">
        <v>45.600000000000001</v>
      </c>
      <c r="I1671" s="257"/>
      <c r="J1671" s="252"/>
      <c r="K1671" s="252"/>
      <c r="L1671" s="258"/>
      <c r="M1671" s="259"/>
      <c r="N1671" s="260"/>
      <c r="O1671" s="260"/>
      <c r="P1671" s="260"/>
      <c r="Q1671" s="260"/>
      <c r="R1671" s="260"/>
      <c r="S1671" s="260"/>
      <c r="T1671" s="261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T1671" s="262" t="s">
        <v>440</v>
      </c>
      <c r="AU1671" s="262" t="s">
        <v>91</v>
      </c>
      <c r="AV1671" s="13" t="s">
        <v>91</v>
      </c>
      <c r="AW1671" s="13" t="s">
        <v>36</v>
      </c>
      <c r="AX1671" s="13" t="s">
        <v>81</v>
      </c>
      <c r="AY1671" s="262" t="s">
        <v>320</v>
      </c>
    </row>
    <row r="1672" s="13" customFormat="1">
      <c r="A1672" s="13"/>
      <c r="B1672" s="251"/>
      <c r="C1672" s="252"/>
      <c r="D1672" s="253" t="s">
        <v>440</v>
      </c>
      <c r="E1672" s="254" t="s">
        <v>1</v>
      </c>
      <c r="F1672" s="255" t="s">
        <v>2980</v>
      </c>
      <c r="G1672" s="252"/>
      <c r="H1672" s="256">
        <v>45.600000000000001</v>
      </c>
      <c r="I1672" s="257"/>
      <c r="J1672" s="252"/>
      <c r="K1672" s="252"/>
      <c r="L1672" s="258"/>
      <c r="M1672" s="259"/>
      <c r="N1672" s="260"/>
      <c r="O1672" s="260"/>
      <c r="P1672" s="260"/>
      <c r="Q1672" s="260"/>
      <c r="R1672" s="260"/>
      <c r="S1672" s="260"/>
      <c r="T1672" s="261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T1672" s="262" t="s">
        <v>440</v>
      </c>
      <c r="AU1672" s="262" t="s">
        <v>91</v>
      </c>
      <c r="AV1672" s="13" t="s">
        <v>91</v>
      </c>
      <c r="AW1672" s="13" t="s">
        <v>36</v>
      </c>
      <c r="AX1672" s="13" t="s">
        <v>81</v>
      </c>
      <c r="AY1672" s="262" t="s">
        <v>320</v>
      </c>
    </row>
    <row r="1673" s="13" customFormat="1">
      <c r="A1673" s="13"/>
      <c r="B1673" s="251"/>
      <c r="C1673" s="252"/>
      <c r="D1673" s="253" t="s">
        <v>440</v>
      </c>
      <c r="E1673" s="254" t="s">
        <v>1</v>
      </c>
      <c r="F1673" s="255" t="s">
        <v>2981</v>
      </c>
      <c r="G1673" s="252"/>
      <c r="H1673" s="256">
        <v>99.599999999999994</v>
      </c>
      <c r="I1673" s="257"/>
      <c r="J1673" s="252"/>
      <c r="K1673" s="252"/>
      <c r="L1673" s="258"/>
      <c r="M1673" s="259"/>
      <c r="N1673" s="260"/>
      <c r="O1673" s="260"/>
      <c r="P1673" s="260"/>
      <c r="Q1673" s="260"/>
      <c r="R1673" s="260"/>
      <c r="S1673" s="260"/>
      <c r="T1673" s="261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T1673" s="262" t="s">
        <v>440</v>
      </c>
      <c r="AU1673" s="262" t="s">
        <v>91</v>
      </c>
      <c r="AV1673" s="13" t="s">
        <v>91</v>
      </c>
      <c r="AW1673" s="13" t="s">
        <v>36</v>
      </c>
      <c r="AX1673" s="13" t="s">
        <v>81</v>
      </c>
      <c r="AY1673" s="262" t="s">
        <v>320</v>
      </c>
    </row>
    <row r="1674" s="14" customFormat="1">
      <c r="A1674" s="14"/>
      <c r="B1674" s="263"/>
      <c r="C1674" s="264"/>
      <c r="D1674" s="253" t="s">
        <v>440</v>
      </c>
      <c r="E1674" s="265" t="s">
        <v>1</v>
      </c>
      <c r="F1674" s="266" t="s">
        <v>485</v>
      </c>
      <c r="G1674" s="264"/>
      <c r="H1674" s="267">
        <v>549.87</v>
      </c>
      <c r="I1674" s="268"/>
      <c r="J1674" s="264"/>
      <c r="K1674" s="264"/>
      <c r="L1674" s="269"/>
      <c r="M1674" s="270"/>
      <c r="N1674" s="271"/>
      <c r="O1674" s="271"/>
      <c r="P1674" s="271"/>
      <c r="Q1674" s="271"/>
      <c r="R1674" s="271"/>
      <c r="S1674" s="271"/>
      <c r="T1674" s="272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73" t="s">
        <v>440</v>
      </c>
      <c r="AU1674" s="273" t="s">
        <v>91</v>
      </c>
      <c r="AV1674" s="14" t="s">
        <v>341</v>
      </c>
      <c r="AW1674" s="14" t="s">
        <v>36</v>
      </c>
      <c r="AX1674" s="14" t="s">
        <v>89</v>
      </c>
      <c r="AY1674" s="273" t="s">
        <v>320</v>
      </c>
    </row>
    <row r="1675" s="2" customFormat="1" ht="16.5" customHeight="1">
      <c r="A1675" s="39"/>
      <c r="B1675" s="40"/>
      <c r="C1675" s="228" t="s">
        <v>2982</v>
      </c>
      <c r="D1675" s="228" t="s">
        <v>323</v>
      </c>
      <c r="E1675" s="229" t="s">
        <v>2983</v>
      </c>
      <c r="F1675" s="230" t="s">
        <v>2984</v>
      </c>
      <c r="G1675" s="231" t="s">
        <v>437</v>
      </c>
      <c r="H1675" s="232">
        <v>93.040000000000006</v>
      </c>
      <c r="I1675" s="233"/>
      <c r="J1675" s="234">
        <f>ROUND(I1675*H1675,2)</f>
        <v>0</v>
      </c>
      <c r="K1675" s="230" t="s">
        <v>1</v>
      </c>
      <c r="L1675" s="45"/>
      <c r="M1675" s="235" t="s">
        <v>1</v>
      </c>
      <c r="N1675" s="236" t="s">
        <v>46</v>
      </c>
      <c r="O1675" s="92"/>
      <c r="P1675" s="237">
        <f>O1675*H1675</f>
        <v>0</v>
      </c>
      <c r="Q1675" s="237">
        <v>3.0000000000000001E-05</v>
      </c>
      <c r="R1675" s="237">
        <f>Q1675*H1675</f>
        <v>0.0027912000000000002</v>
      </c>
      <c r="S1675" s="237">
        <v>0</v>
      </c>
      <c r="T1675" s="238">
        <f>S1675*H1675</f>
        <v>0</v>
      </c>
      <c r="U1675" s="39"/>
      <c r="V1675" s="39"/>
      <c r="W1675" s="39"/>
      <c r="X1675" s="39"/>
      <c r="Y1675" s="39"/>
      <c r="Z1675" s="39"/>
      <c r="AA1675" s="39"/>
      <c r="AB1675" s="39"/>
      <c r="AC1675" s="39"/>
      <c r="AD1675" s="39"/>
      <c r="AE1675" s="39"/>
      <c r="AR1675" s="239" t="s">
        <v>404</v>
      </c>
      <c r="AT1675" s="239" t="s">
        <v>323</v>
      </c>
      <c r="AU1675" s="239" t="s">
        <v>91</v>
      </c>
      <c r="AY1675" s="18" t="s">
        <v>320</v>
      </c>
      <c r="BE1675" s="240">
        <f>IF(N1675="základní",J1675,0)</f>
        <v>0</v>
      </c>
      <c r="BF1675" s="240">
        <f>IF(N1675="snížená",J1675,0)</f>
        <v>0</v>
      </c>
      <c r="BG1675" s="240">
        <f>IF(N1675="zákl. přenesená",J1675,0)</f>
        <v>0</v>
      </c>
      <c r="BH1675" s="240">
        <f>IF(N1675="sníž. přenesená",J1675,0)</f>
        <v>0</v>
      </c>
      <c r="BI1675" s="240">
        <f>IF(N1675="nulová",J1675,0)</f>
        <v>0</v>
      </c>
      <c r="BJ1675" s="18" t="s">
        <v>89</v>
      </c>
      <c r="BK1675" s="240">
        <f>ROUND(I1675*H1675,2)</f>
        <v>0</v>
      </c>
      <c r="BL1675" s="18" t="s">
        <v>404</v>
      </c>
      <c r="BM1675" s="239" t="s">
        <v>2985</v>
      </c>
    </row>
    <row r="1676" s="13" customFormat="1">
      <c r="A1676" s="13"/>
      <c r="B1676" s="251"/>
      <c r="C1676" s="252"/>
      <c r="D1676" s="253" t="s">
        <v>440</v>
      </c>
      <c r="E1676" s="254" t="s">
        <v>599</v>
      </c>
      <c r="F1676" s="255" t="s">
        <v>2986</v>
      </c>
      <c r="G1676" s="252"/>
      <c r="H1676" s="256">
        <v>93.040000000000006</v>
      </c>
      <c r="I1676" s="257"/>
      <c r="J1676" s="252"/>
      <c r="K1676" s="252"/>
      <c r="L1676" s="258"/>
      <c r="M1676" s="259"/>
      <c r="N1676" s="260"/>
      <c r="O1676" s="260"/>
      <c r="P1676" s="260"/>
      <c r="Q1676" s="260"/>
      <c r="R1676" s="260"/>
      <c r="S1676" s="260"/>
      <c r="T1676" s="261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T1676" s="262" t="s">
        <v>440</v>
      </c>
      <c r="AU1676" s="262" t="s">
        <v>91</v>
      </c>
      <c r="AV1676" s="13" t="s">
        <v>91</v>
      </c>
      <c r="AW1676" s="13" t="s">
        <v>36</v>
      </c>
      <c r="AX1676" s="13" t="s">
        <v>89</v>
      </c>
      <c r="AY1676" s="262" t="s">
        <v>320</v>
      </c>
    </row>
    <row r="1677" s="2" customFormat="1" ht="24.15" customHeight="1">
      <c r="A1677" s="39"/>
      <c r="B1677" s="40"/>
      <c r="C1677" s="228" t="s">
        <v>2987</v>
      </c>
      <c r="D1677" s="228" t="s">
        <v>323</v>
      </c>
      <c r="E1677" s="229" t="s">
        <v>2988</v>
      </c>
      <c r="F1677" s="230" t="s">
        <v>2989</v>
      </c>
      <c r="G1677" s="231" t="s">
        <v>437</v>
      </c>
      <c r="H1677" s="232">
        <v>101.482</v>
      </c>
      <c r="I1677" s="233"/>
      <c r="J1677" s="234">
        <f>ROUND(I1677*H1677,2)</f>
        <v>0</v>
      </c>
      <c r="K1677" s="230" t="s">
        <v>1</v>
      </c>
      <c r="L1677" s="45"/>
      <c r="M1677" s="235" t="s">
        <v>1</v>
      </c>
      <c r="N1677" s="236" t="s">
        <v>46</v>
      </c>
      <c r="O1677" s="92"/>
      <c r="P1677" s="237">
        <f>O1677*H1677</f>
        <v>0</v>
      </c>
      <c r="Q1677" s="237">
        <v>3.0000000000000001E-05</v>
      </c>
      <c r="R1677" s="237">
        <f>Q1677*H1677</f>
        <v>0.0030444600000000001</v>
      </c>
      <c r="S1677" s="237">
        <v>0</v>
      </c>
      <c r="T1677" s="238">
        <f>S1677*H1677</f>
        <v>0</v>
      </c>
      <c r="U1677" s="39"/>
      <c r="V1677" s="39"/>
      <c r="W1677" s="39"/>
      <c r="X1677" s="39"/>
      <c r="Y1677" s="39"/>
      <c r="Z1677" s="39"/>
      <c r="AA1677" s="39"/>
      <c r="AB1677" s="39"/>
      <c r="AC1677" s="39"/>
      <c r="AD1677" s="39"/>
      <c r="AE1677" s="39"/>
      <c r="AR1677" s="239" t="s">
        <v>404</v>
      </c>
      <c r="AT1677" s="239" t="s">
        <v>323</v>
      </c>
      <c r="AU1677" s="239" t="s">
        <v>91</v>
      </c>
      <c r="AY1677" s="18" t="s">
        <v>320</v>
      </c>
      <c r="BE1677" s="240">
        <f>IF(N1677="základní",J1677,0)</f>
        <v>0</v>
      </c>
      <c r="BF1677" s="240">
        <f>IF(N1677="snížená",J1677,0)</f>
        <v>0</v>
      </c>
      <c r="BG1677" s="240">
        <f>IF(N1677="zákl. přenesená",J1677,0)</f>
        <v>0</v>
      </c>
      <c r="BH1677" s="240">
        <f>IF(N1677="sníž. přenesená",J1677,0)</f>
        <v>0</v>
      </c>
      <c r="BI1677" s="240">
        <f>IF(N1677="nulová",J1677,0)</f>
        <v>0</v>
      </c>
      <c r="BJ1677" s="18" t="s">
        <v>89</v>
      </c>
      <c r="BK1677" s="240">
        <f>ROUND(I1677*H1677,2)</f>
        <v>0</v>
      </c>
      <c r="BL1677" s="18" t="s">
        <v>404</v>
      </c>
      <c r="BM1677" s="239" t="s">
        <v>2990</v>
      </c>
    </row>
    <row r="1678" s="13" customFormat="1">
      <c r="A1678" s="13"/>
      <c r="B1678" s="251"/>
      <c r="C1678" s="252"/>
      <c r="D1678" s="253" t="s">
        <v>440</v>
      </c>
      <c r="E1678" s="254" t="s">
        <v>1</v>
      </c>
      <c r="F1678" s="255" t="s">
        <v>2991</v>
      </c>
      <c r="G1678" s="252"/>
      <c r="H1678" s="256">
        <v>42.479999999999997</v>
      </c>
      <c r="I1678" s="257"/>
      <c r="J1678" s="252"/>
      <c r="K1678" s="252"/>
      <c r="L1678" s="258"/>
      <c r="M1678" s="259"/>
      <c r="N1678" s="260"/>
      <c r="O1678" s="260"/>
      <c r="P1678" s="260"/>
      <c r="Q1678" s="260"/>
      <c r="R1678" s="260"/>
      <c r="S1678" s="260"/>
      <c r="T1678" s="261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T1678" s="262" t="s">
        <v>440</v>
      </c>
      <c r="AU1678" s="262" t="s">
        <v>91</v>
      </c>
      <c r="AV1678" s="13" t="s">
        <v>91</v>
      </c>
      <c r="AW1678" s="13" t="s">
        <v>36</v>
      </c>
      <c r="AX1678" s="13" t="s">
        <v>81</v>
      </c>
      <c r="AY1678" s="262" t="s">
        <v>320</v>
      </c>
    </row>
    <row r="1679" s="16" customFormat="1">
      <c r="A1679" s="16"/>
      <c r="B1679" s="299"/>
      <c r="C1679" s="300"/>
      <c r="D1679" s="253" t="s">
        <v>440</v>
      </c>
      <c r="E1679" s="301" t="s">
        <v>1</v>
      </c>
      <c r="F1679" s="302" t="s">
        <v>2992</v>
      </c>
      <c r="G1679" s="300"/>
      <c r="H1679" s="301" t="s">
        <v>1</v>
      </c>
      <c r="I1679" s="303"/>
      <c r="J1679" s="300"/>
      <c r="K1679" s="300"/>
      <c r="L1679" s="304"/>
      <c r="M1679" s="305"/>
      <c r="N1679" s="306"/>
      <c r="O1679" s="306"/>
      <c r="P1679" s="306"/>
      <c r="Q1679" s="306"/>
      <c r="R1679" s="306"/>
      <c r="S1679" s="306"/>
      <c r="T1679" s="307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T1679" s="308" t="s">
        <v>440</v>
      </c>
      <c r="AU1679" s="308" t="s">
        <v>91</v>
      </c>
      <c r="AV1679" s="16" t="s">
        <v>89</v>
      </c>
      <c r="AW1679" s="16" t="s">
        <v>36</v>
      </c>
      <c r="AX1679" s="16" t="s">
        <v>81</v>
      </c>
      <c r="AY1679" s="308" t="s">
        <v>320</v>
      </c>
    </row>
    <row r="1680" s="13" customFormat="1">
      <c r="A1680" s="13"/>
      <c r="B1680" s="251"/>
      <c r="C1680" s="252"/>
      <c r="D1680" s="253" t="s">
        <v>440</v>
      </c>
      <c r="E1680" s="254" t="s">
        <v>1</v>
      </c>
      <c r="F1680" s="255" t="s">
        <v>2993</v>
      </c>
      <c r="G1680" s="252"/>
      <c r="H1680" s="256">
        <v>8.8420000000000005</v>
      </c>
      <c r="I1680" s="257"/>
      <c r="J1680" s="252"/>
      <c r="K1680" s="252"/>
      <c r="L1680" s="258"/>
      <c r="M1680" s="259"/>
      <c r="N1680" s="260"/>
      <c r="O1680" s="260"/>
      <c r="P1680" s="260"/>
      <c r="Q1680" s="260"/>
      <c r="R1680" s="260"/>
      <c r="S1680" s="260"/>
      <c r="T1680" s="261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T1680" s="262" t="s">
        <v>440</v>
      </c>
      <c r="AU1680" s="262" t="s">
        <v>91</v>
      </c>
      <c r="AV1680" s="13" t="s">
        <v>91</v>
      </c>
      <c r="AW1680" s="13" t="s">
        <v>36</v>
      </c>
      <c r="AX1680" s="13" t="s">
        <v>81</v>
      </c>
      <c r="AY1680" s="262" t="s">
        <v>320</v>
      </c>
    </row>
    <row r="1681" s="13" customFormat="1">
      <c r="A1681" s="13"/>
      <c r="B1681" s="251"/>
      <c r="C1681" s="252"/>
      <c r="D1681" s="253" t="s">
        <v>440</v>
      </c>
      <c r="E1681" s="254" t="s">
        <v>1</v>
      </c>
      <c r="F1681" s="255" t="s">
        <v>2994</v>
      </c>
      <c r="G1681" s="252"/>
      <c r="H1681" s="256">
        <v>11.087999999999999</v>
      </c>
      <c r="I1681" s="257"/>
      <c r="J1681" s="252"/>
      <c r="K1681" s="252"/>
      <c r="L1681" s="258"/>
      <c r="M1681" s="259"/>
      <c r="N1681" s="260"/>
      <c r="O1681" s="260"/>
      <c r="P1681" s="260"/>
      <c r="Q1681" s="260"/>
      <c r="R1681" s="260"/>
      <c r="S1681" s="260"/>
      <c r="T1681" s="261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T1681" s="262" t="s">
        <v>440</v>
      </c>
      <c r="AU1681" s="262" t="s">
        <v>91</v>
      </c>
      <c r="AV1681" s="13" t="s">
        <v>91</v>
      </c>
      <c r="AW1681" s="13" t="s">
        <v>36</v>
      </c>
      <c r="AX1681" s="13" t="s">
        <v>81</v>
      </c>
      <c r="AY1681" s="262" t="s">
        <v>320</v>
      </c>
    </row>
    <row r="1682" s="13" customFormat="1">
      <c r="A1682" s="13"/>
      <c r="B1682" s="251"/>
      <c r="C1682" s="252"/>
      <c r="D1682" s="253" t="s">
        <v>440</v>
      </c>
      <c r="E1682" s="254" t="s">
        <v>1</v>
      </c>
      <c r="F1682" s="255" t="s">
        <v>2995</v>
      </c>
      <c r="G1682" s="252"/>
      <c r="H1682" s="256">
        <v>21.120000000000001</v>
      </c>
      <c r="I1682" s="257"/>
      <c r="J1682" s="252"/>
      <c r="K1682" s="252"/>
      <c r="L1682" s="258"/>
      <c r="M1682" s="259"/>
      <c r="N1682" s="260"/>
      <c r="O1682" s="260"/>
      <c r="P1682" s="260"/>
      <c r="Q1682" s="260"/>
      <c r="R1682" s="260"/>
      <c r="S1682" s="260"/>
      <c r="T1682" s="261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T1682" s="262" t="s">
        <v>440</v>
      </c>
      <c r="AU1682" s="262" t="s">
        <v>91</v>
      </c>
      <c r="AV1682" s="13" t="s">
        <v>91</v>
      </c>
      <c r="AW1682" s="13" t="s">
        <v>36</v>
      </c>
      <c r="AX1682" s="13" t="s">
        <v>81</v>
      </c>
      <c r="AY1682" s="262" t="s">
        <v>320</v>
      </c>
    </row>
    <row r="1683" s="13" customFormat="1">
      <c r="A1683" s="13"/>
      <c r="B1683" s="251"/>
      <c r="C1683" s="252"/>
      <c r="D1683" s="253" t="s">
        <v>440</v>
      </c>
      <c r="E1683" s="254" t="s">
        <v>1</v>
      </c>
      <c r="F1683" s="255" t="s">
        <v>2996</v>
      </c>
      <c r="G1683" s="252"/>
      <c r="H1683" s="256">
        <v>7.6799999999999997</v>
      </c>
      <c r="I1683" s="257"/>
      <c r="J1683" s="252"/>
      <c r="K1683" s="252"/>
      <c r="L1683" s="258"/>
      <c r="M1683" s="259"/>
      <c r="N1683" s="260"/>
      <c r="O1683" s="260"/>
      <c r="P1683" s="260"/>
      <c r="Q1683" s="260"/>
      <c r="R1683" s="260"/>
      <c r="S1683" s="260"/>
      <c r="T1683" s="261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T1683" s="262" t="s">
        <v>440</v>
      </c>
      <c r="AU1683" s="262" t="s">
        <v>91</v>
      </c>
      <c r="AV1683" s="13" t="s">
        <v>91</v>
      </c>
      <c r="AW1683" s="13" t="s">
        <v>36</v>
      </c>
      <c r="AX1683" s="13" t="s">
        <v>81</v>
      </c>
      <c r="AY1683" s="262" t="s">
        <v>320</v>
      </c>
    </row>
    <row r="1684" s="13" customFormat="1">
      <c r="A1684" s="13"/>
      <c r="B1684" s="251"/>
      <c r="C1684" s="252"/>
      <c r="D1684" s="253" t="s">
        <v>440</v>
      </c>
      <c r="E1684" s="254" t="s">
        <v>1</v>
      </c>
      <c r="F1684" s="255" t="s">
        <v>2997</v>
      </c>
      <c r="G1684" s="252"/>
      <c r="H1684" s="256">
        <v>1.1519999999999999</v>
      </c>
      <c r="I1684" s="257"/>
      <c r="J1684" s="252"/>
      <c r="K1684" s="252"/>
      <c r="L1684" s="258"/>
      <c r="M1684" s="259"/>
      <c r="N1684" s="260"/>
      <c r="O1684" s="260"/>
      <c r="P1684" s="260"/>
      <c r="Q1684" s="260"/>
      <c r="R1684" s="260"/>
      <c r="S1684" s="260"/>
      <c r="T1684" s="261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T1684" s="262" t="s">
        <v>440</v>
      </c>
      <c r="AU1684" s="262" t="s">
        <v>91</v>
      </c>
      <c r="AV1684" s="13" t="s">
        <v>91</v>
      </c>
      <c r="AW1684" s="13" t="s">
        <v>36</v>
      </c>
      <c r="AX1684" s="13" t="s">
        <v>81</v>
      </c>
      <c r="AY1684" s="262" t="s">
        <v>320</v>
      </c>
    </row>
    <row r="1685" s="13" customFormat="1">
      <c r="A1685" s="13"/>
      <c r="B1685" s="251"/>
      <c r="C1685" s="252"/>
      <c r="D1685" s="253" t="s">
        <v>440</v>
      </c>
      <c r="E1685" s="254" t="s">
        <v>1</v>
      </c>
      <c r="F1685" s="255" t="s">
        <v>2998</v>
      </c>
      <c r="G1685" s="252"/>
      <c r="H1685" s="256">
        <v>9.1199999999999992</v>
      </c>
      <c r="I1685" s="257"/>
      <c r="J1685" s="252"/>
      <c r="K1685" s="252"/>
      <c r="L1685" s="258"/>
      <c r="M1685" s="259"/>
      <c r="N1685" s="260"/>
      <c r="O1685" s="260"/>
      <c r="P1685" s="260"/>
      <c r="Q1685" s="260"/>
      <c r="R1685" s="260"/>
      <c r="S1685" s="260"/>
      <c r="T1685" s="261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T1685" s="262" t="s">
        <v>440</v>
      </c>
      <c r="AU1685" s="262" t="s">
        <v>91</v>
      </c>
      <c r="AV1685" s="13" t="s">
        <v>91</v>
      </c>
      <c r="AW1685" s="13" t="s">
        <v>36</v>
      </c>
      <c r="AX1685" s="13" t="s">
        <v>81</v>
      </c>
      <c r="AY1685" s="262" t="s">
        <v>320</v>
      </c>
    </row>
    <row r="1686" s="14" customFormat="1">
      <c r="A1686" s="14"/>
      <c r="B1686" s="263"/>
      <c r="C1686" s="264"/>
      <c r="D1686" s="253" t="s">
        <v>440</v>
      </c>
      <c r="E1686" s="265" t="s">
        <v>1</v>
      </c>
      <c r="F1686" s="266" t="s">
        <v>485</v>
      </c>
      <c r="G1686" s="264"/>
      <c r="H1686" s="267">
        <v>101.482</v>
      </c>
      <c r="I1686" s="268"/>
      <c r="J1686" s="264"/>
      <c r="K1686" s="264"/>
      <c r="L1686" s="269"/>
      <c r="M1686" s="270"/>
      <c r="N1686" s="271"/>
      <c r="O1686" s="271"/>
      <c r="P1686" s="271"/>
      <c r="Q1686" s="271"/>
      <c r="R1686" s="271"/>
      <c r="S1686" s="271"/>
      <c r="T1686" s="272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T1686" s="273" t="s">
        <v>440</v>
      </c>
      <c r="AU1686" s="273" t="s">
        <v>91</v>
      </c>
      <c r="AV1686" s="14" t="s">
        <v>341</v>
      </c>
      <c r="AW1686" s="14" t="s">
        <v>36</v>
      </c>
      <c r="AX1686" s="14" t="s">
        <v>89</v>
      </c>
      <c r="AY1686" s="273" t="s">
        <v>320</v>
      </c>
    </row>
    <row r="1687" s="12" customFormat="1" ht="22.8" customHeight="1">
      <c r="A1687" s="12"/>
      <c r="B1687" s="212"/>
      <c r="C1687" s="213"/>
      <c r="D1687" s="214" t="s">
        <v>80</v>
      </c>
      <c r="E1687" s="226" t="s">
        <v>2999</v>
      </c>
      <c r="F1687" s="226" t="s">
        <v>3000</v>
      </c>
      <c r="G1687" s="213"/>
      <c r="H1687" s="213"/>
      <c r="I1687" s="216"/>
      <c r="J1687" s="227">
        <f>BK1687</f>
        <v>0</v>
      </c>
      <c r="K1687" s="213"/>
      <c r="L1687" s="218"/>
      <c r="M1687" s="219"/>
      <c r="N1687" s="220"/>
      <c r="O1687" s="220"/>
      <c r="P1687" s="221">
        <f>SUM(P1688:P1735)</f>
        <v>0</v>
      </c>
      <c r="Q1687" s="220"/>
      <c r="R1687" s="221">
        <f>SUM(R1688:R1735)</f>
        <v>1.788454</v>
      </c>
      <c r="S1687" s="220"/>
      <c r="T1687" s="222">
        <f>SUM(T1688:T1735)</f>
        <v>0</v>
      </c>
      <c r="U1687" s="12"/>
      <c r="V1687" s="12"/>
      <c r="W1687" s="12"/>
      <c r="X1687" s="12"/>
      <c r="Y1687" s="12"/>
      <c r="Z1687" s="12"/>
      <c r="AA1687" s="12"/>
      <c r="AB1687" s="12"/>
      <c r="AC1687" s="12"/>
      <c r="AD1687" s="12"/>
      <c r="AE1687" s="12"/>
      <c r="AR1687" s="223" t="s">
        <v>91</v>
      </c>
      <c r="AT1687" s="224" t="s">
        <v>80</v>
      </c>
      <c r="AU1687" s="224" t="s">
        <v>89</v>
      </c>
      <c r="AY1687" s="223" t="s">
        <v>320</v>
      </c>
      <c r="BK1687" s="225">
        <f>SUM(BK1688:BK1735)</f>
        <v>0</v>
      </c>
    </row>
    <row r="1688" s="2" customFormat="1" ht="16.5" customHeight="1">
      <c r="A1688" s="39"/>
      <c r="B1688" s="40"/>
      <c r="C1688" s="228" t="s">
        <v>3001</v>
      </c>
      <c r="D1688" s="228" t="s">
        <v>323</v>
      </c>
      <c r="E1688" s="229" t="s">
        <v>3002</v>
      </c>
      <c r="F1688" s="230" t="s">
        <v>3003</v>
      </c>
      <c r="G1688" s="231" t="s">
        <v>437</v>
      </c>
      <c r="H1688" s="232">
        <v>1788.454</v>
      </c>
      <c r="I1688" s="233"/>
      <c r="J1688" s="234">
        <f>ROUND(I1688*H1688,2)</f>
        <v>0</v>
      </c>
      <c r="K1688" s="230" t="s">
        <v>1</v>
      </c>
      <c r="L1688" s="45"/>
      <c r="M1688" s="235" t="s">
        <v>1</v>
      </c>
      <c r="N1688" s="236" t="s">
        <v>46</v>
      </c>
      <c r="O1688" s="92"/>
      <c r="P1688" s="237">
        <f>O1688*H1688</f>
        <v>0</v>
      </c>
      <c r="Q1688" s="237">
        <v>0.001</v>
      </c>
      <c r="R1688" s="237">
        <f>Q1688*H1688</f>
        <v>1.788454</v>
      </c>
      <c r="S1688" s="237">
        <v>0</v>
      </c>
      <c r="T1688" s="238">
        <f>S1688*H1688</f>
        <v>0</v>
      </c>
      <c r="U1688" s="39"/>
      <c r="V1688" s="39"/>
      <c r="W1688" s="39"/>
      <c r="X1688" s="39"/>
      <c r="Y1688" s="39"/>
      <c r="Z1688" s="39"/>
      <c r="AA1688" s="39"/>
      <c r="AB1688" s="39"/>
      <c r="AC1688" s="39"/>
      <c r="AD1688" s="39"/>
      <c r="AE1688" s="39"/>
      <c r="AR1688" s="239" t="s">
        <v>404</v>
      </c>
      <c r="AT1688" s="239" t="s">
        <v>323</v>
      </c>
      <c r="AU1688" s="239" t="s">
        <v>91</v>
      </c>
      <c r="AY1688" s="18" t="s">
        <v>320</v>
      </c>
      <c r="BE1688" s="240">
        <f>IF(N1688="základní",J1688,0)</f>
        <v>0</v>
      </c>
      <c r="BF1688" s="240">
        <f>IF(N1688="snížená",J1688,0)</f>
        <v>0</v>
      </c>
      <c r="BG1688" s="240">
        <f>IF(N1688="zákl. přenesená",J1688,0)</f>
        <v>0</v>
      </c>
      <c r="BH1688" s="240">
        <f>IF(N1688="sníž. přenesená",J1688,0)</f>
        <v>0</v>
      </c>
      <c r="BI1688" s="240">
        <f>IF(N1688="nulová",J1688,0)</f>
        <v>0</v>
      </c>
      <c r="BJ1688" s="18" t="s">
        <v>89</v>
      </c>
      <c r="BK1688" s="240">
        <f>ROUND(I1688*H1688,2)</f>
        <v>0</v>
      </c>
      <c r="BL1688" s="18" t="s">
        <v>404</v>
      </c>
      <c r="BM1688" s="239" t="s">
        <v>3004</v>
      </c>
    </row>
    <row r="1689" s="16" customFormat="1">
      <c r="A1689" s="16"/>
      <c r="B1689" s="299"/>
      <c r="C1689" s="300"/>
      <c r="D1689" s="253" t="s">
        <v>440</v>
      </c>
      <c r="E1689" s="301" t="s">
        <v>1</v>
      </c>
      <c r="F1689" s="302" t="s">
        <v>900</v>
      </c>
      <c r="G1689" s="300"/>
      <c r="H1689" s="301" t="s">
        <v>1</v>
      </c>
      <c r="I1689" s="303"/>
      <c r="J1689" s="300"/>
      <c r="K1689" s="300"/>
      <c r="L1689" s="304"/>
      <c r="M1689" s="305"/>
      <c r="N1689" s="306"/>
      <c r="O1689" s="306"/>
      <c r="P1689" s="306"/>
      <c r="Q1689" s="306"/>
      <c r="R1689" s="306"/>
      <c r="S1689" s="306"/>
      <c r="T1689" s="307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T1689" s="308" t="s">
        <v>440</v>
      </c>
      <c r="AU1689" s="308" t="s">
        <v>91</v>
      </c>
      <c r="AV1689" s="16" t="s">
        <v>89</v>
      </c>
      <c r="AW1689" s="16" t="s">
        <v>36</v>
      </c>
      <c r="AX1689" s="16" t="s">
        <v>81</v>
      </c>
      <c r="AY1689" s="308" t="s">
        <v>320</v>
      </c>
    </row>
    <row r="1690" s="16" customFormat="1">
      <c r="A1690" s="16"/>
      <c r="B1690" s="299"/>
      <c r="C1690" s="300"/>
      <c r="D1690" s="253" t="s">
        <v>440</v>
      </c>
      <c r="E1690" s="301" t="s">
        <v>1</v>
      </c>
      <c r="F1690" s="302" t="s">
        <v>1231</v>
      </c>
      <c r="G1690" s="300"/>
      <c r="H1690" s="301" t="s">
        <v>1</v>
      </c>
      <c r="I1690" s="303"/>
      <c r="J1690" s="300"/>
      <c r="K1690" s="300"/>
      <c r="L1690" s="304"/>
      <c r="M1690" s="305"/>
      <c r="N1690" s="306"/>
      <c r="O1690" s="306"/>
      <c r="P1690" s="306"/>
      <c r="Q1690" s="306"/>
      <c r="R1690" s="306"/>
      <c r="S1690" s="306"/>
      <c r="T1690" s="307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T1690" s="308" t="s">
        <v>440</v>
      </c>
      <c r="AU1690" s="308" t="s">
        <v>91</v>
      </c>
      <c r="AV1690" s="16" t="s">
        <v>89</v>
      </c>
      <c r="AW1690" s="16" t="s">
        <v>36</v>
      </c>
      <c r="AX1690" s="16" t="s">
        <v>81</v>
      </c>
      <c r="AY1690" s="308" t="s">
        <v>320</v>
      </c>
    </row>
    <row r="1691" s="13" customFormat="1">
      <c r="A1691" s="13"/>
      <c r="B1691" s="251"/>
      <c r="C1691" s="252"/>
      <c r="D1691" s="253" t="s">
        <v>440</v>
      </c>
      <c r="E1691" s="254" t="s">
        <v>1</v>
      </c>
      <c r="F1691" s="255" t="s">
        <v>3005</v>
      </c>
      <c r="G1691" s="252"/>
      <c r="H1691" s="256">
        <v>45.359999999999999</v>
      </c>
      <c r="I1691" s="257"/>
      <c r="J1691" s="252"/>
      <c r="K1691" s="252"/>
      <c r="L1691" s="258"/>
      <c r="M1691" s="259"/>
      <c r="N1691" s="260"/>
      <c r="O1691" s="260"/>
      <c r="P1691" s="260"/>
      <c r="Q1691" s="260"/>
      <c r="R1691" s="260"/>
      <c r="S1691" s="260"/>
      <c r="T1691" s="261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T1691" s="262" t="s">
        <v>440</v>
      </c>
      <c r="AU1691" s="262" t="s">
        <v>91</v>
      </c>
      <c r="AV1691" s="13" t="s">
        <v>91</v>
      </c>
      <c r="AW1691" s="13" t="s">
        <v>36</v>
      </c>
      <c r="AX1691" s="13" t="s">
        <v>81</v>
      </c>
      <c r="AY1691" s="262" t="s">
        <v>320</v>
      </c>
    </row>
    <row r="1692" s="13" customFormat="1">
      <c r="A1692" s="13"/>
      <c r="B1692" s="251"/>
      <c r="C1692" s="252"/>
      <c r="D1692" s="253" t="s">
        <v>440</v>
      </c>
      <c r="E1692" s="254" t="s">
        <v>1</v>
      </c>
      <c r="F1692" s="255" t="s">
        <v>3006</v>
      </c>
      <c r="G1692" s="252"/>
      <c r="H1692" s="256">
        <v>161.66</v>
      </c>
      <c r="I1692" s="257"/>
      <c r="J1692" s="252"/>
      <c r="K1692" s="252"/>
      <c r="L1692" s="258"/>
      <c r="M1692" s="259"/>
      <c r="N1692" s="260"/>
      <c r="O1692" s="260"/>
      <c r="P1692" s="260"/>
      <c r="Q1692" s="260"/>
      <c r="R1692" s="260"/>
      <c r="S1692" s="260"/>
      <c r="T1692" s="261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T1692" s="262" t="s">
        <v>440</v>
      </c>
      <c r="AU1692" s="262" t="s">
        <v>91</v>
      </c>
      <c r="AV1692" s="13" t="s">
        <v>91</v>
      </c>
      <c r="AW1692" s="13" t="s">
        <v>36</v>
      </c>
      <c r="AX1692" s="13" t="s">
        <v>81</v>
      </c>
      <c r="AY1692" s="262" t="s">
        <v>320</v>
      </c>
    </row>
    <row r="1693" s="13" customFormat="1">
      <c r="A1693" s="13"/>
      <c r="B1693" s="251"/>
      <c r="C1693" s="252"/>
      <c r="D1693" s="253" t="s">
        <v>440</v>
      </c>
      <c r="E1693" s="254" t="s">
        <v>1</v>
      </c>
      <c r="F1693" s="255" t="s">
        <v>1236</v>
      </c>
      <c r="G1693" s="252"/>
      <c r="H1693" s="256">
        <v>6.8799999999999999</v>
      </c>
      <c r="I1693" s="257"/>
      <c r="J1693" s="252"/>
      <c r="K1693" s="252"/>
      <c r="L1693" s="258"/>
      <c r="M1693" s="259"/>
      <c r="N1693" s="260"/>
      <c r="O1693" s="260"/>
      <c r="P1693" s="260"/>
      <c r="Q1693" s="260"/>
      <c r="R1693" s="260"/>
      <c r="S1693" s="260"/>
      <c r="T1693" s="261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T1693" s="262" t="s">
        <v>440</v>
      </c>
      <c r="AU1693" s="262" t="s">
        <v>91</v>
      </c>
      <c r="AV1693" s="13" t="s">
        <v>91</v>
      </c>
      <c r="AW1693" s="13" t="s">
        <v>36</v>
      </c>
      <c r="AX1693" s="13" t="s">
        <v>81</v>
      </c>
      <c r="AY1693" s="262" t="s">
        <v>320</v>
      </c>
    </row>
    <row r="1694" s="13" customFormat="1">
      <c r="A1694" s="13"/>
      <c r="B1694" s="251"/>
      <c r="C1694" s="252"/>
      <c r="D1694" s="253" t="s">
        <v>440</v>
      </c>
      <c r="E1694" s="254" t="s">
        <v>1</v>
      </c>
      <c r="F1694" s="255" t="s">
        <v>1237</v>
      </c>
      <c r="G1694" s="252"/>
      <c r="H1694" s="256">
        <v>7.0519999999999996</v>
      </c>
      <c r="I1694" s="257"/>
      <c r="J1694" s="252"/>
      <c r="K1694" s="252"/>
      <c r="L1694" s="258"/>
      <c r="M1694" s="259"/>
      <c r="N1694" s="260"/>
      <c r="O1694" s="260"/>
      <c r="P1694" s="260"/>
      <c r="Q1694" s="260"/>
      <c r="R1694" s="260"/>
      <c r="S1694" s="260"/>
      <c r="T1694" s="261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T1694" s="262" t="s">
        <v>440</v>
      </c>
      <c r="AU1694" s="262" t="s">
        <v>91</v>
      </c>
      <c r="AV1694" s="13" t="s">
        <v>91</v>
      </c>
      <c r="AW1694" s="13" t="s">
        <v>36</v>
      </c>
      <c r="AX1694" s="13" t="s">
        <v>81</v>
      </c>
      <c r="AY1694" s="262" t="s">
        <v>320</v>
      </c>
    </row>
    <row r="1695" s="13" customFormat="1">
      <c r="A1695" s="13"/>
      <c r="B1695" s="251"/>
      <c r="C1695" s="252"/>
      <c r="D1695" s="253" t="s">
        <v>440</v>
      </c>
      <c r="E1695" s="254" t="s">
        <v>1</v>
      </c>
      <c r="F1695" s="255" t="s">
        <v>1238</v>
      </c>
      <c r="G1695" s="252"/>
      <c r="H1695" s="256">
        <v>22.096</v>
      </c>
      <c r="I1695" s="257"/>
      <c r="J1695" s="252"/>
      <c r="K1695" s="252"/>
      <c r="L1695" s="258"/>
      <c r="M1695" s="259"/>
      <c r="N1695" s="260"/>
      <c r="O1695" s="260"/>
      <c r="P1695" s="260"/>
      <c r="Q1695" s="260"/>
      <c r="R1695" s="260"/>
      <c r="S1695" s="260"/>
      <c r="T1695" s="261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T1695" s="262" t="s">
        <v>440</v>
      </c>
      <c r="AU1695" s="262" t="s">
        <v>91</v>
      </c>
      <c r="AV1695" s="13" t="s">
        <v>91</v>
      </c>
      <c r="AW1695" s="13" t="s">
        <v>36</v>
      </c>
      <c r="AX1695" s="13" t="s">
        <v>81</v>
      </c>
      <c r="AY1695" s="262" t="s">
        <v>320</v>
      </c>
    </row>
    <row r="1696" s="13" customFormat="1">
      <c r="A1696" s="13"/>
      <c r="B1696" s="251"/>
      <c r="C1696" s="252"/>
      <c r="D1696" s="253" t="s">
        <v>440</v>
      </c>
      <c r="E1696" s="254" t="s">
        <v>1</v>
      </c>
      <c r="F1696" s="255" t="s">
        <v>1239</v>
      </c>
      <c r="G1696" s="252"/>
      <c r="H1696" s="256">
        <v>16.079999999999998</v>
      </c>
      <c r="I1696" s="257"/>
      <c r="J1696" s="252"/>
      <c r="K1696" s="252"/>
      <c r="L1696" s="258"/>
      <c r="M1696" s="259"/>
      <c r="N1696" s="260"/>
      <c r="O1696" s="260"/>
      <c r="P1696" s="260"/>
      <c r="Q1696" s="260"/>
      <c r="R1696" s="260"/>
      <c r="S1696" s="260"/>
      <c r="T1696" s="261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T1696" s="262" t="s">
        <v>440</v>
      </c>
      <c r="AU1696" s="262" t="s">
        <v>91</v>
      </c>
      <c r="AV1696" s="13" t="s">
        <v>91</v>
      </c>
      <c r="AW1696" s="13" t="s">
        <v>36</v>
      </c>
      <c r="AX1696" s="13" t="s">
        <v>81</v>
      </c>
      <c r="AY1696" s="262" t="s">
        <v>320</v>
      </c>
    </row>
    <row r="1697" s="13" customFormat="1">
      <c r="A1697" s="13"/>
      <c r="B1697" s="251"/>
      <c r="C1697" s="252"/>
      <c r="D1697" s="253" t="s">
        <v>440</v>
      </c>
      <c r="E1697" s="254" t="s">
        <v>1</v>
      </c>
      <c r="F1697" s="255" t="s">
        <v>1240</v>
      </c>
      <c r="G1697" s="252"/>
      <c r="H1697" s="256">
        <v>23.850000000000001</v>
      </c>
      <c r="I1697" s="257"/>
      <c r="J1697" s="252"/>
      <c r="K1697" s="252"/>
      <c r="L1697" s="258"/>
      <c r="M1697" s="259"/>
      <c r="N1697" s="260"/>
      <c r="O1697" s="260"/>
      <c r="P1697" s="260"/>
      <c r="Q1697" s="260"/>
      <c r="R1697" s="260"/>
      <c r="S1697" s="260"/>
      <c r="T1697" s="261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T1697" s="262" t="s">
        <v>440</v>
      </c>
      <c r="AU1697" s="262" t="s">
        <v>91</v>
      </c>
      <c r="AV1697" s="13" t="s">
        <v>91</v>
      </c>
      <c r="AW1697" s="13" t="s">
        <v>36</v>
      </c>
      <c r="AX1697" s="13" t="s">
        <v>81</v>
      </c>
      <c r="AY1697" s="262" t="s">
        <v>320</v>
      </c>
    </row>
    <row r="1698" s="13" customFormat="1">
      <c r="A1698" s="13"/>
      <c r="B1698" s="251"/>
      <c r="C1698" s="252"/>
      <c r="D1698" s="253" t="s">
        <v>440</v>
      </c>
      <c r="E1698" s="254" t="s">
        <v>1</v>
      </c>
      <c r="F1698" s="255" t="s">
        <v>1241</v>
      </c>
      <c r="G1698" s="252"/>
      <c r="H1698" s="256">
        <v>23.850000000000001</v>
      </c>
      <c r="I1698" s="257"/>
      <c r="J1698" s="252"/>
      <c r="K1698" s="252"/>
      <c r="L1698" s="258"/>
      <c r="M1698" s="259"/>
      <c r="N1698" s="260"/>
      <c r="O1698" s="260"/>
      <c r="P1698" s="260"/>
      <c r="Q1698" s="260"/>
      <c r="R1698" s="260"/>
      <c r="S1698" s="260"/>
      <c r="T1698" s="261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T1698" s="262" t="s">
        <v>440</v>
      </c>
      <c r="AU1698" s="262" t="s">
        <v>91</v>
      </c>
      <c r="AV1698" s="13" t="s">
        <v>91</v>
      </c>
      <c r="AW1698" s="13" t="s">
        <v>36</v>
      </c>
      <c r="AX1698" s="13" t="s">
        <v>81</v>
      </c>
      <c r="AY1698" s="262" t="s">
        <v>320</v>
      </c>
    </row>
    <row r="1699" s="13" customFormat="1">
      <c r="A1699" s="13"/>
      <c r="B1699" s="251"/>
      <c r="C1699" s="252"/>
      <c r="D1699" s="253" t="s">
        <v>440</v>
      </c>
      <c r="E1699" s="254" t="s">
        <v>1</v>
      </c>
      <c r="F1699" s="255" t="s">
        <v>1242</v>
      </c>
      <c r="G1699" s="252"/>
      <c r="H1699" s="256">
        <v>328.80000000000001</v>
      </c>
      <c r="I1699" s="257"/>
      <c r="J1699" s="252"/>
      <c r="K1699" s="252"/>
      <c r="L1699" s="258"/>
      <c r="M1699" s="259"/>
      <c r="N1699" s="260"/>
      <c r="O1699" s="260"/>
      <c r="P1699" s="260"/>
      <c r="Q1699" s="260"/>
      <c r="R1699" s="260"/>
      <c r="S1699" s="260"/>
      <c r="T1699" s="261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T1699" s="262" t="s">
        <v>440</v>
      </c>
      <c r="AU1699" s="262" t="s">
        <v>91</v>
      </c>
      <c r="AV1699" s="13" t="s">
        <v>91</v>
      </c>
      <c r="AW1699" s="13" t="s">
        <v>36</v>
      </c>
      <c r="AX1699" s="13" t="s">
        <v>81</v>
      </c>
      <c r="AY1699" s="262" t="s">
        <v>320</v>
      </c>
    </row>
    <row r="1700" s="13" customFormat="1">
      <c r="A1700" s="13"/>
      <c r="B1700" s="251"/>
      <c r="C1700" s="252"/>
      <c r="D1700" s="253" t="s">
        <v>440</v>
      </c>
      <c r="E1700" s="254" t="s">
        <v>1</v>
      </c>
      <c r="F1700" s="255" t="s">
        <v>3007</v>
      </c>
      <c r="G1700" s="252"/>
      <c r="H1700" s="256">
        <v>103.25</v>
      </c>
      <c r="I1700" s="257"/>
      <c r="J1700" s="252"/>
      <c r="K1700" s="252"/>
      <c r="L1700" s="258"/>
      <c r="M1700" s="259"/>
      <c r="N1700" s="260"/>
      <c r="O1700" s="260"/>
      <c r="P1700" s="260"/>
      <c r="Q1700" s="260"/>
      <c r="R1700" s="260"/>
      <c r="S1700" s="260"/>
      <c r="T1700" s="261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T1700" s="262" t="s">
        <v>440</v>
      </c>
      <c r="AU1700" s="262" t="s">
        <v>91</v>
      </c>
      <c r="AV1700" s="13" t="s">
        <v>91</v>
      </c>
      <c r="AW1700" s="13" t="s">
        <v>36</v>
      </c>
      <c r="AX1700" s="13" t="s">
        <v>81</v>
      </c>
      <c r="AY1700" s="262" t="s">
        <v>320</v>
      </c>
    </row>
    <row r="1701" s="13" customFormat="1">
      <c r="A1701" s="13"/>
      <c r="B1701" s="251"/>
      <c r="C1701" s="252"/>
      <c r="D1701" s="253" t="s">
        <v>440</v>
      </c>
      <c r="E1701" s="254" t="s">
        <v>1</v>
      </c>
      <c r="F1701" s="255" t="s">
        <v>1247</v>
      </c>
      <c r="G1701" s="252"/>
      <c r="H1701" s="256">
        <v>42.975999999999999</v>
      </c>
      <c r="I1701" s="257"/>
      <c r="J1701" s="252"/>
      <c r="K1701" s="252"/>
      <c r="L1701" s="258"/>
      <c r="M1701" s="259"/>
      <c r="N1701" s="260"/>
      <c r="O1701" s="260"/>
      <c r="P1701" s="260"/>
      <c r="Q1701" s="260"/>
      <c r="R1701" s="260"/>
      <c r="S1701" s="260"/>
      <c r="T1701" s="261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T1701" s="262" t="s">
        <v>440</v>
      </c>
      <c r="AU1701" s="262" t="s">
        <v>91</v>
      </c>
      <c r="AV1701" s="13" t="s">
        <v>91</v>
      </c>
      <c r="AW1701" s="13" t="s">
        <v>36</v>
      </c>
      <c r="AX1701" s="13" t="s">
        <v>81</v>
      </c>
      <c r="AY1701" s="262" t="s">
        <v>320</v>
      </c>
    </row>
    <row r="1702" s="13" customFormat="1">
      <c r="A1702" s="13"/>
      <c r="B1702" s="251"/>
      <c r="C1702" s="252"/>
      <c r="D1702" s="253" t="s">
        <v>440</v>
      </c>
      <c r="E1702" s="254" t="s">
        <v>1</v>
      </c>
      <c r="F1702" s="255" t="s">
        <v>1249</v>
      </c>
      <c r="G1702" s="252"/>
      <c r="H1702" s="256">
        <v>25.5</v>
      </c>
      <c r="I1702" s="257"/>
      <c r="J1702" s="252"/>
      <c r="K1702" s="252"/>
      <c r="L1702" s="258"/>
      <c r="M1702" s="259"/>
      <c r="N1702" s="260"/>
      <c r="O1702" s="260"/>
      <c r="P1702" s="260"/>
      <c r="Q1702" s="260"/>
      <c r="R1702" s="260"/>
      <c r="S1702" s="260"/>
      <c r="T1702" s="261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T1702" s="262" t="s">
        <v>440</v>
      </c>
      <c r="AU1702" s="262" t="s">
        <v>91</v>
      </c>
      <c r="AV1702" s="13" t="s">
        <v>91</v>
      </c>
      <c r="AW1702" s="13" t="s">
        <v>36</v>
      </c>
      <c r="AX1702" s="13" t="s">
        <v>81</v>
      </c>
      <c r="AY1702" s="262" t="s">
        <v>320</v>
      </c>
    </row>
    <row r="1703" s="13" customFormat="1">
      <c r="A1703" s="13"/>
      <c r="B1703" s="251"/>
      <c r="C1703" s="252"/>
      <c r="D1703" s="253" t="s">
        <v>440</v>
      </c>
      <c r="E1703" s="254" t="s">
        <v>1</v>
      </c>
      <c r="F1703" s="255" t="s">
        <v>1251</v>
      </c>
      <c r="G1703" s="252"/>
      <c r="H1703" s="256">
        <v>42</v>
      </c>
      <c r="I1703" s="257"/>
      <c r="J1703" s="252"/>
      <c r="K1703" s="252"/>
      <c r="L1703" s="258"/>
      <c r="M1703" s="259"/>
      <c r="N1703" s="260"/>
      <c r="O1703" s="260"/>
      <c r="P1703" s="260"/>
      <c r="Q1703" s="260"/>
      <c r="R1703" s="260"/>
      <c r="S1703" s="260"/>
      <c r="T1703" s="261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T1703" s="262" t="s">
        <v>440</v>
      </c>
      <c r="AU1703" s="262" t="s">
        <v>91</v>
      </c>
      <c r="AV1703" s="13" t="s">
        <v>91</v>
      </c>
      <c r="AW1703" s="13" t="s">
        <v>36</v>
      </c>
      <c r="AX1703" s="13" t="s">
        <v>81</v>
      </c>
      <c r="AY1703" s="262" t="s">
        <v>320</v>
      </c>
    </row>
    <row r="1704" s="13" customFormat="1">
      <c r="A1704" s="13"/>
      <c r="B1704" s="251"/>
      <c r="C1704" s="252"/>
      <c r="D1704" s="253" t="s">
        <v>440</v>
      </c>
      <c r="E1704" s="254" t="s">
        <v>1</v>
      </c>
      <c r="F1704" s="255" t="s">
        <v>3008</v>
      </c>
      <c r="G1704" s="252"/>
      <c r="H1704" s="256">
        <v>96.424000000000007</v>
      </c>
      <c r="I1704" s="257"/>
      <c r="J1704" s="252"/>
      <c r="K1704" s="252"/>
      <c r="L1704" s="258"/>
      <c r="M1704" s="259"/>
      <c r="N1704" s="260"/>
      <c r="O1704" s="260"/>
      <c r="P1704" s="260"/>
      <c r="Q1704" s="260"/>
      <c r="R1704" s="260"/>
      <c r="S1704" s="260"/>
      <c r="T1704" s="261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T1704" s="262" t="s">
        <v>440</v>
      </c>
      <c r="AU1704" s="262" t="s">
        <v>91</v>
      </c>
      <c r="AV1704" s="13" t="s">
        <v>91</v>
      </c>
      <c r="AW1704" s="13" t="s">
        <v>36</v>
      </c>
      <c r="AX1704" s="13" t="s">
        <v>81</v>
      </c>
      <c r="AY1704" s="262" t="s">
        <v>320</v>
      </c>
    </row>
    <row r="1705" s="13" customFormat="1">
      <c r="A1705" s="13"/>
      <c r="B1705" s="251"/>
      <c r="C1705" s="252"/>
      <c r="D1705" s="253" t="s">
        <v>440</v>
      </c>
      <c r="E1705" s="254" t="s">
        <v>1</v>
      </c>
      <c r="F1705" s="255" t="s">
        <v>1255</v>
      </c>
      <c r="G1705" s="252"/>
      <c r="H1705" s="256">
        <v>31.199999999999999</v>
      </c>
      <c r="I1705" s="257"/>
      <c r="J1705" s="252"/>
      <c r="K1705" s="252"/>
      <c r="L1705" s="258"/>
      <c r="M1705" s="259"/>
      <c r="N1705" s="260"/>
      <c r="O1705" s="260"/>
      <c r="P1705" s="260"/>
      <c r="Q1705" s="260"/>
      <c r="R1705" s="260"/>
      <c r="S1705" s="260"/>
      <c r="T1705" s="261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T1705" s="262" t="s">
        <v>440</v>
      </c>
      <c r="AU1705" s="262" t="s">
        <v>91</v>
      </c>
      <c r="AV1705" s="13" t="s">
        <v>91</v>
      </c>
      <c r="AW1705" s="13" t="s">
        <v>36</v>
      </c>
      <c r="AX1705" s="13" t="s">
        <v>81</v>
      </c>
      <c r="AY1705" s="262" t="s">
        <v>320</v>
      </c>
    </row>
    <row r="1706" s="13" customFormat="1">
      <c r="A1706" s="13"/>
      <c r="B1706" s="251"/>
      <c r="C1706" s="252"/>
      <c r="D1706" s="253" t="s">
        <v>440</v>
      </c>
      <c r="E1706" s="254" t="s">
        <v>1</v>
      </c>
      <c r="F1706" s="255" t="s">
        <v>1257</v>
      </c>
      <c r="G1706" s="252"/>
      <c r="H1706" s="256">
        <v>38.399999999999999</v>
      </c>
      <c r="I1706" s="257"/>
      <c r="J1706" s="252"/>
      <c r="K1706" s="252"/>
      <c r="L1706" s="258"/>
      <c r="M1706" s="259"/>
      <c r="N1706" s="260"/>
      <c r="O1706" s="260"/>
      <c r="P1706" s="260"/>
      <c r="Q1706" s="260"/>
      <c r="R1706" s="260"/>
      <c r="S1706" s="260"/>
      <c r="T1706" s="261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T1706" s="262" t="s">
        <v>440</v>
      </c>
      <c r="AU1706" s="262" t="s">
        <v>91</v>
      </c>
      <c r="AV1706" s="13" t="s">
        <v>91</v>
      </c>
      <c r="AW1706" s="13" t="s">
        <v>36</v>
      </c>
      <c r="AX1706" s="13" t="s">
        <v>81</v>
      </c>
      <c r="AY1706" s="262" t="s">
        <v>320</v>
      </c>
    </row>
    <row r="1707" s="13" customFormat="1">
      <c r="A1707" s="13"/>
      <c r="B1707" s="251"/>
      <c r="C1707" s="252"/>
      <c r="D1707" s="253" t="s">
        <v>440</v>
      </c>
      <c r="E1707" s="254" t="s">
        <v>1</v>
      </c>
      <c r="F1707" s="255" t="s">
        <v>1259</v>
      </c>
      <c r="G1707" s="252"/>
      <c r="H1707" s="256">
        <v>51.600000000000001</v>
      </c>
      <c r="I1707" s="257"/>
      <c r="J1707" s="252"/>
      <c r="K1707" s="252"/>
      <c r="L1707" s="258"/>
      <c r="M1707" s="259"/>
      <c r="N1707" s="260"/>
      <c r="O1707" s="260"/>
      <c r="P1707" s="260"/>
      <c r="Q1707" s="260"/>
      <c r="R1707" s="260"/>
      <c r="S1707" s="260"/>
      <c r="T1707" s="261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T1707" s="262" t="s">
        <v>440</v>
      </c>
      <c r="AU1707" s="262" t="s">
        <v>91</v>
      </c>
      <c r="AV1707" s="13" t="s">
        <v>91</v>
      </c>
      <c r="AW1707" s="13" t="s">
        <v>36</v>
      </c>
      <c r="AX1707" s="13" t="s">
        <v>81</v>
      </c>
      <c r="AY1707" s="262" t="s">
        <v>320</v>
      </c>
    </row>
    <row r="1708" s="13" customFormat="1">
      <c r="A1708" s="13"/>
      <c r="B1708" s="251"/>
      <c r="C1708" s="252"/>
      <c r="D1708" s="253" t="s">
        <v>440</v>
      </c>
      <c r="E1708" s="254" t="s">
        <v>1</v>
      </c>
      <c r="F1708" s="255" t="s">
        <v>1262</v>
      </c>
      <c r="G1708" s="252"/>
      <c r="H1708" s="256">
        <v>29.399999999999999</v>
      </c>
      <c r="I1708" s="257"/>
      <c r="J1708" s="252"/>
      <c r="K1708" s="252"/>
      <c r="L1708" s="258"/>
      <c r="M1708" s="259"/>
      <c r="N1708" s="260"/>
      <c r="O1708" s="260"/>
      <c r="P1708" s="260"/>
      <c r="Q1708" s="260"/>
      <c r="R1708" s="260"/>
      <c r="S1708" s="260"/>
      <c r="T1708" s="261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T1708" s="262" t="s">
        <v>440</v>
      </c>
      <c r="AU1708" s="262" t="s">
        <v>91</v>
      </c>
      <c r="AV1708" s="13" t="s">
        <v>91</v>
      </c>
      <c r="AW1708" s="13" t="s">
        <v>36</v>
      </c>
      <c r="AX1708" s="13" t="s">
        <v>81</v>
      </c>
      <c r="AY1708" s="262" t="s">
        <v>320</v>
      </c>
    </row>
    <row r="1709" s="13" customFormat="1">
      <c r="A1709" s="13"/>
      <c r="B1709" s="251"/>
      <c r="C1709" s="252"/>
      <c r="D1709" s="253" t="s">
        <v>440</v>
      </c>
      <c r="E1709" s="254" t="s">
        <v>1</v>
      </c>
      <c r="F1709" s="255" t="s">
        <v>1264</v>
      </c>
      <c r="G1709" s="252"/>
      <c r="H1709" s="256">
        <v>5.1600000000000001</v>
      </c>
      <c r="I1709" s="257"/>
      <c r="J1709" s="252"/>
      <c r="K1709" s="252"/>
      <c r="L1709" s="258"/>
      <c r="M1709" s="259"/>
      <c r="N1709" s="260"/>
      <c r="O1709" s="260"/>
      <c r="P1709" s="260"/>
      <c r="Q1709" s="260"/>
      <c r="R1709" s="260"/>
      <c r="S1709" s="260"/>
      <c r="T1709" s="261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62" t="s">
        <v>440</v>
      </c>
      <c r="AU1709" s="262" t="s">
        <v>91</v>
      </c>
      <c r="AV1709" s="13" t="s">
        <v>91</v>
      </c>
      <c r="AW1709" s="13" t="s">
        <v>36</v>
      </c>
      <c r="AX1709" s="13" t="s">
        <v>81</v>
      </c>
      <c r="AY1709" s="262" t="s">
        <v>320</v>
      </c>
    </row>
    <row r="1710" s="13" customFormat="1">
      <c r="A1710" s="13"/>
      <c r="B1710" s="251"/>
      <c r="C1710" s="252"/>
      <c r="D1710" s="253" t="s">
        <v>440</v>
      </c>
      <c r="E1710" s="254" t="s">
        <v>1</v>
      </c>
      <c r="F1710" s="255" t="s">
        <v>1265</v>
      </c>
      <c r="G1710" s="252"/>
      <c r="H1710" s="256">
        <v>4.9880000000000004</v>
      </c>
      <c r="I1710" s="257"/>
      <c r="J1710" s="252"/>
      <c r="K1710" s="252"/>
      <c r="L1710" s="258"/>
      <c r="M1710" s="259"/>
      <c r="N1710" s="260"/>
      <c r="O1710" s="260"/>
      <c r="P1710" s="260"/>
      <c r="Q1710" s="260"/>
      <c r="R1710" s="260"/>
      <c r="S1710" s="260"/>
      <c r="T1710" s="261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T1710" s="262" t="s">
        <v>440</v>
      </c>
      <c r="AU1710" s="262" t="s">
        <v>91</v>
      </c>
      <c r="AV1710" s="13" t="s">
        <v>91</v>
      </c>
      <c r="AW1710" s="13" t="s">
        <v>36</v>
      </c>
      <c r="AX1710" s="13" t="s">
        <v>81</v>
      </c>
      <c r="AY1710" s="262" t="s">
        <v>320</v>
      </c>
    </row>
    <row r="1711" s="15" customFormat="1">
      <c r="A1711" s="15"/>
      <c r="B1711" s="288"/>
      <c r="C1711" s="289"/>
      <c r="D1711" s="253" t="s">
        <v>440</v>
      </c>
      <c r="E1711" s="290" t="s">
        <v>1</v>
      </c>
      <c r="F1711" s="291" t="s">
        <v>633</v>
      </c>
      <c r="G1711" s="289"/>
      <c r="H1711" s="292">
        <v>1106.5260000000001</v>
      </c>
      <c r="I1711" s="293"/>
      <c r="J1711" s="289"/>
      <c r="K1711" s="289"/>
      <c r="L1711" s="294"/>
      <c r="M1711" s="295"/>
      <c r="N1711" s="296"/>
      <c r="O1711" s="296"/>
      <c r="P1711" s="296"/>
      <c r="Q1711" s="296"/>
      <c r="R1711" s="296"/>
      <c r="S1711" s="296"/>
      <c r="T1711" s="297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T1711" s="298" t="s">
        <v>440</v>
      </c>
      <c r="AU1711" s="298" t="s">
        <v>91</v>
      </c>
      <c r="AV1711" s="15" t="s">
        <v>111</v>
      </c>
      <c r="AW1711" s="15" t="s">
        <v>36</v>
      </c>
      <c r="AX1711" s="15" t="s">
        <v>81</v>
      </c>
      <c r="AY1711" s="298" t="s">
        <v>320</v>
      </c>
    </row>
    <row r="1712" s="16" customFormat="1">
      <c r="A1712" s="16"/>
      <c r="B1712" s="299"/>
      <c r="C1712" s="300"/>
      <c r="D1712" s="253" t="s">
        <v>440</v>
      </c>
      <c r="E1712" s="301" t="s">
        <v>1</v>
      </c>
      <c r="F1712" s="302" t="s">
        <v>1266</v>
      </c>
      <c r="G1712" s="300"/>
      <c r="H1712" s="301" t="s">
        <v>1</v>
      </c>
      <c r="I1712" s="303"/>
      <c r="J1712" s="300"/>
      <c r="K1712" s="300"/>
      <c r="L1712" s="304"/>
      <c r="M1712" s="305"/>
      <c r="N1712" s="306"/>
      <c r="O1712" s="306"/>
      <c r="P1712" s="306"/>
      <c r="Q1712" s="306"/>
      <c r="R1712" s="306"/>
      <c r="S1712" s="306"/>
      <c r="T1712" s="307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T1712" s="308" t="s">
        <v>440</v>
      </c>
      <c r="AU1712" s="308" t="s">
        <v>91</v>
      </c>
      <c r="AV1712" s="16" t="s">
        <v>89</v>
      </c>
      <c r="AW1712" s="16" t="s">
        <v>36</v>
      </c>
      <c r="AX1712" s="16" t="s">
        <v>81</v>
      </c>
      <c r="AY1712" s="308" t="s">
        <v>320</v>
      </c>
    </row>
    <row r="1713" s="13" customFormat="1">
      <c r="A1713" s="13"/>
      <c r="B1713" s="251"/>
      <c r="C1713" s="252"/>
      <c r="D1713" s="253" t="s">
        <v>440</v>
      </c>
      <c r="E1713" s="254" t="s">
        <v>1</v>
      </c>
      <c r="F1713" s="255" t="s">
        <v>3009</v>
      </c>
      <c r="G1713" s="252"/>
      <c r="H1713" s="256">
        <v>81.730000000000004</v>
      </c>
      <c r="I1713" s="257"/>
      <c r="J1713" s="252"/>
      <c r="K1713" s="252"/>
      <c r="L1713" s="258"/>
      <c r="M1713" s="259"/>
      <c r="N1713" s="260"/>
      <c r="O1713" s="260"/>
      <c r="P1713" s="260"/>
      <c r="Q1713" s="260"/>
      <c r="R1713" s="260"/>
      <c r="S1713" s="260"/>
      <c r="T1713" s="261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T1713" s="262" t="s">
        <v>440</v>
      </c>
      <c r="AU1713" s="262" t="s">
        <v>91</v>
      </c>
      <c r="AV1713" s="13" t="s">
        <v>91</v>
      </c>
      <c r="AW1713" s="13" t="s">
        <v>36</v>
      </c>
      <c r="AX1713" s="13" t="s">
        <v>81</v>
      </c>
      <c r="AY1713" s="262" t="s">
        <v>320</v>
      </c>
    </row>
    <row r="1714" s="13" customFormat="1">
      <c r="A1714" s="13"/>
      <c r="B1714" s="251"/>
      <c r="C1714" s="252"/>
      <c r="D1714" s="253" t="s">
        <v>440</v>
      </c>
      <c r="E1714" s="254" t="s">
        <v>1</v>
      </c>
      <c r="F1714" s="255" t="s">
        <v>3010</v>
      </c>
      <c r="G1714" s="252"/>
      <c r="H1714" s="256">
        <v>26.93</v>
      </c>
      <c r="I1714" s="257"/>
      <c r="J1714" s="252"/>
      <c r="K1714" s="252"/>
      <c r="L1714" s="258"/>
      <c r="M1714" s="259"/>
      <c r="N1714" s="260"/>
      <c r="O1714" s="260"/>
      <c r="P1714" s="260"/>
      <c r="Q1714" s="260"/>
      <c r="R1714" s="260"/>
      <c r="S1714" s="260"/>
      <c r="T1714" s="261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62" t="s">
        <v>440</v>
      </c>
      <c r="AU1714" s="262" t="s">
        <v>91</v>
      </c>
      <c r="AV1714" s="13" t="s">
        <v>91</v>
      </c>
      <c r="AW1714" s="13" t="s">
        <v>36</v>
      </c>
      <c r="AX1714" s="13" t="s">
        <v>81</v>
      </c>
      <c r="AY1714" s="262" t="s">
        <v>320</v>
      </c>
    </row>
    <row r="1715" s="16" customFormat="1">
      <c r="A1715" s="16"/>
      <c r="B1715" s="299"/>
      <c r="C1715" s="300"/>
      <c r="D1715" s="253" t="s">
        <v>440</v>
      </c>
      <c r="E1715" s="301" t="s">
        <v>1</v>
      </c>
      <c r="F1715" s="302" t="s">
        <v>1231</v>
      </c>
      <c r="G1715" s="300"/>
      <c r="H1715" s="301" t="s">
        <v>1</v>
      </c>
      <c r="I1715" s="303"/>
      <c r="J1715" s="300"/>
      <c r="K1715" s="300"/>
      <c r="L1715" s="304"/>
      <c r="M1715" s="305"/>
      <c r="N1715" s="306"/>
      <c r="O1715" s="306"/>
      <c r="P1715" s="306"/>
      <c r="Q1715" s="306"/>
      <c r="R1715" s="306"/>
      <c r="S1715" s="306"/>
      <c r="T1715" s="307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T1715" s="308" t="s">
        <v>440</v>
      </c>
      <c r="AU1715" s="308" t="s">
        <v>91</v>
      </c>
      <c r="AV1715" s="16" t="s">
        <v>89</v>
      </c>
      <c r="AW1715" s="16" t="s">
        <v>36</v>
      </c>
      <c r="AX1715" s="16" t="s">
        <v>81</v>
      </c>
      <c r="AY1715" s="308" t="s">
        <v>320</v>
      </c>
    </row>
    <row r="1716" s="13" customFormat="1">
      <c r="A1716" s="13"/>
      <c r="B1716" s="251"/>
      <c r="C1716" s="252"/>
      <c r="D1716" s="253" t="s">
        <v>440</v>
      </c>
      <c r="E1716" s="254" t="s">
        <v>1</v>
      </c>
      <c r="F1716" s="255" t="s">
        <v>3011</v>
      </c>
      <c r="G1716" s="252"/>
      <c r="H1716" s="256">
        <v>23.244</v>
      </c>
      <c r="I1716" s="257"/>
      <c r="J1716" s="252"/>
      <c r="K1716" s="252"/>
      <c r="L1716" s="258"/>
      <c r="M1716" s="259"/>
      <c r="N1716" s="260"/>
      <c r="O1716" s="260"/>
      <c r="P1716" s="260"/>
      <c r="Q1716" s="260"/>
      <c r="R1716" s="260"/>
      <c r="S1716" s="260"/>
      <c r="T1716" s="261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T1716" s="262" t="s">
        <v>440</v>
      </c>
      <c r="AU1716" s="262" t="s">
        <v>91</v>
      </c>
      <c r="AV1716" s="13" t="s">
        <v>91</v>
      </c>
      <c r="AW1716" s="13" t="s">
        <v>36</v>
      </c>
      <c r="AX1716" s="13" t="s">
        <v>81</v>
      </c>
      <c r="AY1716" s="262" t="s">
        <v>320</v>
      </c>
    </row>
    <row r="1717" s="13" customFormat="1">
      <c r="A1717" s="13"/>
      <c r="B1717" s="251"/>
      <c r="C1717" s="252"/>
      <c r="D1717" s="253" t="s">
        <v>440</v>
      </c>
      <c r="E1717" s="254" t="s">
        <v>1</v>
      </c>
      <c r="F1717" s="255" t="s">
        <v>3012</v>
      </c>
      <c r="G1717" s="252"/>
      <c r="H1717" s="256">
        <v>22.052</v>
      </c>
      <c r="I1717" s="257"/>
      <c r="J1717" s="252"/>
      <c r="K1717" s="252"/>
      <c r="L1717" s="258"/>
      <c r="M1717" s="259"/>
      <c r="N1717" s="260"/>
      <c r="O1717" s="260"/>
      <c r="P1717" s="260"/>
      <c r="Q1717" s="260"/>
      <c r="R1717" s="260"/>
      <c r="S1717" s="260"/>
      <c r="T1717" s="261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T1717" s="262" t="s">
        <v>440</v>
      </c>
      <c r="AU1717" s="262" t="s">
        <v>91</v>
      </c>
      <c r="AV1717" s="13" t="s">
        <v>91</v>
      </c>
      <c r="AW1717" s="13" t="s">
        <v>36</v>
      </c>
      <c r="AX1717" s="13" t="s">
        <v>81</v>
      </c>
      <c r="AY1717" s="262" t="s">
        <v>320</v>
      </c>
    </row>
    <row r="1718" s="13" customFormat="1">
      <c r="A1718" s="13"/>
      <c r="B1718" s="251"/>
      <c r="C1718" s="252"/>
      <c r="D1718" s="253" t="s">
        <v>440</v>
      </c>
      <c r="E1718" s="254" t="s">
        <v>1</v>
      </c>
      <c r="F1718" s="255" t="s">
        <v>1270</v>
      </c>
      <c r="G1718" s="252"/>
      <c r="H1718" s="256">
        <v>22.359999999999999</v>
      </c>
      <c r="I1718" s="257"/>
      <c r="J1718" s="252"/>
      <c r="K1718" s="252"/>
      <c r="L1718" s="258"/>
      <c r="M1718" s="259"/>
      <c r="N1718" s="260"/>
      <c r="O1718" s="260"/>
      <c r="P1718" s="260"/>
      <c r="Q1718" s="260"/>
      <c r="R1718" s="260"/>
      <c r="S1718" s="260"/>
      <c r="T1718" s="261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T1718" s="262" t="s">
        <v>440</v>
      </c>
      <c r="AU1718" s="262" t="s">
        <v>91</v>
      </c>
      <c r="AV1718" s="13" t="s">
        <v>91</v>
      </c>
      <c r="AW1718" s="13" t="s">
        <v>36</v>
      </c>
      <c r="AX1718" s="13" t="s">
        <v>81</v>
      </c>
      <c r="AY1718" s="262" t="s">
        <v>320</v>
      </c>
    </row>
    <row r="1719" s="13" customFormat="1">
      <c r="A1719" s="13"/>
      <c r="B1719" s="251"/>
      <c r="C1719" s="252"/>
      <c r="D1719" s="253" t="s">
        <v>440</v>
      </c>
      <c r="E1719" s="254" t="s">
        <v>1</v>
      </c>
      <c r="F1719" s="255" t="s">
        <v>1272</v>
      </c>
      <c r="G1719" s="252"/>
      <c r="H1719" s="256">
        <v>19.239999999999998</v>
      </c>
      <c r="I1719" s="257"/>
      <c r="J1719" s="252"/>
      <c r="K1719" s="252"/>
      <c r="L1719" s="258"/>
      <c r="M1719" s="259"/>
      <c r="N1719" s="260"/>
      <c r="O1719" s="260"/>
      <c r="P1719" s="260"/>
      <c r="Q1719" s="260"/>
      <c r="R1719" s="260"/>
      <c r="S1719" s="260"/>
      <c r="T1719" s="261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T1719" s="262" t="s">
        <v>440</v>
      </c>
      <c r="AU1719" s="262" t="s">
        <v>91</v>
      </c>
      <c r="AV1719" s="13" t="s">
        <v>91</v>
      </c>
      <c r="AW1719" s="13" t="s">
        <v>36</v>
      </c>
      <c r="AX1719" s="13" t="s">
        <v>81</v>
      </c>
      <c r="AY1719" s="262" t="s">
        <v>320</v>
      </c>
    </row>
    <row r="1720" s="13" customFormat="1">
      <c r="A1720" s="13"/>
      <c r="B1720" s="251"/>
      <c r="C1720" s="252"/>
      <c r="D1720" s="253" t="s">
        <v>440</v>
      </c>
      <c r="E1720" s="254" t="s">
        <v>1</v>
      </c>
      <c r="F1720" s="255" t="s">
        <v>1273</v>
      </c>
      <c r="G1720" s="252"/>
      <c r="H1720" s="256">
        <v>62.399999999999999</v>
      </c>
      <c r="I1720" s="257"/>
      <c r="J1720" s="252"/>
      <c r="K1720" s="252"/>
      <c r="L1720" s="258"/>
      <c r="M1720" s="259"/>
      <c r="N1720" s="260"/>
      <c r="O1720" s="260"/>
      <c r="P1720" s="260"/>
      <c r="Q1720" s="260"/>
      <c r="R1720" s="260"/>
      <c r="S1720" s="260"/>
      <c r="T1720" s="261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62" t="s">
        <v>440</v>
      </c>
      <c r="AU1720" s="262" t="s">
        <v>91</v>
      </c>
      <c r="AV1720" s="13" t="s">
        <v>91</v>
      </c>
      <c r="AW1720" s="13" t="s">
        <v>36</v>
      </c>
      <c r="AX1720" s="13" t="s">
        <v>81</v>
      </c>
      <c r="AY1720" s="262" t="s">
        <v>320</v>
      </c>
    </row>
    <row r="1721" s="13" customFormat="1">
      <c r="A1721" s="13"/>
      <c r="B1721" s="251"/>
      <c r="C1721" s="252"/>
      <c r="D1721" s="253" t="s">
        <v>440</v>
      </c>
      <c r="E1721" s="254" t="s">
        <v>1</v>
      </c>
      <c r="F1721" s="255" t="s">
        <v>1276</v>
      </c>
      <c r="G1721" s="252"/>
      <c r="H1721" s="256">
        <v>2.024</v>
      </c>
      <c r="I1721" s="257"/>
      <c r="J1721" s="252"/>
      <c r="K1721" s="252"/>
      <c r="L1721" s="258"/>
      <c r="M1721" s="259"/>
      <c r="N1721" s="260"/>
      <c r="O1721" s="260"/>
      <c r="P1721" s="260"/>
      <c r="Q1721" s="260"/>
      <c r="R1721" s="260"/>
      <c r="S1721" s="260"/>
      <c r="T1721" s="261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T1721" s="262" t="s">
        <v>440</v>
      </c>
      <c r="AU1721" s="262" t="s">
        <v>91</v>
      </c>
      <c r="AV1721" s="13" t="s">
        <v>91</v>
      </c>
      <c r="AW1721" s="13" t="s">
        <v>36</v>
      </c>
      <c r="AX1721" s="13" t="s">
        <v>81</v>
      </c>
      <c r="AY1721" s="262" t="s">
        <v>320</v>
      </c>
    </row>
    <row r="1722" s="13" customFormat="1">
      <c r="A1722" s="13"/>
      <c r="B1722" s="251"/>
      <c r="C1722" s="252"/>
      <c r="D1722" s="253" t="s">
        <v>440</v>
      </c>
      <c r="E1722" s="254" t="s">
        <v>1</v>
      </c>
      <c r="F1722" s="255" t="s">
        <v>1277</v>
      </c>
      <c r="G1722" s="252"/>
      <c r="H1722" s="256">
        <v>16.899999999999999</v>
      </c>
      <c r="I1722" s="257"/>
      <c r="J1722" s="252"/>
      <c r="K1722" s="252"/>
      <c r="L1722" s="258"/>
      <c r="M1722" s="259"/>
      <c r="N1722" s="260"/>
      <c r="O1722" s="260"/>
      <c r="P1722" s="260"/>
      <c r="Q1722" s="260"/>
      <c r="R1722" s="260"/>
      <c r="S1722" s="260"/>
      <c r="T1722" s="261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T1722" s="262" t="s">
        <v>440</v>
      </c>
      <c r="AU1722" s="262" t="s">
        <v>91</v>
      </c>
      <c r="AV1722" s="13" t="s">
        <v>91</v>
      </c>
      <c r="AW1722" s="13" t="s">
        <v>36</v>
      </c>
      <c r="AX1722" s="13" t="s">
        <v>81</v>
      </c>
      <c r="AY1722" s="262" t="s">
        <v>320</v>
      </c>
    </row>
    <row r="1723" s="13" customFormat="1">
      <c r="A1723" s="13"/>
      <c r="B1723" s="251"/>
      <c r="C1723" s="252"/>
      <c r="D1723" s="253" t="s">
        <v>440</v>
      </c>
      <c r="E1723" s="254" t="s">
        <v>1</v>
      </c>
      <c r="F1723" s="255" t="s">
        <v>1279</v>
      </c>
      <c r="G1723" s="252"/>
      <c r="H1723" s="256">
        <v>1.76</v>
      </c>
      <c r="I1723" s="257"/>
      <c r="J1723" s="252"/>
      <c r="K1723" s="252"/>
      <c r="L1723" s="258"/>
      <c r="M1723" s="259"/>
      <c r="N1723" s="260"/>
      <c r="O1723" s="260"/>
      <c r="P1723" s="260"/>
      <c r="Q1723" s="260"/>
      <c r="R1723" s="260"/>
      <c r="S1723" s="260"/>
      <c r="T1723" s="261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T1723" s="262" t="s">
        <v>440</v>
      </c>
      <c r="AU1723" s="262" t="s">
        <v>91</v>
      </c>
      <c r="AV1723" s="13" t="s">
        <v>91</v>
      </c>
      <c r="AW1723" s="13" t="s">
        <v>36</v>
      </c>
      <c r="AX1723" s="13" t="s">
        <v>81</v>
      </c>
      <c r="AY1723" s="262" t="s">
        <v>320</v>
      </c>
    </row>
    <row r="1724" s="13" customFormat="1">
      <c r="A1724" s="13"/>
      <c r="B1724" s="251"/>
      <c r="C1724" s="252"/>
      <c r="D1724" s="253" t="s">
        <v>440</v>
      </c>
      <c r="E1724" s="254" t="s">
        <v>1</v>
      </c>
      <c r="F1724" s="255" t="s">
        <v>1280</v>
      </c>
      <c r="G1724" s="252"/>
      <c r="H1724" s="256">
        <v>60.32</v>
      </c>
      <c r="I1724" s="257"/>
      <c r="J1724" s="252"/>
      <c r="K1724" s="252"/>
      <c r="L1724" s="258"/>
      <c r="M1724" s="259"/>
      <c r="N1724" s="260"/>
      <c r="O1724" s="260"/>
      <c r="P1724" s="260"/>
      <c r="Q1724" s="260"/>
      <c r="R1724" s="260"/>
      <c r="S1724" s="260"/>
      <c r="T1724" s="261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T1724" s="262" t="s">
        <v>440</v>
      </c>
      <c r="AU1724" s="262" t="s">
        <v>91</v>
      </c>
      <c r="AV1724" s="13" t="s">
        <v>91</v>
      </c>
      <c r="AW1724" s="13" t="s">
        <v>36</v>
      </c>
      <c r="AX1724" s="13" t="s">
        <v>81</v>
      </c>
      <c r="AY1724" s="262" t="s">
        <v>320</v>
      </c>
    </row>
    <row r="1725" s="13" customFormat="1">
      <c r="A1725" s="13"/>
      <c r="B1725" s="251"/>
      <c r="C1725" s="252"/>
      <c r="D1725" s="253" t="s">
        <v>440</v>
      </c>
      <c r="E1725" s="254" t="s">
        <v>1</v>
      </c>
      <c r="F1725" s="255" t="s">
        <v>1283</v>
      </c>
      <c r="G1725" s="252"/>
      <c r="H1725" s="256">
        <v>17.68</v>
      </c>
      <c r="I1725" s="257"/>
      <c r="J1725" s="252"/>
      <c r="K1725" s="252"/>
      <c r="L1725" s="258"/>
      <c r="M1725" s="259"/>
      <c r="N1725" s="260"/>
      <c r="O1725" s="260"/>
      <c r="P1725" s="260"/>
      <c r="Q1725" s="260"/>
      <c r="R1725" s="260"/>
      <c r="S1725" s="260"/>
      <c r="T1725" s="261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T1725" s="262" t="s">
        <v>440</v>
      </c>
      <c r="AU1725" s="262" t="s">
        <v>91</v>
      </c>
      <c r="AV1725" s="13" t="s">
        <v>91</v>
      </c>
      <c r="AW1725" s="13" t="s">
        <v>36</v>
      </c>
      <c r="AX1725" s="13" t="s">
        <v>81</v>
      </c>
      <c r="AY1725" s="262" t="s">
        <v>320</v>
      </c>
    </row>
    <row r="1726" s="13" customFormat="1">
      <c r="A1726" s="13"/>
      <c r="B1726" s="251"/>
      <c r="C1726" s="252"/>
      <c r="D1726" s="253" t="s">
        <v>440</v>
      </c>
      <c r="E1726" s="254" t="s">
        <v>1</v>
      </c>
      <c r="F1726" s="255" t="s">
        <v>3013</v>
      </c>
      <c r="G1726" s="252"/>
      <c r="H1726" s="256">
        <v>44.75</v>
      </c>
      <c r="I1726" s="257"/>
      <c r="J1726" s="252"/>
      <c r="K1726" s="252"/>
      <c r="L1726" s="258"/>
      <c r="M1726" s="259"/>
      <c r="N1726" s="260"/>
      <c r="O1726" s="260"/>
      <c r="P1726" s="260"/>
      <c r="Q1726" s="260"/>
      <c r="R1726" s="260"/>
      <c r="S1726" s="260"/>
      <c r="T1726" s="261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T1726" s="262" t="s">
        <v>440</v>
      </c>
      <c r="AU1726" s="262" t="s">
        <v>91</v>
      </c>
      <c r="AV1726" s="13" t="s">
        <v>91</v>
      </c>
      <c r="AW1726" s="13" t="s">
        <v>36</v>
      </c>
      <c r="AX1726" s="13" t="s">
        <v>81</v>
      </c>
      <c r="AY1726" s="262" t="s">
        <v>320</v>
      </c>
    </row>
    <row r="1727" s="13" customFormat="1">
      <c r="A1727" s="13"/>
      <c r="B1727" s="251"/>
      <c r="C1727" s="252"/>
      <c r="D1727" s="253" t="s">
        <v>440</v>
      </c>
      <c r="E1727" s="254" t="s">
        <v>1</v>
      </c>
      <c r="F1727" s="255" t="s">
        <v>3014</v>
      </c>
      <c r="G1727" s="252"/>
      <c r="H1727" s="256">
        <v>44.75</v>
      </c>
      <c r="I1727" s="257"/>
      <c r="J1727" s="252"/>
      <c r="K1727" s="252"/>
      <c r="L1727" s="258"/>
      <c r="M1727" s="259"/>
      <c r="N1727" s="260"/>
      <c r="O1727" s="260"/>
      <c r="P1727" s="260"/>
      <c r="Q1727" s="260"/>
      <c r="R1727" s="260"/>
      <c r="S1727" s="260"/>
      <c r="T1727" s="261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T1727" s="262" t="s">
        <v>440</v>
      </c>
      <c r="AU1727" s="262" t="s">
        <v>91</v>
      </c>
      <c r="AV1727" s="13" t="s">
        <v>91</v>
      </c>
      <c r="AW1727" s="13" t="s">
        <v>36</v>
      </c>
      <c r="AX1727" s="13" t="s">
        <v>81</v>
      </c>
      <c r="AY1727" s="262" t="s">
        <v>320</v>
      </c>
    </row>
    <row r="1728" s="15" customFormat="1">
      <c r="A1728" s="15"/>
      <c r="B1728" s="288"/>
      <c r="C1728" s="289"/>
      <c r="D1728" s="253" t="s">
        <v>440</v>
      </c>
      <c r="E1728" s="290" t="s">
        <v>1</v>
      </c>
      <c r="F1728" s="291" t="s">
        <v>633</v>
      </c>
      <c r="G1728" s="289"/>
      <c r="H1728" s="292">
        <v>446.13999999999999</v>
      </c>
      <c r="I1728" s="293"/>
      <c r="J1728" s="289"/>
      <c r="K1728" s="289"/>
      <c r="L1728" s="294"/>
      <c r="M1728" s="295"/>
      <c r="N1728" s="296"/>
      <c r="O1728" s="296"/>
      <c r="P1728" s="296"/>
      <c r="Q1728" s="296"/>
      <c r="R1728" s="296"/>
      <c r="S1728" s="296"/>
      <c r="T1728" s="297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T1728" s="298" t="s">
        <v>440</v>
      </c>
      <c r="AU1728" s="298" t="s">
        <v>91</v>
      </c>
      <c r="AV1728" s="15" t="s">
        <v>111</v>
      </c>
      <c r="AW1728" s="15" t="s">
        <v>36</v>
      </c>
      <c r="AX1728" s="15" t="s">
        <v>81</v>
      </c>
      <c r="AY1728" s="298" t="s">
        <v>320</v>
      </c>
    </row>
    <row r="1729" s="16" customFormat="1">
      <c r="A1729" s="16"/>
      <c r="B1729" s="299"/>
      <c r="C1729" s="300"/>
      <c r="D1729" s="253" t="s">
        <v>440</v>
      </c>
      <c r="E1729" s="301" t="s">
        <v>1</v>
      </c>
      <c r="F1729" s="302" t="s">
        <v>882</v>
      </c>
      <c r="G1729" s="300"/>
      <c r="H1729" s="301" t="s">
        <v>1</v>
      </c>
      <c r="I1729" s="303"/>
      <c r="J1729" s="300"/>
      <c r="K1729" s="300"/>
      <c r="L1729" s="304"/>
      <c r="M1729" s="305"/>
      <c r="N1729" s="306"/>
      <c r="O1729" s="306"/>
      <c r="P1729" s="306"/>
      <c r="Q1729" s="306"/>
      <c r="R1729" s="306"/>
      <c r="S1729" s="306"/>
      <c r="T1729" s="307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T1729" s="308" t="s">
        <v>440</v>
      </c>
      <c r="AU1729" s="308" t="s">
        <v>91</v>
      </c>
      <c r="AV1729" s="16" t="s">
        <v>89</v>
      </c>
      <c r="AW1729" s="16" t="s">
        <v>36</v>
      </c>
      <c r="AX1729" s="16" t="s">
        <v>81</v>
      </c>
      <c r="AY1729" s="308" t="s">
        <v>320</v>
      </c>
    </row>
    <row r="1730" s="13" customFormat="1">
      <c r="A1730" s="13"/>
      <c r="B1730" s="251"/>
      <c r="C1730" s="252"/>
      <c r="D1730" s="253" t="s">
        <v>440</v>
      </c>
      <c r="E1730" s="254" t="s">
        <v>1</v>
      </c>
      <c r="F1730" s="255" t="s">
        <v>3015</v>
      </c>
      <c r="G1730" s="252"/>
      <c r="H1730" s="256">
        <v>93.040000000000006</v>
      </c>
      <c r="I1730" s="257"/>
      <c r="J1730" s="252"/>
      <c r="K1730" s="252"/>
      <c r="L1730" s="258"/>
      <c r="M1730" s="259"/>
      <c r="N1730" s="260"/>
      <c r="O1730" s="260"/>
      <c r="P1730" s="260"/>
      <c r="Q1730" s="260"/>
      <c r="R1730" s="260"/>
      <c r="S1730" s="260"/>
      <c r="T1730" s="261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T1730" s="262" t="s">
        <v>440</v>
      </c>
      <c r="AU1730" s="262" t="s">
        <v>91</v>
      </c>
      <c r="AV1730" s="13" t="s">
        <v>91</v>
      </c>
      <c r="AW1730" s="13" t="s">
        <v>36</v>
      </c>
      <c r="AX1730" s="13" t="s">
        <v>81</v>
      </c>
      <c r="AY1730" s="262" t="s">
        <v>320</v>
      </c>
    </row>
    <row r="1731" s="16" customFormat="1">
      <c r="A1731" s="16"/>
      <c r="B1731" s="299"/>
      <c r="C1731" s="300"/>
      <c r="D1731" s="253" t="s">
        <v>440</v>
      </c>
      <c r="E1731" s="301" t="s">
        <v>1</v>
      </c>
      <c r="F1731" s="302" t="s">
        <v>1231</v>
      </c>
      <c r="G1731" s="300"/>
      <c r="H1731" s="301" t="s">
        <v>1</v>
      </c>
      <c r="I1731" s="303"/>
      <c r="J1731" s="300"/>
      <c r="K1731" s="300"/>
      <c r="L1731" s="304"/>
      <c r="M1731" s="305"/>
      <c r="N1731" s="306"/>
      <c r="O1731" s="306"/>
      <c r="P1731" s="306"/>
      <c r="Q1731" s="306"/>
      <c r="R1731" s="306"/>
      <c r="S1731" s="306"/>
      <c r="T1731" s="307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T1731" s="308" t="s">
        <v>440</v>
      </c>
      <c r="AU1731" s="308" t="s">
        <v>91</v>
      </c>
      <c r="AV1731" s="16" t="s">
        <v>89</v>
      </c>
      <c r="AW1731" s="16" t="s">
        <v>36</v>
      </c>
      <c r="AX1731" s="16" t="s">
        <v>81</v>
      </c>
      <c r="AY1731" s="308" t="s">
        <v>320</v>
      </c>
    </row>
    <row r="1732" s="13" customFormat="1">
      <c r="A1732" s="13"/>
      <c r="B1732" s="251"/>
      <c r="C1732" s="252"/>
      <c r="D1732" s="253" t="s">
        <v>440</v>
      </c>
      <c r="E1732" s="254" t="s">
        <v>1</v>
      </c>
      <c r="F1732" s="255" t="s">
        <v>3016</v>
      </c>
      <c r="G1732" s="252"/>
      <c r="H1732" s="256">
        <v>117.348</v>
      </c>
      <c r="I1732" s="257"/>
      <c r="J1732" s="252"/>
      <c r="K1732" s="252"/>
      <c r="L1732" s="258"/>
      <c r="M1732" s="259"/>
      <c r="N1732" s="260"/>
      <c r="O1732" s="260"/>
      <c r="P1732" s="260"/>
      <c r="Q1732" s="260"/>
      <c r="R1732" s="260"/>
      <c r="S1732" s="260"/>
      <c r="T1732" s="261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T1732" s="262" t="s">
        <v>440</v>
      </c>
      <c r="AU1732" s="262" t="s">
        <v>91</v>
      </c>
      <c r="AV1732" s="13" t="s">
        <v>91</v>
      </c>
      <c r="AW1732" s="13" t="s">
        <v>36</v>
      </c>
      <c r="AX1732" s="13" t="s">
        <v>81</v>
      </c>
      <c r="AY1732" s="262" t="s">
        <v>320</v>
      </c>
    </row>
    <row r="1733" s="13" customFormat="1">
      <c r="A1733" s="13"/>
      <c r="B1733" s="251"/>
      <c r="C1733" s="252"/>
      <c r="D1733" s="253" t="s">
        <v>440</v>
      </c>
      <c r="E1733" s="254" t="s">
        <v>1</v>
      </c>
      <c r="F1733" s="255" t="s">
        <v>3017</v>
      </c>
      <c r="G1733" s="252"/>
      <c r="H1733" s="256">
        <v>25.399999999999999</v>
      </c>
      <c r="I1733" s="257"/>
      <c r="J1733" s="252"/>
      <c r="K1733" s="252"/>
      <c r="L1733" s="258"/>
      <c r="M1733" s="259"/>
      <c r="N1733" s="260"/>
      <c r="O1733" s="260"/>
      <c r="P1733" s="260"/>
      <c r="Q1733" s="260"/>
      <c r="R1733" s="260"/>
      <c r="S1733" s="260"/>
      <c r="T1733" s="261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T1733" s="262" t="s">
        <v>440</v>
      </c>
      <c r="AU1733" s="262" t="s">
        <v>91</v>
      </c>
      <c r="AV1733" s="13" t="s">
        <v>91</v>
      </c>
      <c r="AW1733" s="13" t="s">
        <v>36</v>
      </c>
      <c r="AX1733" s="13" t="s">
        <v>81</v>
      </c>
      <c r="AY1733" s="262" t="s">
        <v>320</v>
      </c>
    </row>
    <row r="1734" s="15" customFormat="1">
      <c r="A1734" s="15"/>
      <c r="B1734" s="288"/>
      <c r="C1734" s="289"/>
      <c r="D1734" s="253" t="s">
        <v>440</v>
      </c>
      <c r="E1734" s="290" t="s">
        <v>1</v>
      </c>
      <c r="F1734" s="291" t="s">
        <v>633</v>
      </c>
      <c r="G1734" s="289"/>
      <c r="H1734" s="292">
        <v>235.78800000000001</v>
      </c>
      <c r="I1734" s="293"/>
      <c r="J1734" s="289"/>
      <c r="K1734" s="289"/>
      <c r="L1734" s="294"/>
      <c r="M1734" s="295"/>
      <c r="N1734" s="296"/>
      <c r="O1734" s="296"/>
      <c r="P1734" s="296"/>
      <c r="Q1734" s="296"/>
      <c r="R1734" s="296"/>
      <c r="S1734" s="296"/>
      <c r="T1734" s="297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T1734" s="298" t="s">
        <v>440</v>
      </c>
      <c r="AU1734" s="298" t="s">
        <v>91</v>
      </c>
      <c r="AV1734" s="15" t="s">
        <v>111</v>
      </c>
      <c r="AW1734" s="15" t="s">
        <v>36</v>
      </c>
      <c r="AX1734" s="15" t="s">
        <v>81</v>
      </c>
      <c r="AY1734" s="298" t="s">
        <v>320</v>
      </c>
    </row>
    <row r="1735" s="14" customFormat="1">
      <c r="A1735" s="14"/>
      <c r="B1735" s="263"/>
      <c r="C1735" s="264"/>
      <c r="D1735" s="253" t="s">
        <v>440</v>
      </c>
      <c r="E1735" s="265" t="s">
        <v>1</v>
      </c>
      <c r="F1735" s="266" t="s">
        <v>485</v>
      </c>
      <c r="G1735" s="264"/>
      <c r="H1735" s="267">
        <v>1788.454</v>
      </c>
      <c r="I1735" s="268"/>
      <c r="J1735" s="264"/>
      <c r="K1735" s="264"/>
      <c r="L1735" s="269"/>
      <c r="M1735" s="270"/>
      <c r="N1735" s="271"/>
      <c r="O1735" s="271"/>
      <c r="P1735" s="271"/>
      <c r="Q1735" s="271"/>
      <c r="R1735" s="271"/>
      <c r="S1735" s="271"/>
      <c r="T1735" s="272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T1735" s="273" t="s">
        <v>440</v>
      </c>
      <c r="AU1735" s="273" t="s">
        <v>91</v>
      </c>
      <c r="AV1735" s="14" t="s">
        <v>341</v>
      </c>
      <c r="AW1735" s="14" t="s">
        <v>36</v>
      </c>
      <c r="AX1735" s="14" t="s">
        <v>89</v>
      </c>
      <c r="AY1735" s="273" t="s">
        <v>320</v>
      </c>
    </row>
    <row r="1736" s="12" customFormat="1" ht="22.8" customHeight="1">
      <c r="A1736" s="12"/>
      <c r="B1736" s="212"/>
      <c r="C1736" s="213"/>
      <c r="D1736" s="214" t="s">
        <v>80</v>
      </c>
      <c r="E1736" s="226" t="s">
        <v>3018</v>
      </c>
      <c r="F1736" s="226" t="s">
        <v>3019</v>
      </c>
      <c r="G1736" s="213"/>
      <c r="H1736" s="213"/>
      <c r="I1736" s="216"/>
      <c r="J1736" s="227">
        <f>BK1736</f>
        <v>0</v>
      </c>
      <c r="K1736" s="213"/>
      <c r="L1736" s="218"/>
      <c r="M1736" s="219"/>
      <c r="N1736" s="220"/>
      <c r="O1736" s="220"/>
      <c r="P1736" s="221">
        <f>SUM(P1737:P1773)</f>
        <v>0</v>
      </c>
      <c r="Q1736" s="220"/>
      <c r="R1736" s="221">
        <f>SUM(R1737:R1773)</f>
        <v>0</v>
      </c>
      <c r="S1736" s="220"/>
      <c r="T1736" s="222">
        <f>SUM(T1737:T1773)</f>
        <v>0</v>
      </c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R1736" s="223" t="s">
        <v>91</v>
      </c>
      <c r="AT1736" s="224" t="s">
        <v>80</v>
      </c>
      <c r="AU1736" s="224" t="s">
        <v>89</v>
      </c>
      <c r="AY1736" s="223" t="s">
        <v>320</v>
      </c>
      <c r="BK1736" s="225">
        <f>SUM(BK1737:BK1773)</f>
        <v>0</v>
      </c>
    </row>
    <row r="1737" s="2" customFormat="1" ht="66.75" customHeight="1">
      <c r="A1737" s="39"/>
      <c r="B1737" s="40"/>
      <c r="C1737" s="228" t="s">
        <v>3020</v>
      </c>
      <c r="D1737" s="228" t="s">
        <v>323</v>
      </c>
      <c r="E1737" s="229" t="s">
        <v>3021</v>
      </c>
      <c r="F1737" s="230" t="s">
        <v>3022</v>
      </c>
      <c r="G1737" s="231" t="s">
        <v>544</v>
      </c>
      <c r="H1737" s="232">
        <v>1</v>
      </c>
      <c r="I1737" s="233"/>
      <c r="J1737" s="234">
        <f>ROUND(I1737*H1737,2)</f>
        <v>0</v>
      </c>
      <c r="K1737" s="230" t="s">
        <v>1</v>
      </c>
      <c r="L1737" s="45"/>
      <c r="M1737" s="235" t="s">
        <v>1</v>
      </c>
      <c r="N1737" s="236" t="s">
        <v>46</v>
      </c>
      <c r="O1737" s="92"/>
      <c r="P1737" s="237">
        <f>O1737*H1737</f>
        <v>0</v>
      </c>
      <c r="Q1737" s="237">
        <v>0</v>
      </c>
      <c r="R1737" s="237">
        <f>Q1737*H1737</f>
        <v>0</v>
      </c>
      <c r="S1737" s="237">
        <v>0</v>
      </c>
      <c r="T1737" s="238">
        <f>S1737*H1737</f>
        <v>0</v>
      </c>
      <c r="U1737" s="39"/>
      <c r="V1737" s="39"/>
      <c r="W1737" s="39"/>
      <c r="X1737" s="39"/>
      <c r="Y1737" s="39"/>
      <c r="Z1737" s="39"/>
      <c r="AA1737" s="39"/>
      <c r="AB1737" s="39"/>
      <c r="AC1737" s="39"/>
      <c r="AD1737" s="39"/>
      <c r="AE1737" s="39"/>
      <c r="AR1737" s="239" t="s">
        <v>404</v>
      </c>
      <c r="AT1737" s="239" t="s">
        <v>323</v>
      </c>
      <c r="AU1737" s="239" t="s">
        <v>91</v>
      </c>
      <c r="AY1737" s="18" t="s">
        <v>320</v>
      </c>
      <c r="BE1737" s="240">
        <f>IF(N1737="základní",J1737,0)</f>
        <v>0</v>
      </c>
      <c r="BF1737" s="240">
        <f>IF(N1737="snížená",J1737,0)</f>
        <v>0</v>
      </c>
      <c r="BG1737" s="240">
        <f>IF(N1737="zákl. přenesená",J1737,0)</f>
        <v>0</v>
      </c>
      <c r="BH1737" s="240">
        <f>IF(N1737="sníž. přenesená",J1737,0)</f>
        <v>0</v>
      </c>
      <c r="BI1737" s="240">
        <f>IF(N1737="nulová",J1737,0)</f>
        <v>0</v>
      </c>
      <c r="BJ1737" s="18" t="s">
        <v>89</v>
      </c>
      <c r="BK1737" s="240">
        <f>ROUND(I1737*H1737,2)</f>
        <v>0</v>
      </c>
      <c r="BL1737" s="18" t="s">
        <v>404</v>
      </c>
      <c r="BM1737" s="239" t="s">
        <v>3023</v>
      </c>
    </row>
    <row r="1738" s="2" customFormat="1" ht="55.5" customHeight="1">
      <c r="A1738" s="39"/>
      <c r="B1738" s="40"/>
      <c r="C1738" s="228" t="s">
        <v>3024</v>
      </c>
      <c r="D1738" s="228" t="s">
        <v>323</v>
      </c>
      <c r="E1738" s="229" t="s">
        <v>3025</v>
      </c>
      <c r="F1738" s="230" t="s">
        <v>3026</v>
      </c>
      <c r="G1738" s="231" t="s">
        <v>544</v>
      </c>
      <c r="H1738" s="232">
        <v>1</v>
      </c>
      <c r="I1738" s="233"/>
      <c r="J1738" s="234">
        <f>ROUND(I1738*H1738,2)</f>
        <v>0</v>
      </c>
      <c r="K1738" s="230" t="s">
        <v>1</v>
      </c>
      <c r="L1738" s="45"/>
      <c r="M1738" s="235" t="s">
        <v>1</v>
      </c>
      <c r="N1738" s="236" t="s">
        <v>46</v>
      </c>
      <c r="O1738" s="92"/>
      <c r="P1738" s="237">
        <f>O1738*H1738</f>
        <v>0</v>
      </c>
      <c r="Q1738" s="237">
        <v>0</v>
      </c>
      <c r="R1738" s="237">
        <f>Q1738*H1738</f>
        <v>0</v>
      </c>
      <c r="S1738" s="237">
        <v>0</v>
      </c>
      <c r="T1738" s="238">
        <f>S1738*H1738</f>
        <v>0</v>
      </c>
      <c r="U1738" s="39"/>
      <c r="V1738" s="39"/>
      <c r="W1738" s="39"/>
      <c r="X1738" s="39"/>
      <c r="Y1738" s="39"/>
      <c r="Z1738" s="39"/>
      <c r="AA1738" s="39"/>
      <c r="AB1738" s="39"/>
      <c r="AC1738" s="39"/>
      <c r="AD1738" s="39"/>
      <c r="AE1738" s="39"/>
      <c r="AR1738" s="239" t="s">
        <v>404</v>
      </c>
      <c r="AT1738" s="239" t="s">
        <v>323</v>
      </c>
      <c r="AU1738" s="239" t="s">
        <v>91</v>
      </c>
      <c r="AY1738" s="18" t="s">
        <v>320</v>
      </c>
      <c r="BE1738" s="240">
        <f>IF(N1738="základní",J1738,0)</f>
        <v>0</v>
      </c>
      <c r="BF1738" s="240">
        <f>IF(N1738="snížená",J1738,0)</f>
        <v>0</v>
      </c>
      <c r="BG1738" s="240">
        <f>IF(N1738="zákl. přenesená",J1738,0)</f>
        <v>0</v>
      </c>
      <c r="BH1738" s="240">
        <f>IF(N1738="sníž. přenesená",J1738,0)</f>
        <v>0</v>
      </c>
      <c r="BI1738" s="240">
        <f>IF(N1738="nulová",J1738,0)</f>
        <v>0</v>
      </c>
      <c r="BJ1738" s="18" t="s">
        <v>89</v>
      </c>
      <c r="BK1738" s="240">
        <f>ROUND(I1738*H1738,2)</f>
        <v>0</v>
      </c>
      <c r="BL1738" s="18" t="s">
        <v>404</v>
      </c>
      <c r="BM1738" s="239" t="s">
        <v>3027</v>
      </c>
    </row>
    <row r="1739" s="2" customFormat="1" ht="55.5" customHeight="1">
      <c r="A1739" s="39"/>
      <c r="B1739" s="40"/>
      <c r="C1739" s="228" t="s">
        <v>3028</v>
      </c>
      <c r="D1739" s="228" t="s">
        <v>323</v>
      </c>
      <c r="E1739" s="229" t="s">
        <v>3029</v>
      </c>
      <c r="F1739" s="230" t="s">
        <v>3030</v>
      </c>
      <c r="G1739" s="231" t="s">
        <v>544</v>
      </c>
      <c r="H1739" s="232">
        <v>1</v>
      </c>
      <c r="I1739" s="233"/>
      <c r="J1739" s="234">
        <f>ROUND(I1739*H1739,2)</f>
        <v>0</v>
      </c>
      <c r="K1739" s="230" t="s">
        <v>1</v>
      </c>
      <c r="L1739" s="45"/>
      <c r="M1739" s="235" t="s">
        <v>1</v>
      </c>
      <c r="N1739" s="236" t="s">
        <v>46</v>
      </c>
      <c r="O1739" s="92"/>
      <c r="P1739" s="237">
        <f>O1739*H1739</f>
        <v>0</v>
      </c>
      <c r="Q1739" s="237">
        <v>0</v>
      </c>
      <c r="R1739" s="237">
        <f>Q1739*H1739</f>
        <v>0</v>
      </c>
      <c r="S1739" s="237">
        <v>0</v>
      </c>
      <c r="T1739" s="238">
        <f>S1739*H1739</f>
        <v>0</v>
      </c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R1739" s="239" t="s">
        <v>404</v>
      </c>
      <c r="AT1739" s="239" t="s">
        <v>323</v>
      </c>
      <c r="AU1739" s="239" t="s">
        <v>91</v>
      </c>
      <c r="AY1739" s="18" t="s">
        <v>320</v>
      </c>
      <c r="BE1739" s="240">
        <f>IF(N1739="základní",J1739,0)</f>
        <v>0</v>
      </c>
      <c r="BF1739" s="240">
        <f>IF(N1739="snížená",J1739,0)</f>
        <v>0</v>
      </c>
      <c r="BG1739" s="240">
        <f>IF(N1739="zákl. přenesená",J1739,0)</f>
        <v>0</v>
      </c>
      <c r="BH1739" s="240">
        <f>IF(N1739="sníž. přenesená",J1739,0)</f>
        <v>0</v>
      </c>
      <c r="BI1739" s="240">
        <f>IF(N1739="nulová",J1739,0)</f>
        <v>0</v>
      </c>
      <c r="BJ1739" s="18" t="s">
        <v>89</v>
      </c>
      <c r="BK1739" s="240">
        <f>ROUND(I1739*H1739,2)</f>
        <v>0</v>
      </c>
      <c r="BL1739" s="18" t="s">
        <v>404</v>
      </c>
      <c r="BM1739" s="239" t="s">
        <v>3031</v>
      </c>
    </row>
    <row r="1740" s="2" customFormat="1" ht="55.5" customHeight="1">
      <c r="A1740" s="39"/>
      <c r="B1740" s="40"/>
      <c r="C1740" s="228" t="s">
        <v>3032</v>
      </c>
      <c r="D1740" s="228" t="s">
        <v>323</v>
      </c>
      <c r="E1740" s="229" t="s">
        <v>3033</v>
      </c>
      <c r="F1740" s="230" t="s">
        <v>3034</v>
      </c>
      <c r="G1740" s="231" t="s">
        <v>544</v>
      </c>
      <c r="H1740" s="232">
        <v>1</v>
      </c>
      <c r="I1740" s="233"/>
      <c r="J1740" s="234">
        <f>ROUND(I1740*H1740,2)</f>
        <v>0</v>
      </c>
      <c r="K1740" s="230" t="s">
        <v>1</v>
      </c>
      <c r="L1740" s="45"/>
      <c r="M1740" s="235" t="s">
        <v>1</v>
      </c>
      <c r="N1740" s="236" t="s">
        <v>46</v>
      </c>
      <c r="O1740" s="92"/>
      <c r="P1740" s="237">
        <f>O1740*H1740</f>
        <v>0</v>
      </c>
      <c r="Q1740" s="237">
        <v>0</v>
      </c>
      <c r="R1740" s="237">
        <f>Q1740*H1740</f>
        <v>0</v>
      </c>
      <c r="S1740" s="237">
        <v>0</v>
      </c>
      <c r="T1740" s="238">
        <f>S1740*H1740</f>
        <v>0</v>
      </c>
      <c r="U1740" s="39"/>
      <c r="V1740" s="39"/>
      <c r="W1740" s="39"/>
      <c r="X1740" s="39"/>
      <c r="Y1740" s="39"/>
      <c r="Z1740" s="39"/>
      <c r="AA1740" s="39"/>
      <c r="AB1740" s="39"/>
      <c r="AC1740" s="39"/>
      <c r="AD1740" s="39"/>
      <c r="AE1740" s="39"/>
      <c r="AR1740" s="239" t="s">
        <v>404</v>
      </c>
      <c r="AT1740" s="239" t="s">
        <v>323</v>
      </c>
      <c r="AU1740" s="239" t="s">
        <v>91</v>
      </c>
      <c r="AY1740" s="18" t="s">
        <v>320</v>
      </c>
      <c r="BE1740" s="240">
        <f>IF(N1740="základní",J1740,0)</f>
        <v>0</v>
      </c>
      <c r="BF1740" s="240">
        <f>IF(N1740="snížená",J1740,0)</f>
        <v>0</v>
      </c>
      <c r="BG1740" s="240">
        <f>IF(N1740="zákl. přenesená",J1740,0)</f>
        <v>0</v>
      </c>
      <c r="BH1740" s="240">
        <f>IF(N1740="sníž. přenesená",J1740,0)</f>
        <v>0</v>
      </c>
      <c r="BI1740" s="240">
        <f>IF(N1740="nulová",J1740,0)</f>
        <v>0</v>
      </c>
      <c r="BJ1740" s="18" t="s">
        <v>89</v>
      </c>
      <c r="BK1740" s="240">
        <f>ROUND(I1740*H1740,2)</f>
        <v>0</v>
      </c>
      <c r="BL1740" s="18" t="s">
        <v>404</v>
      </c>
      <c r="BM1740" s="239" t="s">
        <v>3035</v>
      </c>
    </row>
    <row r="1741" s="2" customFormat="1" ht="37.8" customHeight="1">
      <c r="A1741" s="39"/>
      <c r="B1741" s="40"/>
      <c r="C1741" s="228" t="s">
        <v>3036</v>
      </c>
      <c r="D1741" s="228" t="s">
        <v>323</v>
      </c>
      <c r="E1741" s="229" t="s">
        <v>3037</v>
      </c>
      <c r="F1741" s="230" t="s">
        <v>3038</v>
      </c>
      <c r="G1741" s="231" t="s">
        <v>544</v>
      </c>
      <c r="H1741" s="232">
        <v>1</v>
      </c>
      <c r="I1741" s="233"/>
      <c r="J1741" s="234">
        <f>ROUND(I1741*H1741,2)</f>
        <v>0</v>
      </c>
      <c r="K1741" s="230" t="s">
        <v>1</v>
      </c>
      <c r="L1741" s="45"/>
      <c r="M1741" s="235" t="s">
        <v>1</v>
      </c>
      <c r="N1741" s="236" t="s">
        <v>46</v>
      </c>
      <c r="O1741" s="92"/>
      <c r="P1741" s="237">
        <f>O1741*H1741</f>
        <v>0</v>
      </c>
      <c r="Q1741" s="237">
        <v>0</v>
      </c>
      <c r="R1741" s="237">
        <f>Q1741*H1741</f>
        <v>0</v>
      </c>
      <c r="S1741" s="237">
        <v>0</v>
      </c>
      <c r="T1741" s="238">
        <f>S1741*H1741</f>
        <v>0</v>
      </c>
      <c r="U1741" s="39"/>
      <c r="V1741" s="39"/>
      <c r="W1741" s="39"/>
      <c r="X1741" s="39"/>
      <c r="Y1741" s="39"/>
      <c r="Z1741" s="39"/>
      <c r="AA1741" s="39"/>
      <c r="AB1741" s="39"/>
      <c r="AC1741" s="39"/>
      <c r="AD1741" s="39"/>
      <c r="AE1741" s="39"/>
      <c r="AR1741" s="239" t="s">
        <v>404</v>
      </c>
      <c r="AT1741" s="239" t="s">
        <v>323</v>
      </c>
      <c r="AU1741" s="239" t="s">
        <v>91</v>
      </c>
      <c r="AY1741" s="18" t="s">
        <v>320</v>
      </c>
      <c r="BE1741" s="240">
        <f>IF(N1741="základní",J1741,0)</f>
        <v>0</v>
      </c>
      <c r="BF1741" s="240">
        <f>IF(N1741="snížená",J1741,0)</f>
        <v>0</v>
      </c>
      <c r="BG1741" s="240">
        <f>IF(N1741="zákl. přenesená",J1741,0)</f>
        <v>0</v>
      </c>
      <c r="BH1741" s="240">
        <f>IF(N1741="sníž. přenesená",J1741,0)</f>
        <v>0</v>
      </c>
      <c r="BI1741" s="240">
        <f>IF(N1741="nulová",J1741,0)</f>
        <v>0</v>
      </c>
      <c r="BJ1741" s="18" t="s">
        <v>89</v>
      </c>
      <c r="BK1741" s="240">
        <f>ROUND(I1741*H1741,2)</f>
        <v>0</v>
      </c>
      <c r="BL1741" s="18" t="s">
        <v>404</v>
      </c>
      <c r="BM1741" s="239" t="s">
        <v>3039</v>
      </c>
    </row>
    <row r="1742" s="2" customFormat="1" ht="37.8" customHeight="1">
      <c r="A1742" s="39"/>
      <c r="B1742" s="40"/>
      <c r="C1742" s="228" t="s">
        <v>3040</v>
      </c>
      <c r="D1742" s="228" t="s">
        <v>323</v>
      </c>
      <c r="E1742" s="229" t="s">
        <v>3041</v>
      </c>
      <c r="F1742" s="230" t="s">
        <v>3042</v>
      </c>
      <c r="G1742" s="231" t="s">
        <v>544</v>
      </c>
      <c r="H1742" s="232">
        <v>1</v>
      </c>
      <c r="I1742" s="233"/>
      <c r="J1742" s="234">
        <f>ROUND(I1742*H1742,2)</f>
        <v>0</v>
      </c>
      <c r="K1742" s="230" t="s">
        <v>1</v>
      </c>
      <c r="L1742" s="45"/>
      <c r="M1742" s="235" t="s">
        <v>1</v>
      </c>
      <c r="N1742" s="236" t="s">
        <v>46</v>
      </c>
      <c r="O1742" s="92"/>
      <c r="P1742" s="237">
        <f>O1742*H1742</f>
        <v>0</v>
      </c>
      <c r="Q1742" s="237">
        <v>0</v>
      </c>
      <c r="R1742" s="237">
        <f>Q1742*H1742</f>
        <v>0</v>
      </c>
      <c r="S1742" s="237">
        <v>0</v>
      </c>
      <c r="T1742" s="238">
        <f>S1742*H1742</f>
        <v>0</v>
      </c>
      <c r="U1742" s="39"/>
      <c r="V1742" s="39"/>
      <c r="W1742" s="39"/>
      <c r="X1742" s="39"/>
      <c r="Y1742" s="39"/>
      <c r="Z1742" s="39"/>
      <c r="AA1742" s="39"/>
      <c r="AB1742" s="39"/>
      <c r="AC1742" s="39"/>
      <c r="AD1742" s="39"/>
      <c r="AE1742" s="39"/>
      <c r="AR1742" s="239" t="s">
        <v>404</v>
      </c>
      <c r="AT1742" s="239" t="s">
        <v>323</v>
      </c>
      <c r="AU1742" s="239" t="s">
        <v>91</v>
      </c>
      <c r="AY1742" s="18" t="s">
        <v>320</v>
      </c>
      <c r="BE1742" s="240">
        <f>IF(N1742="základní",J1742,0)</f>
        <v>0</v>
      </c>
      <c r="BF1742" s="240">
        <f>IF(N1742="snížená",J1742,0)</f>
        <v>0</v>
      </c>
      <c r="BG1742" s="240">
        <f>IF(N1742="zákl. přenesená",J1742,0)</f>
        <v>0</v>
      </c>
      <c r="BH1742" s="240">
        <f>IF(N1742="sníž. přenesená",J1742,0)</f>
        <v>0</v>
      </c>
      <c r="BI1742" s="240">
        <f>IF(N1742="nulová",J1742,0)</f>
        <v>0</v>
      </c>
      <c r="BJ1742" s="18" t="s">
        <v>89</v>
      </c>
      <c r="BK1742" s="240">
        <f>ROUND(I1742*H1742,2)</f>
        <v>0</v>
      </c>
      <c r="BL1742" s="18" t="s">
        <v>404</v>
      </c>
      <c r="BM1742" s="239" t="s">
        <v>3043</v>
      </c>
    </row>
    <row r="1743" s="2" customFormat="1" ht="37.8" customHeight="1">
      <c r="A1743" s="39"/>
      <c r="B1743" s="40"/>
      <c r="C1743" s="228" t="s">
        <v>3044</v>
      </c>
      <c r="D1743" s="228" t="s">
        <v>323</v>
      </c>
      <c r="E1743" s="229" t="s">
        <v>3045</v>
      </c>
      <c r="F1743" s="230" t="s">
        <v>3046</v>
      </c>
      <c r="G1743" s="231" t="s">
        <v>544</v>
      </c>
      <c r="H1743" s="232">
        <v>1</v>
      </c>
      <c r="I1743" s="233"/>
      <c r="J1743" s="234">
        <f>ROUND(I1743*H1743,2)</f>
        <v>0</v>
      </c>
      <c r="K1743" s="230" t="s">
        <v>1</v>
      </c>
      <c r="L1743" s="45"/>
      <c r="M1743" s="235" t="s">
        <v>1</v>
      </c>
      <c r="N1743" s="236" t="s">
        <v>46</v>
      </c>
      <c r="O1743" s="92"/>
      <c r="P1743" s="237">
        <f>O1743*H1743</f>
        <v>0</v>
      </c>
      <c r="Q1743" s="237">
        <v>0</v>
      </c>
      <c r="R1743" s="237">
        <f>Q1743*H1743</f>
        <v>0</v>
      </c>
      <c r="S1743" s="237">
        <v>0</v>
      </c>
      <c r="T1743" s="238">
        <f>S1743*H1743</f>
        <v>0</v>
      </c>
      <c r="U1743" s="39"/>
      <c r="V1743" s="39"/>
      <c r="W1743" s="39"/>
      <c r="X1743" s="39"/>
      <c r="Y1743" s="39"/>
      <c r="Z1743" s="39"/>
      <c r="AA1743" s="39"/>
      <c r="AB1743" s="39"/>
      <c r="AC1743" s="39"/>
      <c r="AD1743" s="39"/>
      <c r="AE1743" s="39"/>
      <c r="AR1743" s="239" t="s">
        <v>404</v>
      </c>
      <c r="AT1743" s="239" t="s">
        <v>323</v>
      </c>
      <c r="AU1743" s="239" t="s">
        <v>91</v>
      </c>
      <c r="AY1743" s="18" t="s">
        <v>320</v>
      </c>
      <c r="BE1743" s="240">
        <f>IF(N1743="základní",J1743,0)</f>
        <v>0</v>
      </c>
      <c r="BF1743" s="240">
        <f>IF(N1743="snížená",J1743,0)</f>
        <v>0</v>
      </c>
      <c r="BG1743" s="240">
        <f>IF(N1743="zákl. přenesená",J1743,0)</f>
        <v>0</v>
      </c>
      <c r="BH1743" s="240">
        <f>IF(N1743="sníž. přenesená",J1743,0)</f>
        <v>0</v>
      </c>
      <c r="BI1743" s="240">
        <f>IF(N1743="nulová",J1743,0)</f>
        <v>0</v>
      </c>
      <c r="BJ1743" s="18" t="s">
        <v>89</v>
      </c>
      <c r="BK1743" s="240">
        <f>ROUND(I1743*H1743,2)</f>
        <v>0</v>
      </c>
      <c r="BL1743" s="18" t="s">
        <v>404</v>
      </c>
      <c r="BM1743" s="239" t="s">
        <v>3047</v>
      </c>
    </row>
    <row r="1744" s="2" customFormat="1" ht="37.8" customHeight="1">
      <c r="A1744" s="39"/>
      <c r="B1744" s="40"/>
      <c r="C1744" s="228" t="s">
        <v>3048</v>
      </c>
      <c r="D1744" s="228" t="s">
        <v>323</v>
      </c>
      <c r="E1744" s="229" t="s">
        <v>3049</v>
      </c>
      <c r="F1744" s="230" t="s">
        <v>3050</v>
      </c>
      <c r="G1744" s="231" t="s">
        <v>544</v>
      </c>
      <c r="H1744" s="232">
        <v>1</v>
      </c>
      <c r="I1744" s="233"/>
      <c r="J1744" s="234">
        <f>ROUND(I1744*H1744,2)</f>
        <v>0</v>
      </c>
      <c r="K1744" s="230" t="s">
        <v>1</v>
      </c>
      <c r="L1744" s="45"/>
      <c r="M1744" s="235" t="s">
        <v>1</v>
      </c>
      <c r="N1744" s="236" t="s">
        <v>46</v>
      </c>
      <c r="O1744" s="92"/>
      <c r="P1744" s="237">
        <f>O1744*H1744</f>
        <v>0</v>
      </c>
      <c r="Q1744" s="237">
        <v>0</v>
      </c>
      <c r="R1744" s="237">
        <f>Q1744*H1744</f>
        <v>0</v>
      </c>
      <c r="S1744" s="237">
        <v>0</v>
      </c>
      <c r="T1744" s="238">
        <f>S1744*H1744</f>
        <v>0</v>
      </c>
      <c r="U1744" s="39"/>
      <c r="V1744" s="39"/>
      <c r="W1744" s="39"/>
      <c r="X1744" s="39"/>
      <c r="Y1744" s="39"/>
      <c r="Z1744" s="39"/>
      <c r="AA1744" s="39"/>
      <c r="AB1744" s="39"/>
      <c r="AC1744" s="39"/>
      <c r="AD1744" s="39"/>
      <c r="AE1744" s="39"/>
      <c r="AR1744" s="239" t="s">
        <v>404</v>
      </c>
      <c r="AT1744" s="239" t="s">
        <v>323</v>
      </c>
      <c r="AU1744" s="239" t="s">
        <v>91</v>
      </c>
      <c r="AY1744" s="18" t="s">
        <v>320</v>
      </c>
      <c r="BE1744" s="240">
        <f>IF(N1744="základní",J1744,0)</f>
        <v>0</v>
      </c>
      <c r="BF1744" s="240">
        <f>IF(N1744="snížená",J1744,0)</f>
        <v>0</v>
      </c>
      <c r="BG1744" s="240">
        <f>IF(N1744="zákl. přenesená",J1744,0)</f>
        <v>0</v>
      </c>
      <c r="BH1744" s="240">
        <f>IF(N1744="sníž. přenesená",J1744,0)</f>
        <v>0</v>
      </c>
      <c r="BI1744" s="240">
        <f>IF(N1744="nulová",J1744,0)</f>
        <v>0</v>
      </c>
      <c r="BJ1744" s="18" t="s">
        <v>89</v>
      </c>
      <c r="BK1744" s="240">
        <f>ROUND(I1744*H1744,2)</f>
        <v>0</v>
      </c>
      <c r="BL1744" s="18" t="s">
        <v>404</v>
      </c>
      <c r="BM1744" s="239" t="s">
        <v>3051</v>
      </c>
    </row>
    <row r="1745" s="2" customFormat="1" ht="44.25" customHeight="1">
      <c r="A1745" s="39"/>
      <c r="B1745" s="40"/>
      <c r="C1745" s="228" t="s">
        <v>3052</v>
      </c>
      <c r="D1745" s="228" t="s">
        <v>323</v>
      </c>
      <c r="E1745" s="229" t="s">
        <v>3053</v>
      </c>
      <c r="F1745" s="230" t="s">
        <v>3054</v>
      </c>
      <c r="G1745" s="231" t="s">
        <v>544</v>
      </c>
      <c r="H1745" s="232">
        <v>1</v>
      </c>
      <c r="I1745" s="233"/>
      <c r="J1745" s="234">
        <f>ROUND(I1745*H1745,2)</f>
        <v>0</v>
      </c>
      <c r="K1745" s="230" t="s">
        <v>1</v>
      </c>
      <c r="L1745" s="45"/>
      <c r="M1745" s="235" t="s">
        <v>1</v>
      </c>
      <c r="N1745" s="236" t="s">
        <v>46</v>
      </c>
      <c r="O1745" s="92"/>
      <c r="P1745" s="237">
        <f>O1745*H1745</f>
        <v>0</v>
      </c>
      <c r="Q1745" s="237">
        <v>0</v>
      </c>
      <c r="R1745" s="237">
        <f>Q1745*H1745</f>
        <v>0</v>
      </c>
      <c r="S1745" s="237">
        <v>0</v>
      </c>
      <c r="T1745" s="238">
        <f>S1745*H1745</f>
        <v>0</v>
      </c>
      <c r="U1745" s="39"/>
      <c r="V1745" s="39"/>
      <c r="W1745" s="39"/>
      <c r="X1745" s="39"/>
      <c r="Y1745" s="39"/>
      <c r="Z1745" s="39"/>
      <c r="AA1745" s="39"/>
      <c r="AB1745" s="39"/>
      <c r="AC1745" s="39"/>
      <c r="AD1745" s="39"/>
      <c r="AE1745" s="39"/>
      <c r="AR1745" s="239" t="s">
        <v>404</v>
      </c>
      <c r="AT1745" s="239" t="s">
        <v>323</v>
      </c>
      <c r="AU1745" s="239" t="s">
        <v>91</v>
      </c>
      <c r="AY1745" s="18" t="s">
        <v>320</v>
      </c>
      <c r="BE1745" s="240">
        <f>IF(N1745="základní",J1745,0)</f>
        <v>0</v>
      </c>
      <c r="BF1745" s="240">
        <f>IF(N1745="snížená",J1745,0)</f>
        <v>0</v>
      </c>
      <c r="BG1745" s="240">
        <f>IF(N1745="zákl. přenesená",J1745,0)</f>
        <v>0</v>
      </c>
      <c r="BH1745" s="240">
        <f>IF(N1745="sníž. přenesená",J1745,0)</f>
        <v>0</v>
      </c>
      <c r="BI1745" s="240">
        <f>IF(N1745="nulová",J1745,0)</f>
        <v>0</v>
      </c>
      <c r="BJ1745" s="18" t="s">
        <v>89</v>
      </c>
      <c r="BK1745" s="240">
        <f>ROUND(I1745*H1745,2)</f>
        <v>0</v>
      </c>
      <c r="BL1745" s="18" t="s">
        <v>404</v>
      </c>
      <c r="BM1745" s="239" t="s">
        <v>3055</v>
      </c>
    </row>
    <row r="1746" s="2" customFormat="1" ht="44.25" customHeight="1">
      <c r="A1746" s="39"/>
      <c r="B1746" s="40"/>
      <c r="C1746" s="228" t="s">
        <v>3056</v>
      </c>
      <c r="D1746" s="228" t="s">
        <v>323</v>
      </c>
      <c r="E1746" s="229" t="s">
        <v>3057</v>
      </c>
      <c r="F1746" s="230" t="s">
        <v>3058</v>
      </c>
      <c r="G1746" s="231" t="s">
        <v>544</v>
      </c>
      <c r="H1746" s="232">
        <v>1</v>
      </c>
      <c r="I1746" s="233"/>
      <c r="J1746" s="234">
        <f>ROUND(I1746*H1746,2)</f>
        <v>0</v>
      </c>
      <c r="K1746" s="230" t="s">
        <v>1</v>
      </c>
      <c r="L1746" s="45"/>
      <c r="M1746" s="235" t="s">
        <v>1</v>
      </c>
      <c r="N1746" s="236" t="s">
        <v>46</v>
      </c>
      <c r="O1746" s="92"/>
      <c r="P1746" s="237">
        <f>O1746*H1746</f>
        <v>0</v>
      </c>
      <c r="Q1746" s="237">
        <v>0</v>
      </c>
      <c r="R1746" s="237">
        <f>Q1746*H1746</f>
        <v>0</v>
      </c>
      <c r="S1746" s="237">
        <v>0</v>
      </c>
      <c r="T1746" s="238">
        <f>S1746*H1746</f>
        <v>0</v>
      </c>
      <c r="U1746" s="39"/>
      <c r="V1746" s="39"/>
      <c r="W1746" s="39"/>
      <c r="X1746" s="39"/>
      <c r="Y1746" s="39"/>
      <c r="Z1746" s="39"/>
      <c r="AA1746" s="39"/>
      <c r="AB1746" s="39"/>
      <c r="AC1746" s="39"/>
      <c r="AD1746" s="39"/>
      <c r="AE1746" s="39"/>
      <c r="AR1746" s="239" t="s">
        <v>404</v>
      </c>
      <c r="AT1746" s="239" t="s">
        <v>323</v>
      </c>
      <c r="AU1746" s="239" t="s">
        <v>91</v>
      </c>
      <c r="AY1746" s="18" t="s">
        <v>320</v>
      </c>
      <c r="BE1746" s="240">
        <f>IF(N1746="základní",J1746,0)</f>
        <v>0</v>
      </c>
      <c r="BF1746" s="240">
        <f>IF(N1746="snížená",J1746,0)</f>
        <v>0</v>
      </c>
      <c r="BG1746" s="240">
        <f>IF(N1746="zákl. přenesená",J1746,0)</f>
        <v>0</v>
      </c>
      <c r="BH1746" s="240">
        <f>IF(N1746="sníž. přenesená",J1746,0)</f>
        <v>0</v>
      </c>
      <c r="BI1746" s="240">
        <f>IF(N1746="nulová",J1746,0)</f>
        <v>0</v>
      </c>
      <c r="BJ1746" s="18" t="s">
        <v>89</v>
      </c>
      <c r="BK1746" s="240">
        <f>ROUND(I1746*H1746,2)</f>
        <v>0</v>
      </c>
      <c r="BL1746" s="18" t="s">
        <v>404</v>
      </c>
      <c r="BM1746" s="239" t="s">
        <v>3059</v>
      </c>
    </row>
    <row r="1747" s="2" customFormat="1" ht="44.25" customHeight="1">
      <c r="A1747" s="39"/>
      <c r="B1747" s="40"/>
      <c r="C1747" s="228" t="s">
        <v>3060</v>
      </c>
      <c r="D1747" s="228" t="s">
        <v>323</v>
      </c>
      <c r="E1747" s="229" t="s">
        <v>3061</v>
      </c>
      <c r="F1747" s="230" t="s">
        <v>3062</v>
      </c>
      <c r="G1747" s="231" t="s">
        <v>544</v>
      </c>
      <c r="H1747" s="232">
        <v>1</v>
      </c>
      <c r="I1747" s="233"/>
      <c r="J1747" s="234">
        <f>ROUND(I1747*H1747,2)</f>
        <v>0</v>
      </c>
      <c r="K1747" s="230" t="s">
        <v>1</v>
      </c>
      <c r="L1747" s="45"/>
      <c r="M1747" s="235" t="s">
        <v>1</v>
      </c>
      <c r="N1747" s="236" t="s">
        <v>46</v>
      </c>
      <c r="O1747" s="92"/>
      <c r="P1747" s="237">
        <f>O1747*H1747</f>
        <v>0</v>
      </c>
      <c r="Q1747" s="237">
        <v>0</v>
      </c>
      <c r="R1747" s="237">
        <f>Q1747*H1747</f>
        <v>0</v>
      </c>
      <c r="S1747" s="237">
        <v>0</v>
      </c>
      <c r="T1747" s="238">
        <f>S1747*H1747</f>
        <v>0</v>
      </c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R1747" s="239" t="s">
        <v>404</v>
      </c>
      <c r="AT1747" s="239" t="s">
        <v>323</v>
      </c>
      <c r="AU1747" s="239" t="s">
        <v>91</v>
      </c>
      <c r="AY1747" s="18" t="s">
        <v>320</v>
      </c>
      <c r="BE1747" s="240">
        <f>IF(N1747="základní",J1747,0)</f>
        <v>0</v>
      </c>
      <c r="BF1747" s="240">
        <f>IF(N1747="snížená",J1747,0)</f>
        <v>0</v>
      </c>
      <c r="BG1747" s="240">
        <f>IF(N1747="zákl. přenesená",J1747,0)</f>
        <v>0</v>
      </c>
      <c r="BH1747" s="240">
        <f>IF(N1747="sníž. přenesená",J1747,0)</f>
        <v>0</v>
      </c>
      <c r="BI1747" s="240">
        <f>IF(N1747="nulová",J1747,0)</f>
        <v>0</v>
      </c>
      <c r="BJ1747" s="18" t="s">
        <v>89</v>
      </c>
      <c r="BK1747" s="240">
        <f>ROUND(I1747*H1747,2)</f>
        <v>0</v>
      </c>
      <c r="BL1747" s="18" t="s">
        <v>404</v>
      </c>
      <c r="BM1747" s="239" t="s">
        <v>3063</v>
      </c>
    </row>
    <row r="1748" s="2" customFormat="1" ht="49.05" customHeight="1">
      <c r="A1748" s="39"/>
      <c r="B1748" s="40"/>
      <c r="C1748" s="228" t="s">
        <v>3064</v>
      </c>
      <c r="D1748" s="228" t="s">
        <v>323</v>
      </c>
      <c r="E1748" s="229" t="s">
        <v>3065</v>
      </c>
      <c r="F1748" s="230" t="s">
        <v>3066</v>
      </c>
      <c r="G1748" s="231" t="s">
        <v>544</v>
      </c>
      <c r="H1748" s="232">
        <v>8</v>
      </c>
      <c r="I1748" s="233"/>
      <c r="J1748" s="234">
        <f>ROUND(I1748*H1748,2)</f>
        <v>0</v>
      </c>
      <c r="K1748" s="230" t="s">
        <v>1</v>
      </c>
      <c r="L1748" s="45"/>
      <c r="M1748" s="235" t="s">
        <v>1</v>
      </c>
      <c r="N1748" s="236" t="s">
        <v>46</v>
      </c>
      <c r="O1748" s="92"/>
      <c r="P1748" s="237">
        <f>O1748*H1748</f>
        <v>0</v>
      </c>
      <c r="Q1748" s="237">
        <v>0</v>
      </c>
      <c r="R1748" s="237">
        <f>Q1748*H1748</f>
        <v>0</v>
      </c>
      <c r="S1748" s="237">
        <v>0</v>
      </c>
      <c r="T1748" s="238">
        <f>S1748*H1748</f>
        <v>0</v>
      </c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R1748" s="239" t="s">
        <v>404</v>
      </c>
      <c r="AT1748" s="239" t="s">
        <v>323</v>
      </c>
      <c r="AU1748" s="239" t="s">
        <v>91</v>
      </c>
      <c r="AY1748" s="18" t="s">
        <v>320</v>
      </c>
      <c r="BE1748" s="240">
        <f>IF(N1748="základní",J1748,0)</f>
        <v>0</v>
      </c>
      <c r="BF1748" s="240">
        <f>IF(N1748="snížená",J1748,0)</f>
        <v>0</v>
      </c>
      <c r="BG1748" s="240">
        <f>IF(N1748="zákl. přenesená",J1748,0)</f>
        <v>0</v>
      </c>
      <c r="BH1748" s="240">
        <f>IF(N1748="sníž. přenesená",J1748,0)</f>
        <v>0</v>
      </c>
      <c r="BI1748" s="240">
        <f>IF(N1748="nulová",J1748,0)</f>
        <v>0</v>
      </c>
      <c r="BJ1748" s="18" t="s">
        <v>89</v>
      </c>
      <c r="BK1748" s="240">
        <f>ROUND(I1748*H1748,2)</f>
        <v>0</v>
      </c>
      <c r="BL1748" s="18" t="s">
        <v>404</v>
      </c>
      <c r="BM1748" s="239" t="s">
        <v>3067</v>
      </c>
    </row>
    <row r="1749" s="2" customFormat="1" ht="16.5" customHeight="1">
      <c r="A1749" s="39"/>
      <c r="B1749" s="40"/>
      <c r="C1749" s="228" t="s">
        <v>3068</v>
      </c>
      <c r="D1749" s="228" t="s">
        <v>323</v>
      </c>
      <c r="E1749" s="229" t="s">
        <v>3069</v>
      </c>
      <c r="F1749" s="230" t="s">
        <v>3070</v>
      </c>
      <c r="G1749" s="231" t="s">
        <v>544</v>
      </c>
      <c r="H1749" s="232">
        <v>1</v>
      </c>
      <c r="I1749" s="233"/>
      <c r="J1749" s="234">
        <f>ROUND(I1749*H1749,2)</f>
        <v>0</v>
      </c>
      <c r="K1749" s="230" t="s">
        <v>1</v>
      </c>
      <c r="L1749" s="45"/>
      <c r="M1749" s="235" t="s">
        <v>1</v>
      </c>
      <c r="N1749" s="236" t="s">
        <v>46</v>
      </c>
      <c r="O1749" s="92"/>
      <c r="P1749" s="237">
        <f>O1749*H1749</f>
        <v>0</v>
      </c>
      <c r="Q1749" s="237">
        <v>0</v>
      </c>
      <c r="R1749" s="237">
        <f>Q1749*H1749</f>
        <v>0</v>
      </c>
      <c r="S1749" s="237">
        <v>0</v>
      </c>
      <c r="T1749" s="238">
        <f>S1749*H1749</f>
        <v>0</v>
      </c>
      <c r="U1749" s="39"/>
      <c r="V1749" s="39"/>
      <c r="W1749" s="39"/>
      <c r="X1749" s="39"/>
      <c r="Y1749" s="39"/>
      <c r="Z1749" s="39"/>
      <c r="AA1749" s="39"/>
      <c r="AB1749" s="39"/>
      <c r="AC1749" s="39"/>
      <c r="AD1749" s="39"/>
      <c r="AE1749" s="39"/>
      <c r="AR1749" s="239" t="s">
        <v>404</v>
      </c>
      <c r="AT1749" s="239" t="s">
        <v>323</v>
      </c>
      <c r="AU1749" s="239" t="s">
        <v>91</v>
      </c>
      <c r="AY1749" s="18" t="s">
        <v>320</v>
      </c>
      <c r="BE1749" s="240">
        <f>IF(N1749="základní",J1749,0)</f>
        <v>0</v>
      </c>
      <c r="BF1749" s="240">
        <f>IF(N1749="snížená",J1749,0)</f>
        <v>0</v>
      </c>
      <c r="BG1749" s="240">
        <f>IF(N1749="zákl. přenesená",J1749,0)</f>
        <v>0</v>
      </c>
      <c r="BH1749" s="240">
        <f>IF(N1749="sníž. přenesená",J1749,0)</f>
        <v>0</v>
      </c>
      <c r="BI1749" s="240">
        <f>IF(N1749="nulová",J1749,0)</f>
        <v>0</v>
      </c>
      <c r="BJ1749" s="18" t="s">
        <v>89</v>
      </c>
      <c r="BK1749" s="240">
        <f>ROUND(I1749*H1749,2)</f>
        <v>0</v>
      </c>
      <c r="BL1749" s="18" t="s">
        <v>404</v>
      </c>
      <c r="BM1749" s="239" t="s">
        <v>3071</v>
      </c>
    </row>
    <row r="1750" s="2" customFormat="1" ht="55.5" customHeight="1">
      <c r="A1750" s="39"/>
      <c r="B1750" s="40"/>
      <c r="C1750" s="228" t="s">
        <v>3072</v>
      </c>
      <c r="D1750" s="228" t="s">
        <v>323</v>
      </c>
      <c r="E1750" s="229" t="s">
        <v>3073</v>
      </c>
      <c r="F1750" s="230" t="s">
        <v>3074</v>
      </c>
      <c r="G1750" s="231" t="s">
        <v>544</v>
      </c>
      <c r="H1750" s="232">
        <v>6</v>
      </c>
      <c r="I1750" s="233"/>
      <c r="J1750" s="234">
        <f>ROUND(I1750*H1750,2)</f>
        <v>0</v>
      </c>
      <c r="K1750" s="230" t="s">
        <v>1</v>
      </c>
      <c r="L1750" s="45"/>
      <c r="M1750" s="235" t="s">
        <v>1</v>
      </c>
      <c r="N1750" s="236" t="s">
        <v>46</v>
      </c>
      <c r="O1750" s="92"/>
      <c r="P1750" s="237">
        <f>O1750*H1750</f>
        <v>0</v>
      </c>
      <c r="Q1750" s="237">
        <v>0</v>
      </c>
      <c r="R1750" s="237">
        <f>Q1750*H1750</f>
        <v>0</v>
      </c>
      <c r="S1750" s="237">
        <v>0</v>
      </c>
      <c r="T1750" s="238">
        <f>S1750*H1750</f>
        <v>0</v>
      </c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R1750" s="239" t="s">
        <v>404</v>
      </c>
      <c r="AT1750" s="239" t="s">
        <v>323</v>
      </c>
      <c r="AU1750" s="239" t="s">
        <v>91</v>
      </c>
      <c r="AY1750" s="18" t="s">
        <v>320</v>
      </c>
      <c r="BE1750" s="240">
        <f>IF(N1750="základní",J1750,0)</f>
        <v>0</v>
      </c>
      <c r="BF1750" s="240">
        <f>IF(N1750="snížená",J1750,0)</f>
        <v>0</v>
      </c>
      <c r="BG1750" s="240">
        <f>IF(N1750="zákl. přenesená",J1750,0)</f>
        <v>0</v>
      </c>
      <c r="BH1750" s="240">
        <f>IF(N1750="sníž. přenesená",J1750,0)</f>
        <v>0</v>
      </c>
      <c r="BI1750" s="240">
        <f>IF(N1750="nulová",J1750,0)</f>
        <v>0</v>
      </c>
      <c r="BJ1750" s="18" t="s">
        <v>89</v>
      </c>
      <c r="BK1750" s="240">
        <f>ROUND(I1750*H1750,2)</f>
        <v>0</v>
      </c>
      <c r="BL1750" s="18" t="s">
        <v>404</v>
      </c>
      <c r="BM1750" s="239" t="s">
        <v>3075</v>
      </c>
    </row>
    <row r="1751" s="2" customFormat="1" ht="55.5" customHeight="1">
      <c r="A1751" s="39"/>
      <c r="B1751" s="40"/>
      <c r="C1751" s="228" t="s">
        <v>3076</v>
      </c>
      <c r="D1751" s="228" t="s">
        <v>323</v>
      </c>
      <c r="E1751" s="229" t="s">
        <v>3077</v>
      </c>
      <c r="F1751" s="230" t="s">
        <v>3078</v>
      </c>
      <c r="G1751" s="231" t="s">
        <v>544</v>
      </c>
      <c r="H1751" s="232">
        <v>1</v>
      </c>
      <c r="I1751" s="233"/>
      <c r="J1751" s="234">
        <f>ROUND(I1751*H1751,2)</f>
        <v>0</v>
      </c>
      <c r="K1751" s="230" t="s">
        <v>1</v>
      </c>
      <c r="L1751" s="45"/>
      <c r="M1751" s="235" t="s">
        <v>1</v>
      </c>
      <c r="N1751" s="236" t="s">
        <v>46</v>
      </c>
      <c r="O1751" s="92"/>
      <c r="P1751" s="237">
        <f>O1751*H1751</f>
        <v>0</v>
      </c>
      <c r="Q1751" s="237">
        <v>0</v>
      </c>
      <c r="R1751" s="237">
        <f>Q1751*H1751</f>
        <v>0</v>
      </c>
      <c r="S1751" s="237">
        <v>0</v>
      </c>
      <c r="T1751" s="238">
        <f>S1751*H1751</f>
        <v>0</v>
      </c>
      <c r="U1751" s="39"/>
      <c r="V1751" s="39"/>
      <c r="W1751" s="39"/>
      <c r="X1751" s="39"/>
      <c r="Y1751" s="39"/>
      <c r="Z1751" s="39"/>
      <c r="AA1751" s="39"/>
      <c r="AB1751" s="39"/>
      <c r="AC1751" s="39"/>
      <c r="AD1751" s="39"/>
      <c r="AE1751" s="39"/>
      <c r="AR1751" s="239" t="s">
        <v>404</v>
      </c>
      <c r="AT1751" s="239" t="s">
        <v>323</v>
      </c>
      <c r="AU1751" s="239" t="s">
        <v>91</v>
      </c>
      <c r="AY1751" s="18" t="s">
        <v>320</v>
      </c>
      <c r="BE1751" s="240">
        <f>IF(N1751="základní",J1751,0)</f>
        <v>0</v>
      </c>
      <c r="BF1751" s="240">
        <f>IF(N1751="snížená",J1751,0)</f>
        <v>0</v>
      </c>
      <c r="BG1751" s="240">
        <f>IF(N1751="zákl. přenesená",J1751,0)</f>
        <v>0</v>
      </c>
      <c r="BH1751" s="240">
        <f>IF(N1751="sníž. přenesená",J1751,0)</f>
        <v>0</v>
      </c>
      <c r="BI1751" s="240">
        <f>IF(N1751="nulová",J1751,0)</f>
        <v>0</v>
      </c>
      <c r="BJ1751" s="18" t="s">
        <v>89</v>
      </c>
      <c r="BK1751" s="240">
        <f>ROUND(I1751*H1751,2)</f>
        <v>0</v>
      </c>
      <c r="BL1751" s="18" t="s">
        <v>404</v>
      </c>
      <c r="BM1751" s="239" t="s">
        <v>3079</v>
      </c>
    </row>
    <row r="1752" s="2" customFormat="1" ht="55.5" customHeight="1">
      <c r="A1752" s="39"/>
      <c r="B1752" s="40"/>
      <c r="C1752" s="228" t="s">
        <v>3080</v>
      </c>
      <c r="D1752" s="228" t="s">
        <v>323</v>
      </c>
      <c r="E1752" s="229" t="s">
        <v>3081</v>
      </c>
      <c r="F1752" s="230" t="s">
        <v>3082</v>
      </c>
      <c r="G1752" s="231" t="s">
        <v>544</v>
      </c>
      <c r="H1752" s="232">
        <v>2</v>
      </c>
      <c r="I1752" s="233"/>
      <c r="J1752" s="234">
        <f>ROUND(I1752*H1752,2)</f>
        <v>0</v>
      </c>
      <c r="K1752" s="230" t="s">
        <v>1</v>
      </c>
      <c r="L1752" s="45"/>
      <c r="M1752" s="235" t="s">
        <v>1</v>
      </c>
      <c r="N1752" s="236" t="s">
        <v>46</v>
      </c>
      <c r="O1752" s="92"/>
      <c r="P1752" s="237">
        <f>O1752*H1752</f>
        <v>0</v>
      </c>
      <c r="Q1752" s="237">
        <v>0</v>
      </c>
      <c r="R1752" s="237">
        <f>Q1752*H1752</f>
        <v>0</v>
      </c>
      <c r="S1752" s="237">
        <v>0</v>
      </c>
      <c r="T1752" s="238">
        <f>S1752*H1752</f>
        <v>0</v>
      </c>
      <c r="U1752" s="39"/>
      <c r="V1752" s="39"/>
      <c r="W1752" s="39"/>
      <c r="X1752" s="39"/>
      <c r="Y1752" s="39"/>
      <c r="Z1752" s="39"/>
      <c r="AA1752" s="39"/>
      <c r="AB1752" s="39"/>
      <c r="AC1752" s="39"/>
      <c r="AD1752" s="39"/>
      <c r="AE1752" s="39"/>
      <c r="AR1752" s="239" t="s">
        <v>404</v>
      </c>
      <c r="AT1752" s="239" t="s">
        <v>323</v>
      </c>
      <c r="AU1752" s="239" t="s">
        <v>91</v>
      </c>
      <c r="AY1752" s="18" t="s">
        <v>320</v>
      </c>
      <c r="BE1752" s="240">
        <f>IF(N1752="základní",J1752,0)</f>
        <v>0</v>
      </c>
      <c r="BF1752" s="240">
        <f>IF(N1752="snížená",J1752,0)</f>
        <v>0</v>
      </c>
      <c r="BG1752" s="240">
        <f>IF(N1752="zákl. přenesená",J1752,0)</f>
        <v>0</v>
      </c>
      <c r="BH1752" s="240">
        <f>IF(N1752="sníž. přenesená",J1752,0)</f>
        <v>0</v>
      </c>
      <c r="BI1752" s="240">
        <f>IF(N1752="nulová",J1752,0)</f>
        <v>0</v>
      </c>
      <c r="BJ1752" s="18" t="s">
        <v>89</v>
      </c>
      <c r="BK1752" s="240">
        <f>ROUND(I1752*H1752,2)</f>
        <v>0</v>
      </c>
      <c r="BL1752" s="18" t="s">
        <v>404</v>
      </c>
      <c r="BM1752" s="239" t="s">
        <v>3083</v>
      </c>
    </row>
    <row r="1753" s="2" customFormat="1" ht="55.5" customHeight="1">
      <c r="A1753" s="39"/>
      <c r="B1753" s="40"/>
      <c r="C1753" s="228" t="s">
        <v>3084</v>
      </c>
      <c r="D1753" s="228" t="s">
        <v>323</v>
      </c>
      <c r="E1753" s="229" t="s">
        <v>3085</v>
      </c>
      <c r="F1753" s="230" t="s">
        <v>3086</v>
      </c>
      <c r="G1753" s="231" t="s">
        <v>544</v>
      </c>
      <c r="H1753" s="232">
        <v>1</v>
      </c>
      <c r="I1753" s="233"/>
      <c r="J1753" s="234">
        <f>ROUND(I1753*H1753,2)</f>
        <v>0</v>
      </c>
      <c r="K1753" s="230" t="s">
        <v>1</v>
      </c>
      <c r="L1753" s="45"/>
      <c r="M1753" s="235" t="s">
        <v>1</v>
      </c>
      <c r="N1753" s="236" t="s">
        <v>46</v>
      </c>
      <c r="O1753" s="92"/>
      <c r="P1753" s="237">
        <f>O1753*H1753</f>
        <v>0</v>
      </c>
      <c r="Q1753" s="237">
        <v>0</v>
      </c>
      <c r="R1753" s="237">
        <f>Q1753*H1753</f>
        <v>0</v>
      </c>
      <c r="S1753" s="237">
        <v>0</v>
      </c>
      <c r="T1753" s="238">
        <f>S1753*H1753</f>
        <v>0</v>
      </c>
      <c r="U1753" s="39"/>
      <c r="V1753" s="39"/>
      <c r="W1753" s="39"/>
      <c r="X1753" s="39"/>
      <c r="Y1753" s="39"/>
      <c r="Z1753" s="39"/>
      <c r="AA1753" s="39"/>
      <c r="AB1753" s="39"/>
      <c r="AC1753" s="39"/>
      <c r="AD1753" s="39"/>
      <c r="AE1753" s="39"/>
      <c r="AR1753" s="239" t="s">
        <v>404</v>
      </c>
      <c r="AT1753" s="239" t="s">
        <v>323</v>
      </c>
      <c r="AU1753" s="239" t="s">
        <v>91</v>
      </c>
      <c r="AY1753" s="18" t="s">
        <v>320</v>
      </c>
      <c r="BE1753" s="240">
        <f>IF(N1753="základní",J1753,0)</f>
        <v>0</v>
      </c>
      <c r="BF1753" s="240">
        <f>IF(N1753="snížená",J1753,0)</f>
        <v>0</v>
      </c>
      <c r="BG1753" s="240">
        <f>IF(N1753="zákl. přenesená",J1753,0)</f>
        <v>0</v>
      </c>
      <c r="BH1753" s="240">
        <f>IF(N1753="sníž. přenesená",J1753,0)</f>
        <v>0</v>
      </c>
      <c r="BI1753" s="240">
        <f>IF(N1753="nulová",J1753,0)</f>
        <v>0</v>
      </c>
      <c r="BJ1753" s="18" t="s">
        <v>89</v>
      </c>
      <c r="BK1753" s="240">
        <f>ROUND(I1753*H1753,2)</f>
        <v>0</v>
      </c>
      <c r="BL1753" s="18" t="s">
        <v>404</v>
      </c>
      <c r="BM1753" s="239" t="s">
        <v>3087</v>
      </c>
    </row>
    <row r="1754" s="2" customFormat="1" ht="55.5" customHeight="1">
      <c r="A1754" s="39"/>
      <c r="B1754" s="40"/>
      <c r="C1754" s="228" t="s">
        <v>3088</v>
      </c>
      <c r="D1754" s="228" t="s">
        <v>323</v>
      </c>
      <c r="E1754" s="229" t="s">
        <v>3089</v>
      </c>
      <c r="F1754" s="230" t="s">
        <v>3090</v>
      </c>
      <c r="G1754" s="231" t="s">
        <v>544</v>
      </c>
      <c r="H1754" s="232">
        <v>2</v>
      </c>
      <c r="I1754" s="233"/>
      <c r="J1754" s="234">
        <f>ROUND(I1754*H1754,2)</f>
        <v>0</v>
      </c>
      <c r="K1754" s="230" t="s">
        <v>1</v>
      </c>
      <c r="L1754" s="45"/>
      <c r="M1754" s="235" t="s">
        <v>1</v>
      </c>
      <c r="N1754" s="236" t="s">
        <v>46</v>
      </c>
      <c r="O1754" s="92"/>
      <c r="P1754" s="237">
        <f>O1754*H1754</f>
        <v>0</v>
      </c>
      <c r="Q1754" s="237">
        <v>0</v>
      </c>
      <c r="R1754" s="237">
        <f>Q1754*H1754</f>
        <v>0</v>
      </c>
      <c r="S1754" s="237">
        <v>0</v>
      </c>
      <c r="T1754" s="238">
        <f>S1754*H1754</f>
        <v>0</v>
      </c>
      <c r="U1754" s="39"/>
      <c r="V1754" s="39"/>
      <c r="W1754" s="39"/>
      <c r="X1754" s="39"/>
      <c r="Y1754" s="39"/>
      <c r="Z1754" s="39"/>
      <c r="AA1754" s="39"/>
      <c r="AB1754" s="39"/>
      <c r="AC1754" s="39"/>
      <c r="AD1754" s="39"/>
      <c r="AE1754" s="39"/>
      <c r="AR1754" s="239" t="s">
        <v>404</v>
      </c>
      <c r="AT1754" s="239" t="s">
        <v>323</v>
      </c>
      <c r="AU1754" s="239" t="s">
        <v>91</v>
      </c>
      <c r="AY1754" s="18" t="s">
        <v>320</v>
      </c>
      <c r="BE1754" s="240">
        <f>IF(N1754="základní",J1754,0)</f>
        <v>0</v>
      </c>
      <c r="BF1754" s="240">
        <f>IF(N1754="snížená",J1754,0)</f>
        <v>0</v>
      </c>
      <c r="BG1754" s="240">
        <f>IF(N1754="zákl. přenesená",J1754,0)</f>
        <v>0</v>
      </c>
      <c r="BH1754" s="240">
        <f>IF(N1754="sníž. přenesená",J1754,0)</f>
        <v>0</v>
      </c>
      <c r="BI1754" s="240">
        <f>IF(N1754="nulová",J1754,0)</f>
        <v>0</v>
      </c>
      <c r="BJ1754" s="18" t="s">
        <v>89</v>
      </c>
      <c r="BK1754" s="240">
        <f>ROUND(I1754*H1754,2)</f>
        <v>0</v>
      </c>
      <c r="BL1754" s="18" t="s">
        <v>404</v>
      </c>
      <c r="BM1754" s="239" t="s">
        <v>3091</v>
      </c>
    </row>
    <row r="1755" s="2" customFormat="1" ht="55.5" customHeight="1">
      <c r="A1755" s="39"/>
      <c r="B1755" s="40"/>
      <c r="C1755" s="228" t="s">
        <v>3092</v>
      </c>
      <c r="D1755" s="228" t="s">
        <v>323</v>
      </c>
      <c r="E1755" s="229" t="s">
        <v>3093</v>
      </c>
      <c r="F1755" s="230" t="s">
        <v>3094</v>
      </c>
      <c r="G1755" s="231" t="s">
        <v>544</v>
      </c>
      <c r="H1755" s="232">
        <v>1</v>
      </c>
      <c r="I1755" s="233"/>
      <c r="J1755" s="234">
        <f>ROUND(I1755*H1755,2)</f>
        <v>0</v>
      </c>
      <c r="K1755" s="230" t="s">
        <v>1</v>
      </c>
      <c r="L1755" s="45"/>
      <c r="M1755" s="235" t="s">
        <v>1</v>
      </c>
      <c r="N1755" s="236" t="s">
        <v>46</v>
      </c>
      <c r="O1755" s="92"/>
      <c r="P1755" s="237">
        <f>O1755*H1755</f>
        <v>0</v>
      </c>
      <c r="Q1755" s="237">
        <v>0</v>
      </c>
      <c r="R1755" s="237">
        <f>Q1755*H1755</f>
        <v>0</v>
      </c>
      <c r="S1755" s="237">
        <v>0</v>
      </c>
      <c r="T1755" s="238">
        <f>S1755*H1755</f>
        <v>0</v>
      </c>
      <c r="U1755" s="39"/>
      <c r="V1755" s="39"/>
      <c r="W1755" s="39"/>
      <c r="X1755" s="39"/>
      <c r="Y1755" s="39"/>
      <c r="Z1755" s="39"/>
      <c r="AA1755" s="39"/>
      <c r="AB1755" s="39"/>
      <c r="AC1755" s="39"/>
      <c r="AD1755" s="39"/>
      <c r="AE1755" s="39"/>
      <c r="AR1755" s="239" t="s">
        <v>404</v>
      </c>
      <c r="AT1755" s="239" t="s">
        <v>323</v>
      </c>
      <c r="AU1755" s="239" t="s">
        <v>91</v>
      </c>
      <c r="AY1755" s="18" t="s">
        <v>320</v>
      </c>
      <c r="BE1755" s="240">
        <f>IF(N1755="základní",J1755,0)</f>
        <v>0</v>
      </c>
      <c r="BF1755" s="240">
        <f>IF(N1755="snížená",J1755,0)</f>
        <v>0</v>
      </c>
      <c r="BG1755" s="240">
        <f>IF(N1755="zákl. přenesená",J1755,0)</f>
        <v>0</v>
      </c>
      <c r="BH1755" s="240">
        <f>IF(N1755="sníž. přenesená",J1755,0)</f>
        <v>0</v>
      </c>
      <c r="BI1755" s="240">
        <f>IF(N1755="nulová",J1755,0)</f>
        <v>0</v>
      </c>
      <c r="BJ1755" s="18" t="s">
        <v>89</v>
      </c>
      <c r="BK1755" s="240">
        <f>ROUND(I1755*H1755,2)</f>
        <v>0</v>
      </c>
      <c r="BL1755" s="18" t="s">
        <v>404</v>
      </c>
      <c r="BM1755" s="239" t="s">
        <v>3095</v>
      </c>
    </row>
    <row r="1756" s="2" customFormat="1" ht="44.25" customHeight="1">
      <c r="A1756" s="39"/>
      <c r="B1756" s="40"/>
      <c r="C1756" s="228" t="s">
        <v>3096</v>
      </c>
      <c r="D1756" s="228" t="s">
        <v>323</v>
      </c>
      <c r="E1756" s="229" t="s">
        <v>3097</v>
      </c>
      <c r="F1756" s="230" t="s">
        <v>3098</v>
      </c>
      <c r="G1756" s="231" t="s">
        <v>325</v>
      </c>
      <c r="H1756" s="232">
        <v>1</v>
      </c>
      <c r="I1756" s="233"/>
      <c r="J1756" s="234">
        <f>ROUND(I1756*H1756,2)</f>
        <v>0</v>
      </c>
      <c r="K1756" s="230" t="s">
        <v>1</v>
      </c>
      <c r="L1756" s="45"/>
      <c r="M1756" s="235" t="s">
        <v>1</v>
      </c>
      <c r="N1756" s="236" t="s">
        <v>46</v>
      </c>
      <c r="O1756" s="92"/>
      <c r="P1756" s="237">
        <f>O1756*H1756</f>
        <v>0</v>
      </c>
      <c r="Q1756" s="237">
        <v>0</v>
      </c>
      <c r="R1756" s="237">
        <f>Q1756*H1756</f>
        <v>0</v>
      </c>
      <c r="S1756" s="237">
        <v>0</v>
      </c>
      <c r="T1756" s="238">
        <f>S1756*H1756</f>
        <v>0</v>
      </c>
      <c r="U1756" s="39"/>
      <c r="V1756" s="39"/>
      <c r="W1756" s="39"/>
      <c r="X1756" s="39"/>
      <c r="Y1756" s="39"/>
      <c r="Z1756" s="39"/>
      <c r="AA1756" s="39"/>
      <c r="AB1756" s="39"/>
      <c r="AC1756" s="39"/>
      <c r="AD1756" s="39"/>
      <c r="AE1756" s="39"/>
      <c r="AR1756" s="239" t="s">
        <v>404</v>
      </c>
      <c r="AT1756" s="239" t="s">
        <v>323</v>
      </c>
      <c r="AU1756" s="239" t="s">
        <v>91</v>
      </c>
      <c r="AY1756" s="18" t="s">
        <v>320</v>
      </c>
      <c r="BE1756" s="240">
        <f>IF(N1756="základní",J1756,0)</f>
        <v>0</v>
      </c>
      <c r="BF1756" s="240">
        <f>IF(N1756="snížená",J1756,0)</f>
        <v>0</v>
      </c>
      <c r="BG1756" s="240">
        <f>IF(N1756="zákl. přenesená",J1756,0)</f>
        <v>0</v>
      </c>
      <c r="BH1756" s="240">
        <f>IF(N1756="sníž. přenesená",J1756,0)</f>
        <v>0</v>
      </c>
      <c r="BI1756" s="240">
        <f>IF(N1756="nulová",J1756,0)</f>
        <v>0</v>
      </c>
      <c r="BJ1756" s="18" t="s">
        <v>89</v>
      </c>
      <c r="BK1756" s="240">
        <f>ROUND(I1756*H1756,2)</f>
        <v>0</v>
      </c>
      <c r="BL1756" s="18" t="s">
        <v>404</v>
      </c>
      <c r="BM1756" s="239" t="s">
        <v>3099</v>
      </c>
    </row>
    <row r="1757" s="2" customFormat="1" ht="44.25" customHeight="1">
      <c r="A1757" s="39"/>
      <c r="B1757" s="40"/>
      <c r="C1757" s="228" t="s">
        <v>3100</v>
      </c>
      <c r="D1757" s="228" t="s">
        <v>323</v>
      </c>
      <c r="E1757" s="229" t="s">
        <v>3101</v>
      </c>
      <c r="F1757" s="230" t="s">
        <v>3102</v>
      </c>
      <c r="G1757" s="231" t="s">
        <v>544</v>
      </c>
      <c r="H1757" s="232">
        <v>1</v>
      </c>
      <c r="I1757" s="233"/>
      <c r="J1757" s="234">
        <f>ROUND(I1757*H1757,2)</f>
        <v>0</v>
      </c>
      <c r="K1757" s="230" t="s">
        <v>1</v>
      </c>
      <c r="L1757" s="45"/>
      <c r="M1757" s="235" t="s">
        <v>1</v>
      </c>
      <c r="N1757" s="236" t="s">
        <v>46</v>
      </c>
      <c r="O1757" s="92"/>
      <c r="P1757" s="237">
        <f>O1757*H1757</f>
        <v>0</v>
      </c>
      <c r="Q1757" s="237">
        <v>0</v>
      </c>
      <c r="R1757" s="237">
        <f>Q1757*H1757</f>
        <v>0</v>
      </c>
      <c r="S1757" s="237">
        <v>0</v>
      </c>
      <c r="T1757" s="238">
        <f>S1757*H1757</f>
        <v>0</v>
      </c>
      <c r="U1757" s="39"/>
      <c r="V1757" s="39"/>
      <c r="W1757" s="39"/>
      <c r="X1757" s="39"/>
      <c r="Y1757" s="39"/>
      <c r="Z1757" s="39"/>
      <c r="AA1757" s="39"/>
      <c r="AB1757" s="39"/>
      <c r="AC1757" s="39"/>
      <c r="AD1757" s="39"/>
      <c r="AE1757" s="39"/>
      <c r="AR1757" s="239" t="s">
        <v>404</v>
      </c>
      <c r="AT1757" s="239" t="s">
        <v>323</v>
      </c>
      <c r="AU1757" s="239" t="s">
        <v>91</v>
      </c>
      <c r="AY1757" s="18" t="s">
        <v>320</v>
      </c>
      <c r="BE1757" s="240">
        <f>IF(N1757="základní",J1757,0)</f>
        <v>0</v>
      </c>
      <c r="BF1757" s="240">
        <f>IF(N1757="snížená",J1757,0)</f>
        <v>0</v>
      </c>
      <c r="BG1757" s="240">
        <f>IF(N1757="zákl. přenesená",J1757,0)</f>
        <v>0</v>
      </c>
      <c r="BH1757" s="240">
        <f>IF(N1757="sníž. přenesená",J1757,0)</f>
        <v>0</v>
      </c>
      <c r="BI1757" s="240">
        <f>IF(N1757="nulová",J1757,0)</f>
        <v>0</v>
      </c>
      <c r="BJ1757" s="18" t="s">
        <v>89</v>
      </c>
      <c r="BK1757" s="240">
        <f>ROUND(I1757*H1757,2)</f>
        <v>0</v>
      </c>
      <c r="BL1757" s="18" t="s">
        <v>404</v>
      </c>
      <c r="BM1757" s="239" t="s">
        <v>3103</v>
      </c>
    </row>
    <row r="1758" s="2" customFormat="1" ht="44.25" customHeight="1">
      <c r="A1758" s="39"/>
      <c r="B1758" s="40"/>
      <c r="C1758" s="228" t="s">
        <v>3104</v>
      </c>
      <c r="D1758" s="228" t="s">
        <v>323</v>
      </c>
      <c r="E1758" s="229" t="s">
        <v>3105</v>
      </c>
      <c r="F1758" s="230" t="s">
        <v>3106</v>
      </c>
      <c r="G1758" s="231" t="s">
        <v>544</v>
      </c>
      <c r="H1758" s="232">
        <v>1</v>
      </c>
      <c r="I1758" s="233"/>
      <c r="J1758" s="234">
        <f>ROUND(I1758*H1758,2)</f>
        <v>0</v>
      </c>
      <c r="K1758" s="230" t="s">
        <v>1</v>
      </c>
      <c r="L1758" s="45"/>
      <c r="M1758" s="235" t="s">
        <v>1</v>
      </c>
      <c r="N1758" s="236" t="s">
        <v>46</v>
      </c>
      <c r="O1758" s="92"/>
      <c r="P1758" s="237">
        <f>O1758*H1758</f>
        <v>0</v>
      </c>
      <c r="Q1758" s="237">
        <v>0</v>
      </c>
      <c r="R1758" s="237">
        <f>Q1758*H1758</f>
        <v>0</v>
      </c>
      <c r="S1758" s="237">
        <v>0</v>
      </c>
      <c r="T1758" s="238">
        <f>S1758*H1758</f>
        <v>0</v>
      </c>
      <c r="U1758" s="39"/>
      <c r="V1758" s="39"/>
      <c r="W1758" s="39"/>
      <c r="X1758" s="39"/>
      <c r="Y1758" s="39"/>
      <c r="Z1758" s="39"/>
      <c r="AA1758" s="39"/>
      <c r="AB1758" s="39"/>
      <c r="AC1758" s="39"/>
      <c r="AD1758" s="39"/>
      <c r="AE1758" s="39"/>
      <c r="AR1758" s="239" t="s">
        <v>404</v>
      </c>
      <c r="AT1758" s="239" t="s">
        <v>323</v>
      </c>
      <c r="AU1758" s="239" t="s">
        <v>91</v>
      </c>
      <c r="AY1758" s="18" t="s">
        <v>320</v>
      </c>
      <c r="BE1758" s="240">
        <f>IF(N1758="základní",J1758,0)</f>
        <v>0</v>
      </c>
      <c r="BF1758" s="240">
        <f>IF(N1758="snížená",J1758,0)</f>
        <v>0</v>
      </c>
      <c r="BG1758" s="240">
        <f>IF(N1758="zákl. přenesená",J1758,0)</f>
        <v>0</v>
      </c>
      <c r="BH1758" s="240">
        <f>IF(N1758="sníž. přenesená",J1758,0)</f>
        <v>0</v>
      </c>
      <c r="BI1758" s="240">
        <f>IF(N1758="nulová",J1758,0)</f>
        <v>0</v>
      </c>
      <c r="BJ1758" s="18" t="s">
        <v>89</v>
      </c>
      <c r="BK1758" s="240">
        <f>ROUND(I1758*H1758,2)</f>
        <v>0</v>
      </c>
      <c r="BL1758" s="18" t="s">
        <v>404</v>
      </c>
      <c r="BM1758" s="239" t="s">
        <v>3107</v>
      </c>
    </row>
    <row r="1759" s="2" customFormat="1" ht="44.25" customHeight="1">
      <c r="A1759" s="39"/>
      <c r="B1759" s="40"/>
      <c r="C1759" s="228" t="s">
        <v>3108</v>
      </c>
      <c r="D1759" s="228" t="s">
        <v>323</v>
      </c>
      <c r="E1759" s="229" t="s">
        <v>3109</v>
      </c>
      <c r="F1759" s="230" t="s">
        <v>3110</v>
      </c>
      <c r="G1759" s="231" t="s">
        <v>544</v>
      </c>
      <c r="H1759" s="232">
        <v>4</v>
      </c>
      <c r="I1759" s="233"/>
      <c r="J1759" s="234">
        <f>ROUND(I1759*H1759,2)</f>
        <v>0</v>
      </c>
      <c r="K1759" s="230" t="s">
        <v>1</v>
      </c>
      <c r="L1759" s="45"/>
      <c r="M1759" s="235" t="s">
        <v>1</v>
      </c>
      <c r="N1759" s="236" t="s">
        <v>46</v>
      </c>
      <c r="O1759" s="92"/>
      <c r="P1759" s="237">
        <f>O1759*H1759</f>
        <v>0</v>
      </c>
      <c r="Q1759" s="237">
        <v>0</v>
      </c>
      <c r="R1759" s="237">
        <f>Q1759*H1759</f>
        <v>0</v>
      </c>
      <c r="S1759" s="237">
        <v>0</v>
      </c>
      <c r="T1759" s="238">
        <f>S1759*H1759</f>
        <v>0</v>
      </c>
      <c r="U1759" s="39"/>
      <c r="V1759" s="39"/>
      <c r="W1759" s="39"/>
      <c r="X1759" s="39"/>
      <c r="Y1759" s="39"/>
      <c r="Z1759" s="39"/>
      <c r="AA1759" s="39"/>
      <c r="AB1759" s="39"/>
      <c r="AC1759" s="39"/>
      <c r="AD1759" s="39"/>
      <c r="AE1759" s="39"/>
      <c r="AR1759" s="239" t="s">
        <v>404</v>
      </c>
      <c r="AT1759" s="239" t="s">
        <v>323</v>
      </c>
      <c r="AU1759" s="239" t="s">
        <v>91</v>
      </c>
      <c r="AY1759" s="18" t="s">
        <v>320</v>
      </c>
      <c r="BE1759" s="240">
        <f>IF(N1759="základní",J1759,0)</f>
        <v>0</v>
      </c>
      <c r="BF1759" s="240">
        <f>IF(N1759="snížená",J1759,0)</f>
        <v>0</v>
      </c>
      <c r="BG1759" s="240">
        <f>IF(N1759="zákl. přenesená",J1759,0)</f>
        <v>0</v>
      </c>
      <c r="BH1759" s="240">
        <f>IF(N1759="sníž. přenesená",J1759,0)</f>
        <v>0</v>
      </c>
      <c r="BI1759" s="240">
        <f>IF(N1759="nulová",J1759,0)</f>
        <v>0</v>
      </c>
      <c r="BJ1759" s="18" t="s">
        <v>89</v>
      </c>
      <c r="BK1759" s="240">
        <f>ROUND(I1759*H1759,2)</f>
        <v>0</v>
      </c>
      <c r="BL1759" s="18" t="s">
        <v>404</v>
      </c>
      <c r="BM1759" s="239" t="s">
        <v>3111</v>
      </c>
    </row>
    <row r="1760" s="2" customFormat="1" ht="37.8" customHeight="1">
      <c r="A1760" s="39"/>
      <c r="B1760" s="40"/>
      <c r="C1760" s="228" t="s">
        <v>3112</v>
      </c>
      <c r="D1760" s="228" t="s">
        <v>323</v>
      </c>
      <c r="E1760" s="229" t="s">
        <v>3113</v>
      </c>
      <c r="F1760" s="230" t="s">
        <v>3114</v>
      </c>
      <c r="G1760" s="231" t="s">
        <v>325</v>
      </c>
      <c r="H1760" s="232">
        <v>1</v>
      </c>
      <c r="I1760" s="233"/>
      <c r="J1760" s="234">
        <f>ROUND(I1760*H1760,2)</f>
        <v>0</v>
      </c>
      <c r="K1760" s="230" t="s">
        <v>1</v>
      </c>
      <c r="L1760" s="45"/>
      <c r="M1760" s="235" t="s">
        <v>1</v>
      </c>
      <c r="N1760" s="236" t="s">
        <v>46</v>
      </c>
      <c r="O1760" s="92"/>
      <c r="P1760" s="237">
        <f>O1760*H1760</f>
        <v>0</v>
      </c>
      <c r="Q1760" s="237">
        <v>0</v>
      </c>
      <c r="R1760" s="237">
        <f>Q1760*H1760</f>
        <v>0</v>
      </c>
      <c r="S1760" s="237">
        <v>0</v>
      </c>
      <c r="T1760" s="238">
        <f>S1760*H1760</f>
        <v>0</v>
      </c>
      <c r="U1760" s="39"/>
      <c r="V1760" s="39"/>
      <c r="W1760" s="39"/>
      <c r="X1760" s="39"/>
      <c r="Y1760" s="39"/>
      <c r="Z1760" s="39"/>
      <c r="AA1760" s="39"/>
      <c r="AB1760" s="39"/>
      <c r="AC1760" s="39"/>
      <c r="AD1760" s="39"/>
      <c r="AE1760" s="39"/>
      <c r="AR1760" s="239" t="s">
        <v>404</v>
      </c>
      <c r="AT1760" s="239" t="s">
        <v>323</v>
      </c>
      <c r="AU1760" s="239" t="s">
        <v>91</v>
      </c>
      <c r="AY1760" s="18" t="s">
        <v>320</v>
      </c>
      <c r="BE1760" s="240">
        <f>IF(N1760="základní",J1760,0)</f>
        <v>0</v>
      </c>
      <c r="BF1760" s="240">
        <f>IF(N1760="snížená",J1760,0)</f>
        <v>0</v>
      </c>
      <c r="BG1760" s="240">
        <f>IF(N1760="zákl. přenesená",J1760,0)</f>
        <v>0</v>
      </c>
      <c r="BH1760" s="240">
        <f>IF(N1760="sníž. přenesená",J1760,0)</f>
        <v>0</v>
      </c>
      <c r="BI1760" s="240">
        <f>IF(N1760="nulová",J1760,0)</f>
        <v>0</v>
      </c>
      <c r="BJ1760" s="18" t="s">
        <v>89</v>
      </c>
      <c r="BK1760" s="240">
        <f>ROUND(I1760*H1760,2)</f>
        <v>0</v>
      </c>
      <c r="BL1760" s="18" t="s">
        <v>404</v>
      </c>
      <c r="BM1760" s="239" t="s">
        <v>3115</v>
      </c>
    </row>
    <row r="1761" s="2" customFormat="1" ht="44.25" customHeight="1">
      <c r="A1761" s="39"/>
      <c r="B1761" s="40"/>
      <c r="C1761" s="228" t="s">
        <v>3116</v>
      </c>
      <c r="D1761" s="228" t="s">
        <v>323</v>
      </c>
      <c r="E1761" s="229" t="s">
        <v>3117</v>
      </c>
      <c r="F1761" s="230" t="s">
        <v>3118</v>
      </c>
      <c r="G1761" s="231" t="s">
        <v>544</v>
      </c>
      <c r="H1761" s="232">
        <v>5</v>
      </c>
      <c r="I1761" s="233"/>
      <c r="J1761" s="234">
        <f>ROUND(I1761*H1761,2)</f>
        <v>0</v>
      </c>
      <c r="K1761" s="230" t="s">
        <v>1</v>
      </c>
      <c r="L1761" s="45"/>
      <c r="M1761" s="235" t="s">
        <v>1</v>
      </c>
      <c r="N1761" s="236" t="s">
        <v>46</v>
      </c>
      <c r="O1761" s="92"/>
      <c r="P1761" s="237">
        <f>O1761*H1761</f>
        <v>0</v>
      </c>
      <c r="Q1761" s="237">
        <v>0</v>
      </c>
      <c r="R1761" s="237">
        <f>Q1761*H1761</f>
        <v>0</v>
      </c>
      <c r="S1761" s="237">
        <v>0</v>
      </c>
      <c r="T1761" s="238">
        <f>S1761*H1761</f>
        <v>0</v>
      </c>
      <c r="U1761" s="39"/>
      <c r="V1761" s="39"/>
      <c r="W1761" s="39"/>
      <c r="X1761" s="39"/>
      <c r="Y1761" s="39"/>
      <c r="Z1761" s="39"/>
      <c r="AA1761" s="39"/>
      <c r="AB1761" s="39"/>
      <c r="AC1761" s="39"/>
      <c r="AD1761" s="39"/>
      <c r="AE1761" s="39"/>
      <c r="AR1761" s="239" t="s">
        <v>404</v>
      </c>
      <c r="AT1761" s="239" t="s">
        <v>323</v>
      </c>
      <c r="AU1761" s="239" t="s">
        <v>91</v>
      </c>
      <c r="AY1761" s="18" t="s">
        <v>320</v>
      </c>
      <c r="BE1761" s="240">
        <f>IF(N1761="základní",J1761,0)</f>
        <v>0</v>
      </c>
      <c r="BF1761" s="240">
        <f>IF(N1761="snížená",J1761,0)</f>
        <v>0</v>
      </c>
      <c r="BG1761" s="240">
        <f>IF(N1761="zákl. přenesená",J1761,0)</f>
        <v>0</v>
      </c>
      <c r="BH1761" s="240">
        <f>IF(N1761="sníž. přenesená",J1761,0)</f>
        <v>0</v>
      </c>
      <c r="BI1761" s="240">
        <f>IF(N1761="nulová",J1761,0)</f>
        <v>0</v>
      </c>
      <c r="BJ1761" s="18" t="s">
        <v>89</v>
      </c>
      <c r="BK1761" s="240">
        <f>ROUND(I1761*H1761,2)</f>
        <v>0</v>
      </c>
      <c r="BL1761" s="18" t="s">
        <v>404</v>
      </c>
      <c r="BM1761" s="239" t="s">
        <v>3119</v>
      </c>
    </row>
    <row r="1762" s="2" customFormat="1" ht="44.25" customHeight="1">
      <c r="A1762" s="39"/>
      <c r="B1762" s="40"/>
      <c r="C1762" s="228" t="s">
        <v>3120</v>
      </c>
      <c r="D1762" s="228" t="s">
        <v>323</v>
      </c>
      <c r="E1762" s="229" t="s">
        <v>3121</v>
      </c>
      <c r="F1762" s="230" t="s">
        <v>3122</v>
      </c>
      <c r="G1762" s="231" t="s">
        <v>544</v>
      </c>
      <c r="H1762" s="232">
        <v>4</v>
      </c>
      <c r="I1762" s="233"/>
      <c r="J1762" s="234">
        <f>ROUND(I1762*H1762,2)</f>
        <v>0</v>
      </c>
      <c r="K1762" s="230" t="s">
        <v>1</v>
      </c>
      <c r="L1762" s="45"/>
      <c r="M1762" s="235" t="s">
        <v>1</v>
      </c>
      <c r="N1762" s="236" t="s">
        <v>46</v>
      </c>
      <c r="O1762" s="92"/>
      <c r="P1762" s="237">
        <f>O1762*H1762</f>
        <v>0</v>
      </c>
      <c r="Q1762" s="237">
        <v>0</v>
      </c>
      <c r="R1762" s="237">
        <f>Q1762*H1762</f>
        <v>0</v>
      </c>
      <c r="S1762" s="237">
        <v>0</v>
      </c>
      <c r="T1762" s="238">
        <f>S1762*H1762</f>
        <v>0</v>
      </c>
      <c r="U1762" s="39"/>
      <c r="V1762" s="39"/>
      <c r="W1762" s="39"/>
      <c r="X1762" s="39"/>
      <c r="Y1762" s="39"/>
      <c r="Z1762" s="39"/>
      <c r="AA1762" s="39"/>
      <c r="AB1762" s="39"/>
      <c r="AC1762" s="39"/>
      <c r="AD1762" s="39"/>
      <c r="AE1762" s="39"/>
      <c r="AR1762" s="239" t="s">
        <v>404</v>
      </c>
      <c r="AT1762" s="239" t="s">
        <v>323</v>
      </c>
      <c r="AU1762" s="239" t="s">
        <v>91</v>
      </c>
      <c r="AY1762" s="18" t="s">
        <v>320</v>
      </c>
      <c r="BE1762" s="240">
        <f>IF(N1762="základní",J1762,0)</f>
        <v>0</v>
      </c>
      <c r="BF1762" s="240">
        <f>IF(N1762="snížená",J1762,0)</f>
        <v>0</v>
      </c>
      <c r="BG1762" s="240">
        <f>IF(N1762="zákl. přenesená",J1762,0)</f>
        <v>0</v>
      </c>
      <c r="BH1762" s="240">
        <f>IF(N1762="sníž. přenesená",J1762,0)</f>
        <v>0</v>
      </c>
      <c r="BI1762" s="240">
        <f>IF(N1762="nulová",J1762,0)</f>
        <v>0</v>
      </c>
      <c r="BJ1762" s="18" t="s">
        <v>89</v>
      </c>
      <c r="BK1762" s="240">
        <f>ROUND(I1762*H1762,2)</f>
        <v>0</v>
      </c>
      <c r="BL1762" s="18" t="s">
        <v>404</v>
      </c>
      <c r="BM1762" s="239" t="s">
        <v>3123</v>
      </c>
    </row>
    <row r="1763" s="2" customFormat="1" ht="44.25" customHeight="1">
      <c r="A1763" s="39"/>
      <c r="B1763" s="40"/>
      <c r="C1763" s="228" t="s">
        <v>3124</v>
      </c>
      <c r="D1763" s="228" t="s">
        <v>323</v>
      </c>
      <c r="E1763" s="229" t="s">
        <v>3125</v>
      </c>
      <c r="F1763" s="230" t="s">
        <v>3126</v>
      </c>
      <c r="G1763" s="231" t="s">
        <v>515</v>
      </c>
      <c r="H1763" s="232">
        <v>14</v>
      </c>
      <c r="I1763" s="233"/>
      <c r="J1763" s="234">
        <f>ROUND(I1763*H1763,2)</f>
        <v>0</v>
      </c>
      <c r="K1763" s="230" t="s">
        <v>1</v>
      </c>
      <c r="L1763" s="45"/>
      <c r="M1763" s="235" t="s">
        <v>1</v>
      </c>
      <c r="N1763" s="236" t="s">
        <v>46</v>
      </c>
      <c r="O1763" s="92"/>
      <c r="P1763" s="237">
        <f>O1763*H1763</f>
        <v>0</v>
      </c>
      <c r="Q1763" s="237">
        <v>0</v>
      </c>
      <c r="R1763" s="237">
        <f>Q1763*H1763</f>
        <v>0</v>
      </c>
      <c r="S1763" s="237">
        <v>0</v>
      </c>
      <c r="T1763" s="238">
        <f>S1763*H1763</f>
        <v>0</v>
      </c>
      <c r="U1763" s="39"/>
      <c r="V1763" s="39"/>
      <c r="W1763" s="39"/>
      <c r="X1763" s="39"/>
      <c r="Y1763" s="39"/>
      <c r="Z1763" s="39"/>
      <c r="AA1763" s="39"/>
      <c r="AB1763" s="39"/>
      <c r="AC1763" s="39"/>
      <c r="AD1763" s="39"/>
      <c r="AE1763" s="39"/>
      <c r="AR1763" s="239" t="s">
        <v>404</v>
      </c>
      <c r="AT1763" s="239" t="s">
        <v>323</v>
      </c>
      <c r="AU1763" s="239" t="s">
        <v>91</v>
      </c>
      <c r="AY1763" s="18" t="s">
        <v>320</v>
      </c>
      <c r="BE1763" s="240">
        <f>IF(N1763="základní",J1763,0)</f>
        <v>0</v>
      </c>
      <c r="BF1763" s="240">
        <f>IF(N1763="snížená",J1763,0)</f>
        <v>0</v>
      </c>
      <c r="BG1763" s="240">
        <f>IF(N1763="zákl. přenesená",J1763,0)</f>
        <v>0</v>
      </c>
      <c r="BH1763" s="240">
        <f>IF(N1763="sníž. přenesená",J1763,0)</f>
        <v>0</v>
      </c>
      <c r="BI1763" s="240">
        <f>IF(N1763="nulová",J1763,0)</f>
        <v>0</v>
      </c>
      <c r="BJ1763" s="18" t="s">
        <v>89</v>
      </c>
      <c r="BK1763" s="240">
        <f>ROUND(I1763*H1763,2)</f>
        <v>0</v>
      </c>
      <c r="BL1763" s="18" t="s">
        <v>404</v>
      </c>
      <c r="BM1763" s="239" t="s">
        <v>3127</v>
      </c>
    </row>
    <row r="1764" s="2" customFormat="1" ht="66.75" customHeight="1">
      <c r="A1764" s="39"/>
      <c r="B1764" s="40"/>
      <c r="C1764" s="228" t="s">
        <v>3128</v>
      </c>
      <c r="D1764" s="228" t="s">
        <v>323</v>
      </c>
      <c r="E1764" s="229" t="s">
        <v>3129</v>
      </c>
      <c r="F1764" s="230" t="s">
        <v>3130</v>
      </c>
      <c r="G1764" s="231" t="s">
        <v>325</v>
      </c>
      <c r="H1764" s="232">
        <v>1</v>
      </c>
      <c r="I1764" s="233"/>
      <c r="J1764" s="234">
        <f>ROUND(I1764*H1764,2)</f>
        <v>0</v>
      </c>
      <c r="K1764" s="230" t="s">
        <v>1</v>
      </c>
      <c r="L1764" s="45"/>
      <c r="M1764" s="235" t="s">
        <v>1</v>
      </c>
      <c r="N1764" s="236" t="s">
        <v>46</v>
      </c>
      <c r="O1764" s="92"/>
      <c r="P1764" s="237">
        <f>O1764*H1764</f>
        <v>0</v>
      </c>
      <c r="Q1764" s="237">
        <v>0</v>
      </c>
      <c r="R1764" s="237">
        <f>Q1764*H1764</f>
        <v>0</v>
      </c>
      <c r="S1764" s="237">
        <v>0</v>
      </c>
      <c r="T1764" s="238">
        <f>S1764*H1764</f>
        <v>0</v>
      </c>
      <c r="U1764" s="39"/>
      <c r="V1764" s="39"/>
      <c r="W1764" s="39"/>
      <c r="X1764" s="39"/>
      <c r="Y1764" s="39"/>
      <c r="Z1764" s="39"/>
      <c r="AA1764" s="39"/>
      <c r="AB1764" s="39"/>
      <c r="AC1764" s="39"/>
      <c r="AD1764" s="39"/>
      <c r="AE1764" s="39"/>
      <c r="AR1764" s="239" t="s">
        <v>404</v>
      </c>
      <c r="AT1764" s="239" t="s">
        <v>323</v>
      </c>
      <c r="AU1764" s="239" t="s">
        <v>91</v>
      </c>
      <c r="AY1764" s="18" t="s">
        <v>320</v>
      </c>
      <c r="BE1764" s="240">
        <f>IF(N1764="základní",J1764,0)</f>
        <v>0</v>
      </c>
      <c r="BF1764" s="240">
        <f>IF(N1764="snížená",J1764,0)</f>
        <v>0</v>
      </c>
      <c r="BG1764" s="240">
        <f>IF(N1764="zákl. přenesená",J1764,0)</f>
        <v>0</v>
      </c>
      <c r="BH1764" s="240">
        <f>IF(N1764="sníž. přenesená",J1764,0)</f>
        <v>0</v>
      </c>
      <c r="BI1764" s="240">
        <f>IF(N1764="nulová",J1764,0)</f>
        <v>0</v>
      </c>
      <c r="BJ1764" s="18" t="s">
        <v>89</v>
      </c>
      <c r="BK1764" s="240">
        <f>ROUND(I1764*H1764,2)</f>
        <v>0</v>
      </c>
      <c r="BL1764" s="18" t="s">
        <v>404</v>
      </c>
      <c r="BM1764" s="239" t="s">
        <v>3131</v>
      </c>
    </row>
    <row r="1765" s="2" customFormat="1" ht="49.05" customHeight="1">
      <c r="A1765" s="39"/>
      <c r="B1765" s="40"/>
      <c r="C1765" s="228" t="s">
        <v>3132</v>
      </c>
      <c r="D1765" s="228" t="s">
        <v>323</v>
      </c>
      <c r="E1765" s="229" t="s">
        <v>3133</v>
      </c>
      <c r="F1765" s="230" t="s">
        <v>3134</v>
      </c>
      <c r="G1765" s="231" t="s">
        <v>544</v>
      </c>
      <c r="H1765" s="232">
        <v>1</v>
      </c>
      <c r="I1765" s="233"/>
      <c r="J1765" s="234">
        <f>ROUND(I1765*H1765,2)</f>
        <v>0</v>
      </c>
      <c r="K1765" s="230" t="s">
        <v>1</v>
      </c>
      <c r="L1765" s="45"/>
      <c r="M1765" s="235" t="s">
        <v>1</v>
      </c>
      <c r="N1765" s="236" t="s">
        <v>46</v>
      </c>
      <c r="O1765" s="92"/>
      <c r="P1765" s="237">
        <f>O1765*H1765</f>
        <v>0</v>
      </c>
      <c r="Q1765" s="237">
        <v>0</v>
      </c>
      <c r="R1765" s="237">
        <f>Q1765*H1765</f>
        <v>0</v>
      </c>
      <c r="S1765" s="237">
        <v>0</v>
      </c>
      <c r="T1765" s="238">
        <f>S1765*H1765</f>
        <v>0</v>
      </c>
      <c r="U1765" s="39"/>
      <c r="V1765" s="39"/>
      <c r="W1765" s="39"/>
      <c r="X1765" s="39"/>
      <c r="Y1765" s="39"/>
      <c r="Z1765" s="39"/>
      <c r="AA1765" s="39"/>
      <c r="AB1765" s="39"/>
      <c r="AC1765" s="39"/>
      <c r="AD1765" s="39"/>
      <c r="AE1765" s="39"/>
      <c r="AR1765" s="239" t="s">
        <v>404</v>
      </c>
      <c r="AT1765" s="239" t="s">
        <v>323</v>
      </c>
      <c r="AU1765" s="239" t="s">
        <v>91</v>
      </c>
      <c r="AY1765" s="18" t="s">
        <v>320</v>
      </c>
      <c r="BE1765" s="240">
        <f>IF(N1765="základní",J1765,0)</f>
        <v>0</v>
      </c>
      <c r="BF1765" s="240">
        <f>IF(N1765="snížená",J1765,0)</f>
        <v>0</v>
      </c>
      <c r="BG1765" s="240">
        <f>IF(N1765="zákl. přenesená",J1765,0)</f>
        <v>0</v>
      </c>
      <c r="BH1765" s="240">
        <f>IF(N1765="sníž. přenesená",J1765,0)</f>
        <v>0</v>
      </c>
      <c r="BI1765" s="240">
        <f>IF(N1765="nulová",J1765,0)</f>
        <v>0</v>
      </c>
      <c r="BJ1765" s="18" t="s">
        <v>89</v>
      </c>
      <c r="BK1765" s="240">
        <f>ROUND(I1765*H1765,2)</f>
        <v>0</v>
      </c>
      <c r="BL1765" s="18" t="s">
        <v>404</v>
      </c>
      <c r="BM1765" s="239" t="s">
        <v>3135</v>
      </c>
    </row>
    <row r="1766" s="2" customFormat="1" ht="66.75" customHeight="1">
      <c r="A1766" s="39"/>
      <c r="B1766" s="40"/>
      <c r="C1766" s="228" t="s">
        <v>3136</v>
      </c>
      <c r="D1766" s="228" t="s">
        <v>323</v>
      </c>
      <c r="E1766" s="229" t="s">
        <v>3137</v>
      </c>
      <c r="F1766" s="230" t="s">
        <v>3138</v>
      </c>
      <c r="G1766" s="231" t="s">
        <v>325</v>
      </c>
      <c r="H1766" s="232">
        <v>1</v>
      </c>
      <c r="I1766" s="233"/>
      <c r="J1766" s="234">
        <f>ROUND(I1766*H1766,2)</f>
        <v>0</v>
      </c>
      <c r="K1766" s="230" t="s">
        <v>1</v>
      </c>
      <c r="L1766" s="45"/>
      <c r="M1766" s="235" t="s">
        <v>1</v>
      </c>
      <c r="N1766" s="236" t="s">
        <v>46</v>
      </c>
      <c r="O1766" s="92"/>
      <c r="P1766" s="237">
        <f>O1766*H1766</f>
        <v>0</v>
      </c>
      <c r="Q1766" s="237">
        <v>0</v>
      </c>
      <c r="R1766" s="237">
        <f>Q1766*H1766</f>
        <v>0</v>
      </c>
      <c r="S1766" s="237">
        <v>0</v>
      </c>
      <c r="T1766" s="238">
        <f>S1766*H1766</f>
        <v>0</v>
      </c>
      <c r="U1766" s="39"/>
      <c r="V1766" s="39"/>
      <c r="W1766" s="39"/>
      <c r="X1766" s="39"/>
      <c r="Y1766" s="39"/>
      <c r="Z1766" s="39"/>
      <c r="AA1766" s="39"/>
      <c r="AB1766" s="39"/>
      <c r="AC1766" s="39"/>
      <c r="AD1766" s="39"/>
      <c r="AE1766" s="39"/>
      <c r="AR1766" s="239" t="s">
        <v>404</v>
      </c>
      <c r="AT1766" s="239" t="s">
        <v>323</v>
      </c>
      <c r="AU1766" s="239" t="s">
        <v>91</v>
      </c>
      <c r="AY1766" s="18" t="s">
        <v>320</v>
      </c>
      <c r="BE1766" s="240">
        <f>IF(N1766="základní",J1766,0)</f>
        <v>0</v>
      </c>
      <c r="BF1766" s="240">
        <f>IF(N1766="snížená",J1766,0)</f>
        <v>0</v>
      </c>
      <c r="BG1766" s="240">
        <f>IF(N1766="zákl. přenesená",J1766,0)</f>
        <v>0</v>
      </c>
      <c r="BH1766" s="240">
        <f>IF(N1766="sníž. přenesená",J1766,0)</f>
        <v>0</v>
      </c>
      <c r="BI1766" s="240">
        <f>IF(N1766="nulová",J1766,0)</f>
        <v>0</v>
      </c>
      <c r="BJ1766" s="18" t="s">
        <v>89</v>
      </c>
      <c r="BK1766" s="240">
        <f>ROUND(I1766*H1766,2)</f>
        <v>0</v>
      </c>
      <c r="BL1766" s="18" t="s">
        <v>404</v>
      </c>
      <c r="BM1766" s="239" t="s">
        <v>3139</v>
      </c>
    </row>
    <row r="1767" s="2" customFormat="1" ht="66.75" customHeight="1">
      <c r="A1767" s="39"/>
      <c r="B1767" s="40"/>
      <c r="C1767" s="228" t="s">
        <v>3140</v>
      </c>
      <c r="D1767" s="228" t="s">
        <v>323</v>
      </c>
      <c r="E1767" s="229" t="s">
        <v>3141</v>
      </c>
      <c r="F1767" s="230" t="s">
        <v>3142</v>
      </c>
      <c r="G1767" s="231" t="s">
        <v>325</v>
      </c>
      <c r="H1767" s="232">
        <v>1</v>
      </c>
      <c r="I1767" s="233"/>
      <c r="J1767" s="234">
        <f>ROUND(I1767*H1767,2)</f>
        <v>0</v>
      </c>
      <c r="K1767" s="230" t="s">
        <v>1</v>
      </c>
      <c r="L1767" s="45"/>
      <c r="M1767" s="235" t="s">
        <v>1</v>
      </c>
      <c r="N1767" s="236" t="s">
        <v>46</v>
      </c>
      <c r="O1767" s="92"/>
      <c r="P1767" s="237">
        <f>O1767*H1767</f>
        <v>0</v>
      </c>
      <c r="Q1767" s="237">
        <v>0</v>
      </c>
      <c r="R1767" s="237">
        <f>Q1767*H1767</f>
        <v>0</v>
      </c>
      <c r="S1767" s="237">
        <v>0</v>
      </c>
      <c r="T1767" s="238">
        <f>S1767*H1767</f>
        <v>0</v>
      </c>
      <c r="U1767" s="39"/>
      <c r="V1767" s="39"/>
      <c r="W1767" s="39"/>
      <c r="X1767" s="39"/>
      <c r="Y1767" s="39"/>
      <c r="Z1767" s="39"/>
      <c r="AA1767" s="39"/>
      <c r="AB1767" s="39"/>
      <c r="AC1767" s="39"/>
      <c r="AD1767" s="39"/>
      <c r="AE1767" s="39"/>
      <c r="AR1767" s="239" t="s">
        <v>404</v>
      </c>
      <c r="AT1767" s="239" t="s">
        <v>323</v>
      </c>
      <c r="AU1767" s="239" t="s">
        <v>91</v>
      </c>
      <c r="AY1767" s="18" t="s">
        <v>320</v>
      </c>
      <c r="BE1767" s="240">
        <f>IF(N1767="základní",J1767,0)</f>
        <v>0</v>
      </c>
      <c r="BF1767" s="240">
        <f>IF(N1767="snížená",J1767,0)</f>
        <v>0</v>
      </c>
      <c r="BG1767" s="240">
        <f>IF(N1767="zákl. přenesená",J1767,0)</f>
        <v>0</v>
      </c>
      <c r="BH1767" s="240">
        <f>IF(N1767="sníž. přenesená",J1767,0)</f>
        <v>0</v>
      </c>
      <c r="BI1767" s="240">
        <f>IF(N1767="nulová",J1767,0)</f>
        <v>0</v>
      </c>
      <c r="BJ1767" s="18" t="s">
        <v>89</v>
      </c>
      <c r="BK1767" s="240">
        <f>ROUND(I1767*H1767,2)</f>
        <v>0</v>
      </c>
      <c r="BL1767" s="18" t="s">
        <v>404</v>
      </c>
      <c r="BM1767" s="239" t="s">
        <v>3143</v>
      </c>
    </row>
    <row r="1768" s="2" customFormat="1" ht="55.5" customHeight="1">
      <c r="A1768" s="39"/>
      <c r="B1768" s="40"/>
      <c r="C1768" s="228" t="s">
        <v>3144</v>
      </c>
      <c r="D1768" s="228" t="s">
        <v>323</v>
      </c>
      <c r="E1768" s="229" t="s">
        <v>3145</v>
      </c>
      <c r="F1768" s="230" t="s">
        <v>3146</v>
      </c>
      <c r="G1768" s="231" t="s">
        <v>325</v>
      </c>
      <c r="H1768" s="232">
        <v>1</v>
      </c>
      <c r="I1768" s="233"/>
      <c r="J1768" s="234">
        <f>ROUND(I1768*H1768,2)</f>
        <v>0</v>
      </c>
      <c r="K1768" s="230" t="s">
        <v>1</v>
      </c>
      <c r="L1768" s="45"/>
      <c r="M1768" s="235" t="s">
        <v>1</v>
      </c>
      <c r="N1768" s="236" t="s">
        <v>46</v>
      </c>
      <c r="O1768" s="92"/>
      <c r="P1768" s="237">
        <f>O1768*H1768</f>
        <v>0</v>
      </c>
      <c r="Q1768" s="237">
        <v>0</v>
      </c>
      <c r="R1768" s="237">
        <f>Q1768*H1768</f>
        <v>0</v>
      </c>
      <c r="S1768" s="237">
        <v>0</v>
      </c>
      <c r="T1768" s="238">
        <f>S1768*H1768</f>
        <v>0</v>
      </c>
      <c r="U1768" s="39"/>
      <c r="V1768" s="39"/>
      <c r="W1768" s="39"/>
      <c r="X1768" s="39"/>
      <c r="Y1768" s="39"/>
      <c r="Z1768" s="39"/>
      <c r="AA1768" s="39"/>
      <c r="AB1768" s="39"/>
      <c r="AC1768" s="39"/>
      <c r="AD1768" s="39"/>
      <c r="AE1768" s="39"/>
      <c r="AR1768" s="239" t="s">
        <v>404</v>
      </c>
      <c r="AT1768" s="239" t="s">
        <v>323</v>
      </c>
      <c r="AU1768" s="239" t="s">
        <v>91</v>
      </c>
      <c r="AY1768" s="18" t="s">
        <v>320</v>
      </c>
      <c r="BE1768" s="240">
        <f>IF(N1768="základní",J1768,0)</f>
        <v>0</v>
      </c>
      <c r="BF1768" s="240">
        <f>IF(N1768="snížená",J1768,0)</f>
        <v>0</v>
      </c>
      <c r="BG1768" s="240">
        <f>IF(N1768="zákl. přenesená",J1768,0)</f>
        <v>0</v>
      </c>
      <c r="BH1768" s="240">
        <f>IF(N1768="sníž. přenesená",J1768,0)</f>
        <v>0</v>
      </c>
      <c r="BI1768" s="240">
        <f>IF(N1768="nulová",J1768,0)</f>
        <v>0</v>
      </c>
      <c r="BJ1768" s="18" t="s">
        <v>89</v>
      </c>
      <c r="BK1768" s="240">
        <f>ROUND(I1768*H1768,2)</f>
        <v>0</v>
      </c>
      <c r="BL1768" s="18" t="s">
        <v>404</v>
      </c>
      <c r="BM1768" s="239" t="s">
        <v>3147</v>
      </c>
    </row>
    <row r="1769" s="2" customFormat="1" ht="55.5" customHeight="1">
      <c r="A1769" s="39"/>
      <c r="B1769" s="40"/>
      <c r="C1769" s="228" t="s">
        <v>3148</v>
      </c>
      <c r="D1769" s="228" t="s">
        <v>323</v>
      </c>
      <c r="E1769" s="229" t="s">
        <v>3149</v>
      </c>
      <c r="F1769" s="230" t="s">
        <v>3150</v>
      </c>
      <c r="G1769" s="231" t="s">
        <v>544</v>
      </c>
      <c r="H1769" s="232">
        <v>2</v>
      </c>
      <c r="I1769" s="233"/>
      <c r="J1769" s="234">
        <f>ROUND(I1769*H1769,2)</f>
        <v>0</v>
      </c>
      <c r="K1769" s="230" t="s">
        <v>1</v>
      </c>
      <c r="L1769" s="45"/>
      <c r="M1769" s="235" t="s">
        <v>1</v>
      </c>
      <c r="N1769" s="236" t="s">
        <v>46</v>
      </c>
      <c r="O1769" s="92"/>
      <c r="P1769" s="237">
        <f>O1769*H1769</f>
        <v>0</v>
      </c>
      <c r="Q1769" s="237">
        <v>0</v>
      </c>
      <c r="R1769" s="237">
        <f>Q1769*H1769</f>
        <v>0</v>
      </c>
      <c r="S1769" s="237">
        <v>0</v>
      </c>
      <c r="T1769" s="238">
        <f>S1769*H1769</f>
        <v>0</v>
      </c>
      <c r="U1769" s="39"/>
      <c r="V1769" s="39"/>
      <c r="W1769" s="39"/>
      <c r="X1769" s="39"/>
      <c r="Y1769" s="39"/>
      <c r="Z1769" s="39"/>
      <c r="AA1769" s="39"/>
      <c r="AB1769" s="39"/>
      <c r="AC1769" s="39"/>
      <c r="AD1769" s="39"/>
      <c r="AE1769" s="39"/>
      <c r="AR1769" s="239" t="s">
        <v>404</v>
      </c>
      <c r="AT1769" s="239" t="s">
        <v>323</v>
      </c>
      <c r="AU1769" s="239" t="s">
        <v>91</v>
      </c>
      <c r="AY1769" s="18" t="s">
        <v>320</v>
      </c>
      <c r="BE1769" s="240">
        <f>IF(N1769="základní",J1769,0)</f>
        <v>0</v>
      </c>
      <c r="BF1769" s="240">
        <f>IF(N1769="snížená",J1769,0)</f>
        <v>0</v>
      </c>
      <c r="BG1769" s="240">
        <f>IF(N1769="zákl. přenesená",J1769,0)</f>
        <v>0</v>
      </c>
      <c r="BH1769" s="240">
        <f>IF(N1769="sníž. přenesená",J1769,0)</f>
        <v>0</v>
      </c>
      <c r="BI1769" s="240">
        <f>IF(N1769="nulová",J1769,0)</f>
        <v>0</v>
      </c>
      <c r="BJ1769" s="18" t="s">
        <v>89</v>
      </c>
      <c r="BK1769" s="240">
        <f>ROUND(I1769*H1769,2)</f>
        <v>0</v>
      </c>
      <c r="BL1769" s="18" t="s">
        <v>404</v>
      </c>
      <c r="BM1769" s="239" t="s">
        <v>3151</v>
      </c>
    </row>
    <row r="1770" s="2" customFormat="1" ht="55.5" customHeight="1">
      <c r="A1770" s="39"/>
      <c r="B1770" s="40"/>
      <c r="C1770" s="228" t="s">
        <v>3152</v>
      </c>
      <c r="D1770" s="228" t="s">
        <v>323</v>
      </c>
      <c r="E1770" s="229" t="s">
        <v>3153</v>
      </c>
      <c r="F1770" s="230" t="s">
        <v>3154</v>
      </c>
      <c r="G1770" s="231" t="s">
        <v>544</v>
      </c>
      <c r="H1770" s="232">
        <v>6</v>
      </c>
      <c r="I1770" s="233"/>
      <c r="J1770" s="234">
        <f>ROUND(I1770*H1770,2)</f>
        <v>0</v>
      </c>
      <c r="K1770" s="230" t="s">
        <v>1</v>
      </c>
      <c r="L1770" s="45"/>
      <c r="M1770" s="235" t="s">
        <v>1</v>
      </c>
      <c r="N1770" s="236" t="s">
        <v>46</v>
      </c>
      <c r="O1770" s="92"/>
      <c r="P1770" s="237">
        <f>O1770*H1770</f>
        <v>0</v>
      </c>
      <c r="Q1770" s="237">
        <v>0</v>
      </c>
      <c r="R1770" s="237">
        <f>Q1770*H1770</f>
        <v>0</v>
      </c>
      <c r="S1770" s="237">
        <v>0</v>
      </c>
      <c r="T1770" s="238">
        <f>S1770*H1770</f>
        <v>0</v>
      </c>
      <c r="U1770" s="39"/>
      <c r="V1770" s="39"/>
      <c r="W1770" s="39"/>
      <c r="X1770" s="39"/>
      <c r="Y1770" s="39"/>
      <c r="Z1770" s="39"/>
      <c r="AA1770" s="39"/>
      <c r="AB1770" s="39"/>
      <c r="AC1770" s="39"/>
      <c r="AD1770" s="39"/>
      <c r="AE1770" s="39"/>
      <c r="AR1770" s="239" t="s">
        <v>404</v>
      </c>
      <c r="AT1770" s="239" t="s">
        <v>323</v>
      </c>
      <c r="AU1770" s="239" t="s">
        <v>91</v>
      </c>
      <c r="AY1770" s="18" t="s">
        <v>320</v>
      </c>
      <c r="BE1770" s="240">
        <f>IF(N1770="základní",J1770,0)</f>
        <v>0</v>
      </c>
      <c r="BF1770" s="240">
        <f>IF(N1770="snížená",J1770,0)</f>
        <v>0</v>
      </c>
      <c r="BG1770" s="240">
        <f>IF(N1770="zákl. přenesená",J1770,0)</f>
        <v>0</v>
      </c>
      <c r="BH1770" s="240">
        <f>IF(N1770="sníž. přenesená",J1770,0)</f>
        <v>0</v>
      </c>
      <c r="BI1770" s="240">
        <f>IF(N1770="nulová",J1770,0)</f>
        <v>0</v>
      </c>
      <c r="BJ1770" s="18" t="s">
        <v>89</v>
      </c>
      <c r="BK1770" s="240">
        <f>ROUND(I1770*H1770,2)</f>
        <v>0</v>
      </c>
      <c r="BL1770" s="18" t="s">
        <v>404</v>
      </c>
      <c r="BM1770" s="239" t="s">
        <v>3155</v>
      </c>
    </row>
    <row r="1771" s="2" customFormat="1" ht="55.5" customHeight="1">
      <c r="A1771" s="39"/>
      <c r="B1771" s="40"/>
      <c r="C1771" s="228" t="s">
        <v>3156</v>
      </c>
      <c r="D1771" s="228" t="s">
        <v>323</v>
      </c>
      <c r="E1771" s="229" t="s">
        <v>3157</v>
      </c>
      <c r="F1771" s="230" t="s">
        <v>3158</v>
      </c>
      <c r="G1771" s="231" t="s">
        <v>544</v>
      </c>
      <c r="H1771" s="232">
        <v>2</v>
      </c>
      <c r="I1771" s="233"/>
      <c r="J1771" s="234">
        <f>ROUND(I1771*H1771,2)</f>
        <v>0</v>
      </c>
      <c r="K1771" s="230" t="s">
        <v>1</v>
      </c>
      <c r="L1771" s="45"/>
      <c r="M1771" s="235" t="s">
        <v>1</v>
      </c>
      <c r="N1771" s="236" t="s">
        <v>46</v>
      </c>
      <c r="O1771" s="92"/>
      <c r="P1771" s="237">
        <f>O1771*H1771</f>
        <v>0</v>
      </c>
      <c r="Q1771" s="237">
        <v>0</v>
      </c>
      <c r="R1771" s="237">
        <f>Q1771*H1771</f>
        <v>0</v>
      </c>
      <c r="S1771" s="237">
        <v>0</v>
      </c>
      <c r="T1771" s="238">
        <f>S1771*H1771</f>
        <v>0</v>
      </c>
      <c r="U1771" s="39"/>
      <c r="V1771" s="39"/>
      <c r="W1771" s="39"/>
      <c r="X1771" s="39"/>
      <c r="Y1771" s="39"/>
      <c r="Z1771" s="39"/>
      <c r="AA1771" s="39"/>
      <c r="AB1771" s="39"/>
      <c r="AC1771" s="39"/>
      <c r="AD1771" s="39"/>
      <c r="AE1771" s="39"/>
      <c r="AR1771" s="239" t="s">
        <v>404</v>
      </c>
      <c r="AT1771" s="239" t="s">
        <v>323</v>
      </c>
      <c r="AU1771" s="239" t="s">
        <v>91</v>
      </c>
      <c r="AY1771" s="18" t="s">
        <v>320</v>
      </c>
      <c r="BE1771" s="240">
        <f>IF(N1771="základní",J1771,0)</f>
        <v>0</v>
      </c>
      <c r="BF1771" s="240">
        <f>IF(N1771="snížená",J1771,0)</f>
        <v>0</v>
      </c>
      <c r="BG1771" s="240">
        <f>IF(N1771="zákl. přenesená",J1771,0)</f>
        <v>0</v>
      </c>
      <c r="BH1771" s="240">
        <f>IF(N1771="sníž. přenesená",J1771,0)</f>
        <v>0</v>
      </c>
      <c r="BI1771" s="240">
        <f>IF(N1771="nulová",J1771,0)</f>
        <v>0</v>
      </c>
      <c r="BJ1771" s="18" t="s">
        <v>89</v>
      </c>
      <c r="BK1771" s="240">
        <f>ROUND(I1771*H1771,2)</f>
        <v>0</v>
      </c>
      <c r="BL1771" s="18" t="s">
        <v>404</v>
      </c>
      <c r="BM1771" s="239" t="s">
        <v>3159</v>
      </c>
    </row>
    <row r="1772" s="2" customFormat="1" ht="55.5" customHeight="1">
      <c r="A1772" s="39"/>
      <c r="B1772" s="40"/>
      <c r="C1772" s="228" t="s">
        <v>3160</v>
      </c>
      <c r="D1772" s="228" t="s">
        <v>323</v>
      </c>
      <c r="E1772" s="229" t="s">
        <v>3161</v>
      </c>
      <c r="F1772" s="230" t="s">
        <v>3162</v>
      </c>
      <c r="G1772" s="231" t="s">
        <v>544</v>
      </c>
      <c r="H1772" s="232">
        <v>2</v>
      </c>
      <c r="I1772" s="233"/>
      <c r="J1772" s="234">
        <f>ROUND(I1772*H1772,2)</f>
        <v>0</v>
      </c>
      <c r="K1772" s="230" t="s">
        <v>1</v>
      </c>
      <c r="L1772" s="45"/>
      <c r="M1772" s="235" t="s">
        <v>1</v>
      </c>
      <c r="N1772" s="236" t="s">
        <v>46</v>
      </c>
      <c r="O1772" s="92"/>
      <c r="P1772" s="237">
        <f>O1772*H1772</f>
        <v>0</v>
      </c>
      <c r="Q1772" s="237">
        <v>0</v>
      </c>
      <c r="R1772" s="237">
        <f>Q1772*H1772</f>
        <v>0</v>
      </c>
      <c r="S1772" s="237">
        <v>0</v>
      </c>
      <c r="T1772" s="238">
        <f>S1772*H1772</f>
        <v>0</v>
      </c>
      <c r="U1772" s="39"/>
      <c r="V1772" s="39"/>
      <c r="W1772" s="39"/>
      <c r="X1772" s="39"/>
      <c r="Y1772" s="39"/>
      <c r="Z1772" s="39"/>
      <c r="AA1772" s="39"/>
      <c r="AB1772" s="39"/>
      <c r="AC1772" s="39"/>
      <c r="AD1772" s="39"/>
      <c r="AE1772" s="39"/>
      <c r="AR1772" s="239" t="s">
        <v>404</v>
      </c>
      <c r="AT1772" s="239" t="s">
        <v>323</v>
      </c>
      <c r="AU1772" s="239" t="s">
        <v>91</v>
      </c>
      <c r="AY1772" s="18" t="s">
        <v>320</v>
      </c>
      <c r="BE1772" s="240">
        <f>IF(N1772="základní",J1772,0)</f>
        <v>0</v>
      </c>
      <c r="BF1772" s="240">
        <f>IF(N1772="snížená",J1772,0)</f>
        <v>0</v>
      </c>
      <c r="BG1772" s="240">
        <f>IF(N1772="zákl. přenesená",J1772,0)</f>
        <v>0</v>
      </c>
      <c r="BH1772" s="240">
        <f>IF(N1772="sníž. přenesená",J1772,0)</f>
        <v>0</v>
      </c>
      <c r="BI1772" s="240">
        <f>IF(N1772="nulová",J1772,0)</f>
        <v>0</v>
      </c>
      <c r="BJ1772" s="18" t="s">
        <v>89</v>
      </c>
      <c r="BK1772" s="240">
        <f>ROUND(I1772*H1772,2)</f>
        <v>0</v>
      </c>
      <c r="BL1772" s="18" t="s">
        <v>404</v>
      </c>
      <c r="BM1772" s="239" t="s">
        <v>3163</v>
      </c>
    </row>
    <row r="1773" s="2" customFormat="1" ht="24.15" customHeight="1">
      <c r="A1773" s="39"/>
      <c r="B1773" s="40"/>
      <c r="C1773" s="228" t="s">
        <v>3164</v>
      </c>
      <c r="D1773" s="228" t="s">
        <v>323</v>
      </c>
      <c r="E1773" s="229" t="s">
        <v>3165</v>
      </c>
      <c r="F1773" s="230" t="s">
        <v>3166</v>
      </c>
      <c r="G1773" s="231" t="s">
        <v>325</v>
      </c>
      <c r="H1773" s="232">
        <v>1</v>
      </c>
      <c r="I1773" s="233"/>
      <c r="J1773" s="234">
        <f>ROUND(I1773*H1773,2)</f>
        <v>0</v>
      </c>
      <c r="K1773" s="230" t="s">
        <v>1</v>
      </c>
      <c r="L1773" s="45"/>
      <c r="M1773" s="246" t="s">
        <v>1</v>
      </c>
      <c r="N1773" s="247" t="s">
        <v>46</v>
      </c>
      <c r="O1773" s="248"/>
      <c r="P1773" s="249">
        <f>O1773*H1773</f>
        <v>0</v>
      </c>
      <c r="Q1773" s="249">
        <v>0</v>
      </c>
      <c r="R1773" s="249">
        <f>Q1773*H1773</f>
        <v>0</v>
      </c>
      <c r="S1773" s="249">
        <v>0</v>
      </c>
      <c r="T1773" s="250">
        <f>S1773*H1773</f>
        <v>0</v>
      </c>
      <c r="U1773" s="39"/>
      <c r="V1773" s="39"/>
      <c r="W1773" s="39"/>
      <c r="X1773" s="39"/>
      <c r="Y1773" s="39"/>
      <c r="Z1773" s="39"/>
      <c r="AA1773" s="39"/>
      <c r="AB1773" s="39"/>
      <c r="AC1773" s="39"/>
      <c r="AD1773" s="39"/>
      <c r="AE1773" s="39"/>
      <c r="AR1773" s="239" t="s">
        <v>404</v>
      </c>
      <c r="AT1773" s="239" t="s">
        <v>323</v>
      </c>
      <c r="AU1773" s="239" t="s">
        <v>91</v>
      </c>
      <c r="AY1773" s="18" t="s">
        <v>320</v>
      </c>
      <c r="BE1773" s="240">
        <f>IF(N1773="základní",J1773,0)</f>
        <v>0</v>
      </c>
      <c r="BF1773" s="240">
        <f>IF(N1773="snížená",J1773,0)</f>
        <v>0</v>
      </c>
      <c r="BG1773" s="240">
        <f>IF(N1773="zákl. přenesená",J1773,0)</f>
        <v>0</v>
      </c>
      <c r="BH1773" s="240">
        <f>IF(N1773="sníž. přenesená",J1773,0)</f>
        <v>0</v>
      </c>
      <c r="BI1773" s="240">
        <f>IF(N1773="nulová",J1773,0)</f>
        <v>0</v>
      </c>
      <c r="BJ1773" s="18" t="s">
        <v>89</v>
      </c>
      <c r="BK1773" s="240">
        <f>ROUND(I1773*H1773,2)</f>
        <v>0</v>
      </c>
      <c r="BL1773" s="18" t="s">
        <v>404</v>
      </c>
      <c r="BM1773" s="239" t="s">
        <v>3167</v>
      </c>
    </row>
    <row r="1774" s="2" customFormat="1" ht="6.96" customHeight="1">
      <c r="A1774" s="39"/>
      <c r="B1774" s="67"/>
      <c r="C1774" s="68"/>
      <c r="D1774" s="68"/>
      <c r="E1774" s="68"/>
      <c r="F1774" s="68"/>
      <c r="G1774" s="68"/>
      <c r="H1774" s="68"/>
      <c r="I1774" s="68"/>
      <c r="J1774" s="68"/>
      <c r="K1774" s="68"/>
      <c r="L1774" s="45"/>
      <c r="M1774" s="39"/>
      <c r="O1774" s="39"/>
      <c r="P1774" s="39"/>
      <c r="Q1774" s="39"/>
      <c r="R1774" s="39"/>
      <c r="S1774" s="39"/>
      <c r="T1774" s="39"/>
      <c r="U1774" s="39"/>
      <c r="V1774" s="39"/>
      <c r="W1774" s="39"/>
      <c r="X1774" s="39"/>
      <c r="Y1774" s="39"/>
      <c r="Z1774" s="39"/>
      <c r="AA1774" s="39"/>
      <c r="AB1774" s="39"/>
      <c r="AC1774" s="39"/>
      <c r="AD1774" s="39"/>
      <c r="AE1774" s="39"/>
    </row>
  </sheetData>
  <sheetProtection sheet="1" autoFilter="0" formatColumns="0" formatRows="0" objects="1" scenarios="1" spinCount="100000" saltValue="X8APMA/8Ulk/3iEowFQN7g3AWvL1hifTZt1RUaEJ1lequlFpMTVZ1lQp/WT9uPksl1vb/aXMRIljB48Ho1f/ow==" hashValue="WYZ4bms/68XePdcrUaVr2PaGHGmMWuNaEjvwgj3EJEesLyvi7Lcr0v/mywQQAFRYAfv3tTF9s9K9XQ9xcD3mdQ==" algorithmName="SHA-512" password="CC35"/>
  <autoFilter ref="C140:K1773"/>
  <mergeCells count="9">
    <mergeCell ref="E7:H7"/>
    <mergeCell ref="E9:H9"/>
    <mergeCell ref="E18:H18"/>
    <mergeCell ref="E27:H27"/>
    <mergeCell ref="E85:H85"/>
    <mergeCell ref="E87:H87"/>
    <mergeCell ref="E131:H131"/>
    <mergeCell ref="E133:H133"/>
    <mergeCell ref="L2:V2"/>
  </mergeCells>
  <hyperlinks>
    <hyperlink ref="F145" r:id="rId1" display="https://podminky.urs.cz/item/CS_URS_2023_02/122351104"/>
    <hyperlink ref="F148" r:id="rId2" display="https://podminky.urs.cz/item/CS_URS_2023_02/131351105"/>
    <hyperlink ref="F159" r:id="rId3" display="https://podminky.urs.cz/item/CS_URS_2023_02/132212131"/>
    <hyperlink ref="F162" r:id="rId4" display="https://podminky.urs.cz/item/CS_URS_2023_02/132351104"/>
    <hyperlink ref="F179" r:id="rId5" display="https://podminky.urs.cz/item/CS_URS_2023_02/132351254"/>
    <hyperlink ref="F190" r:id="rId6" display="https://podminky.urs.cz/item/CS_URS_2023_02/162251102"/>
    <hyperlink ref="F193" r:id="rId7" display="https://podminky.urs.cz/item/CS_URS_2023_02/162251122"/>
    <hyperlink ref="F195" r:id="rId8" display="https://podminky.urs.cz/item/CS_URS_2023_02/162751117"/>
    <hyperlink ref="F198" r:id="rId9" display="https://podminky.urs.cz/item/CS_URS_2023_02/162751137"/>
    <hyperlink ref="F203" r:id="rId10" display="https://podminky.urs.cz/item/CS_URS_2023_02/167111101"/>
    <hyperlink ref="F206" r:id="rId11" display="https://podminky.urs.cz/item/CS_URS_2023_02/167151112"/>
    <hyperlink ref="F208" r:id="rId12" display="https://podminky.urs.cz/item/CS_URS_2023_02/171201231"/>
    <hyperlink ref="F211" r:id="rId13" display="https://podminky.urs.cz/item/CS_URS_2023_02/171251201"/>
    <hyperlink ref="F216" r:id="rId14" display="https://podminky.urs.cz/item/CS_URS_2023_02/174151101"/>
    <hyperlink ref="F228" r:id="rId15" display="https://podminky.urs.cz/item/CS_URS_2023_02/271532212"/>
    <hyperlink ref="F233" r:id="rId16" display="https://podminky.urs.cz/item/CS_URS_2023_02/271532213"/>
    <hyperlink ref="F238" r:id="rId17" display="https://podminky.urs.cz/item/CS_URS_2023_02/272313911"/>
    <hyperlink ref="F241" r:id="rId18" display="https://podminky.urs.cz/item/CS_URS_2023_02/273322511"/>
    <hyperlink ref="F248" r:id="rId19" display="https://podminky.urs.cz/item/CS_URS_2023_02/273351121"/>
    <hyperlink ref="F251" r:id="rId20" display="https://podminky.urs.cz/item/CS_URS_2023_02/273351122"/>
    <hyperlink ref="F253" r:id="rId21" display="https://podminky.urs.cz/item/CS_URS_2023_02/273361821"/>
    <hyperlink ref="F255" r:id="rId22" display="https://podminky.urs.cz/item/CS_URS_2023_02/274313711"/>
    <hyperlink ref="F263" r:id="rId23" display="https://podminky.urs.cz/item/CS_URS_2023_02/274313811"/>
    <hyperlink ref="F270" r:id="rId24" display="https://podminky.urs.cz/item/CS_URS_2023_02/274321511"/>
    <hyperlink ref="F303" r:id="rId25" display="https://podminky.urs.cz/item/CS_URS_2023_02/274351121"/>
    <hyperlink ref="F313" r:id="rId26" display="https://podminky.urs.cz/item/CS_URS_2023_02/274351122"/>
    <hyperlink ref="F324" r:id="rId27" display="https://podminky.urs.cz/item/CS_URS_2023_02/274361821"/>
    <hyperlink ref="F330" r:id="rId28" display="https://podminky.urs.cz/item/CS_URS_2023_02/279113151"/>
    <hyperlink ref="F334" r:id="rId29" display="https://podminky.urs.cz/item/CS_URS_2023_02/279113152"/>
    <hyperlink ref="F338" r:id="rId30" display="https://podminky.urs.cz/item/CS_URS_2023_02/279113155"/>
    <hyperlink ref="F350" r:id="rId31" display="https://podminky.urs.cz/item/CS_URS_2023_02/311234031"/>
    <hyperlink ref="F355" r:id="rId32" display="https://podminky.urs.cz/item/CS_URS_2023_02/311234051"/>
    <hyperlink ref="F367" r:id="rId33" display="https://podminky.urs.cz/item/CS_URS_2023_02/311236141"/>
    <hyperlink ref="F371" r:id="rId34" display="https://podminky.urs.cz/item/CS_URS_2023_02/311321411"/>
    <hyperlink ref="F381" r:id="rId35" display="https://podminky.urs.cz/item/CS_URS_2023_02/311351121"/>
    <hyperlink ref="F391" r:id="rId36" display="https://podminky.urs.cz/item/CS_URS_2023_02/311351122"/>
    <hyperlink ref="F395" r:id="rId37" display="https://podminky.urs.cz/item/CS_URS_2023_02/311351412"/>
    <hyperlink ref="F398" r:id="rId38" display="https://podminky.urs.cz/item/CS_URS_2023_02/311361821"/>
    <hyperlink ref="F401" r:id="rId39" display="https://podminky.urs.cz/item/CS_URS_2023_02/317168012"/>
    <hyperlink ref="F407" r:id="rId40" display="https://podminky.urs.cz/item/CS_URS_2023_02/317168051"/>
    <hyperlink ref="F410" r:id="rId41" display="https://podminky.urs.cz/item/CS_URS_2023_02/317168052"/>
    <hyperlink ref="F413" r:id="rId42" display="https://podminky.urs.cz/item/CS_URS_2023_02/317168056"/>
    <hyperlink ref="F416" r:id="rId43" display="https://podminky.urs.cz/item/CS_URS_2023_02/330321410"/>
    <hyperlink ref="F424" r:id="rId44" display="https://podminky.urs.cz/item/CS_URS_2023_02/331351115"/>
    <hyperlink ref="F432" r:id="rId45" display="https://podminky.urs.cz/item/CS_URS_2023_02/331351116"/>
    <hyperlink ref="F434" r:id="rId46" display="https://podminky.urs.cz/item/CS_URS_2023_02/331361821"/>
    <hyperlink ref="F437" r:id="rId47" display="https://podminky.urs.cz/item/CS_URS_2023_02/342244111"/>
    <hyperlink ref="F453" r:id="rId48" display="https://podminky.urs.cz/item/CS_URS_2023_02/346272256"/>
    <hyperlink ref="F462" r:id="rId49" display="https://podminky.urs.cz/item/CS_URS_2023_02/388129720"/>
    <hyperlink ref="F474" r:id="rId50" display="https://podminky.urs.cz/item/CS_URS_2023_02/411321414"/>
    <hyperlink ref="F489" r:id="rId51" display="https://podminky.urs.cz/item/CS_URS_2023_02/411351011"/>
    <hyperlink ref="F506" r:id="rId52" display="https://podminky.urs.cz/item/CS_URS_2023_02/411351012"/>
    <hyperlink ref="F508" r:id="rId53" display="https://podminky.urs.cz/item/CS_URS_2023_02/411354313"/>
    <hyperlink ref="F522" r:id="rId54" display="https://podminky.urs.cz/item/CS_URS_2023_02/411354314"/>
    <hyperlink ref="F525" r:id="rId55" display="https://podminky.urs.cz/item/CS_URS_2023_02/411359111"/>
    <hyperlink ref="F528" r:id="rId56" display="https://podminky.urs.cz/item/CS_URS_2023_02/411361821"/>
    <hyperlink ref="F531" r:id="rId57" display="https://podminky.urs.cz/item/CS_URS_2023_02/413321414"/>
    <hyperlink ref="F547" r:id="rId58" display="https://podminky.urs.cz/item/CS_URS_2023_02/413351111"/>
    <hyperlink ref="F561" r:id="rId59" display="https://podminky.urs.cz/item/CS_URS_2023_02/413351112"/>
    <hyperlink ref="F563" r:id="rId60" display="https://podminky.urs.cz/item/CS_URS_2023_02/413351121"/>
    <hyperlink ref="F567" r:id="rId61" display="https://podminky.urs.cz/item/CS_URS_2023_02/413351122"/>
    <hyperlink ref="F569" r:id="rId62" display="https://podminky.urs.cz/item/CS_URS_2023_02/413352115"/>
    <hyperlink ref="F573" r:id="rId63" display="https://podminky.urs.cz/item/CS_URS_2023_02/413352116"/>
    <hyperlink ref="F575" r:id="rId64" display="https://podminky.urs.cz/item/CS_URS_2023_02/413361821"/>
    <hyperlink ref="F578" r:id="rId65" display="https://podminky.urs.cz/item/CS_URS_2023_02/417321515"/>
    <hyperlink ref="F586" r:id="rId66" display="https://podminky.urs.cz/item/CS_URS_2023_02/417351115"/>
    <hyperlink ref="F594" r:id="rId67" display="https://podminky.urs.cz/item/CS_URS_2023_02/417351116"/>
    <hyperlink ref="F596" r:id="rId68" display="https://podminky.urs.cz/item/CS_URS_2023_02/417361821"/>
    <hyperlink ref="F605" r:id="rId69" display="https://podminky.urs.cz/item/CS_URS_2023_02/612321341"/>
    <hyperlink ref="F674" r:id="rId70" display="https://podminky.urs.cz/item/CS_URS_2023_02/612331111"/>
    <hyperlink ref="F676" r:id="rId71" display="https://podminky.urs.cz/item/CS_URS_2023_02/621221021"/>
    <hyperlink ref="F681" r:id="rId72" display="https://podminky.urs.cz/item/CS_URS_2023_02/621221061"/>
    <hyperlink ref="F686" r:id="rId73" display="https://podminky.urs.cz/item/CS_URS_2023_02/622211001"/>
    <hyperlink ref="F691" r:id="rId74" display="https://podminky.urs.cz/item/CS_URS_2023_02/622211041"/>
    <hyperlink ref="F698" r:id="rId75" display="https://podminky.urs.cz/item/CS_URS_2023_02/622211041"/>
    <hyperlink ref="F705" r:id="rId76" display="https://podminky.urs.cz/item/CS_URS_2023_02/622221041"/>
    <hyperlink ref="F727" r:id="rId77" display="https://podminky.urs.cz/item/CS_URS_2023_02/622221061"/>
    <hyperlink ref="F732" r:id="rId78" display="https://podminky.urs.cz/item/CS_URS_2023_02/622221061"/>
    <hyperlink ref="F737" r:id="rId79" display="https://podminky.urs.cz/item/CS_URS_2023_02/622321111"/>
    <hyperlink ref="F760" r:id="rId80" display="https://podminky.urs.cz/item/CS_URS_2023_02/622531012"/>
    <hyperlink ref="F794" r:id="rId81" display="https://podminky.urs.cz/item/CS_URS_2023_02/629991011"/>
    <hyperlink ref="F801" r:id="rId82" display="https://podminky.urs.cz/item/CS_URS_2023_02/631311115"/>
    <hyperlink ref="F807" r:id="rId83" display="https://podminky.urs.cz/item/CS_URS_2023_02/631311123"/>
    <hyperlink ref="F810" r:id="rId84" display="https://podminky.urs.cz/item/CS_URS_2023_02/631311124"/>
    <hyperlink ref="F826" r:id="rId85" display="https://podminky.urs.cz/item/CS_URS_2023_02/631319173"/>
    <hyperlink ref="F831" r:id="rId86" display="https://podminky.urs.cz/item/CS_URS_2023_02/631362021"/>
    <hyperlink ref="F851" r:id="rId87" display="https://podminky.urs.cz/item/CS_URS_2023_02/632451024"/>
    <hyperlink ref="F856" r:id="rId88" display="https://podminky.urs.cz/item/CS_URS_2023_02/632451033"/>
    <hyperlink ref="F862" r:id="rId89" display="https://podminky.urs.cz/item/CS_URS_2023_02/637111112"/>
    <hyperlink ref="F864" r:id="rId90" display="https://podminky.urs.cz/item/CS_URS_2023_02/637211121"/>
    <hyperlink ref="F867" r:id="rId91" display="https://podminky.urs.cz/item/CS_URS_2023_02/642942611"/>
    <hyperlink ref="F873" r:id="rId92" display="https://podminky.urs.cz/item/CS_URS_2023_02/642945111"/>
    <hyperlink ref="F880" r:id="rId93" display="https://podminky.urs.cz/item/CS_URS_2023_02/941111121"/>
    <hyperlink ref="F887" r:id="rId94" display="https://podminky.urs.cz/item/CS_URS_2023_02/941111221"/>
    <hyperlink ref="F890" r:id="rId95" display="https://podminky.urs.cz/item/CS_URS_2023_02/941111821"/>
    <hyperlink ref="F892" r:id="rId96" display="https://podminky.urs.cz/item/CS_URS_2023_02/944511111"/>
    <hyperlink ref="F894" r:id="rId97" display="https://podminky.urs.cz/item/CS_URS_2023_02/944511211"/>
    <hyperlink ref="F896" r:id="rId98" display="https://podminky.urs.cz/item/CS_URS_2023_02/944511811"/>
    <hyperlink ref="F898" r:id="rId99" display="https://podminky.urs.cz/item/CS_URS_2023_02/949101111"/>
    <hyperlink ref="F900" r:id="rId100" display="https://podminky.urs.cz/item/CS_URS_2023_02/952901111"/>
    <hyperlink ref="F908" r:id="rId101" display="https://podminky.urs.cz/item/CS_URS_2023_02/953312112"/>
    <hyperlink ref="F918" r:id="rId102" display="https://podminky.urs.cz/item/CS_URS_2023_02/953921111"/>
    <hyperlink ref="F922" r:id="rId103" display="https://podminky.urs.cz/item/CS_URS_2023_02/981011414"/>
    <hyperlink ref="F925" r:id="rId104" display="https://podminky.urs.cz/item/CS_URS_2023_02/966080117"/>
    <hyperlink ref="F929" r:id="rId105" display="https://podminky.urs.cz/item/CS_URS_2023_02/997013111"/>
    <hyperlink ref="F931" r:id="rId106" display="https://podminky.urs.cz/item/CS_URS_2023_02/997013501"/>
    <hyperlink ref="F935" r:id="rId107" display="https://podminky.urs.cz/item/CS_URS_2023_02/997013871"/>
    <hyperlink ref="F938" r:id="rId108" display="https://podminky.urs.cz/item/CS_URS_2023_02/998011002"/>
    <hyperlink ref="F942" r:id="rId109" display="https://podminky.urs.cz/item/CS_URS_2023_02/711111001"/>
    <hyperlink ref="F947" r:id="rId110" display="https://podminky.urs.cz/item/CS_URS_2023_02/711112001"/>
    <hyperlink ref="F957" r:id="rId111" display="https://podminky.urs.cz/item/CS_URS_2023_02/711141559"/>
    <hyperlink ref="F964" r:id="rId112" display="https://podminky.urs.cz/item/CS_URS_2023_02/711142559"/>
    <hyperlink ref="F971" r:id="rId113" display="https://podminky.urs.cz/item/CS_URS_2023_02/711161273"/>
    <hyperlink ref="F998" r:id="rId114" display="https://podminky.urs.cz/item/CS_URS_2023_02/711411001"/>
    <hyperlink ref="F1008" r:id="rId115" display="https://podminky.urs.cz/item/CS_URS_2023_02/711441559"/>
    <hyperlink ref="F1016" r:id="rId116" display="https://podminky.urs.cz/item/CS_URS_2023_02/711462103"/>
    <hyperlink ref="F1021" r:id="rId117" display="https://podminky.urs.cz/item/CS_URS_2023_02/711491172"/>
    <hyperlink ref="F1030" r:id="rId118" display="https://podminky.urs.cz/item/CS_URS_2023_02/711491272"/>
    <hyperlink ref="F1039" r:id="rId119" display="https://podminky.urs.cz/item/CS_URS_2023_02/711491471"/>
    <hyperlink ref="F1044" r:id="rId120" display="https://podminky.urs.cz/item/CS_URS_2023_02/998711102"/>
    <hyperlink ref="F1047" r:id="rId121" display="https://podminky.urs.cz/item/CS_URS_2023_02/712311101"/>
    <hyperlink ref="F1060" r:id="rId122" display="https://podminky.urs.cz/item/CS_URS_2023_02/712331111"/>
    <hyperlink ref="F1065" r:id="rId123" display="https://podminky.urs.cz/item/CS_URS_2023_02/712341559"/>
    <hyperlink ref="F1095" r:id="rId124" display="https://podminky.urs.cz/item/CS_URS_2023_02/712391171"/>
    <hyperlink ref="F1106" r:id="rId125" display="https://podminky.urs.cz/item/CS_URS_2023_02/712391172"/>
    <hyperlink ref="F1119" r:id="rId126" display="https://podminky.urs.cz/item/CS_URS_2023_02/712771201"/>
    <hyperlink ref="F1123" r:id="rId127" display="https://podminky.urs.cz/item/CS_URS_2023_02/712771271"/>
    <hyperlink ref="F1128" r:id="rId128" display="https://podminky.urs.cz/item/CS_URS_2023_02/998712102"/>
    <hyperlink ref="F1131" r:id="rId129" display="https://podminky.urs.cz/item/CS_URS_2023_02/713121111"/>
    <hyperlink ref="F1140" r:id="rId130" display="https://podminky.urs.cz/item/CS_URS_2023_02/713121121"/>
    <hyperlink ref="F1152" r:id="rId131" display="https://podminky.urs.cz/item/CS_URS_2023_02/713121211"/>
    <hyperlink ref="F1198" r:id="rId132" display="https://podminky.urs.cz/item/CS_URS_2023_02/713131121"/>
    <hyperlink ref="F1206" r:id="rId133" display="https://podminky.urs.cz/item/CS_URS_2023_02/713131141"/>
    <hyperlink ref="F1248" r:id="rId134" display="https://podminky.urs.cz/item/CS_URS_2023_02/713141152"/>
    <hyperlink ref="F1255" r:id="rId135" display="https://podminky.urs.cz/item/CS_URS_2023_02/713141152"/>
    <hyperlink ref="F1301" r:id="rId136" display="https://podminky.urs.cz/item/CS_URS_2023_02/713191132"/>
    <hyperlink ref="F1321" r:id="rId137" display="https://podminky.urs.cz/item/CS_URS_2023_02/998713102"/>
    <hyperlink ref="F1330" r:id="rId138" display="https://podminky.urs.cz/item/CS_URS_2023_02/762341042"/>
    <hyperlink ref="F1333" r:id="rId139" display="https://podminky.urs.cz/item/CS_URS_2023_02/762341047"/>
    <hyperlink ref="F1344" r:id="rId140" display="https://podminky.urs.cz/item/CS_URS_2023_02/762511292"/>
    <hyperlink ref="F1351" r:id="rId141" display="https://podminky.urs.cz/item/CS_URS_2023_02/762723411"/>
    <hyperlink ref="F1360" r:id="rId142" display="https://podminky.urs.cz/item/CS_URS_2023_02/762723421"/>
    <hyperlink ref="F1376" r:id="rId143" display="https://podminky.urs.cz/item/CS_URS_2023_02/762723431"/>
    <hyperlink ref="F1383" r:id="rId144" display="https://podminky.urs.cz/item/CS_URS_2023_02/762723441"/>
    <hyperlink ref="F1415" r:id="rId145" display="https://podminky.urs.cz/item/CS_URS_2023_02/762795000"/>
    <hyperlink ref="F1418" r:id="rId146" display="https://podminky.urs.cz/item/CS_URS_2023_02/762841220"/>
    <hyperlink ref="F1423" r:id="rId147" display="https://podminky.urs.cz/item/CS_URS_2023_02/762895000"/>
    <hyperlink ref="F1434" r:id="rId148" display="https://podminky.urs.cz/item/CS_URS_2023_02/998762102"/>
    <hyperlink ref="F1437" r:id="rId149" display="https://podminky.urs.cz/item/CS_URS_2023_02/763121411"/>
    <hyperlink ref="F1459" r:id="rId150" display="https://podminky.urs.cz/item/CS_URS_2023_02/763131432"/>
    <hyperlink ref="F1462" r:id="rId151" display="https://podminky.urs.cz/item/CS_URS_2023_02/763131451"/>
    <hyperlink ref="F1466" r:id="rId152" display="https://podminky.urs.cz/item/CS_URS_2023_02/763164512"/>
    <hyperlink ref="F1471" r:id="rId153" display="https://podminky.urs.cz/item/CS_URS_2023_02/763164532"/>
    <hyperlink ref="F1476" r:id="rId154" display="https://podminky.urs.cz/item/CS_URS_2023_02/763164551"/>
    <hyperlink ref="F1481" r:id="rId155" display="https://podminky.urs.cz/item/CS_URS_2023_02/763164612"/>
    <hyperlink ref="F1484" r:id="rId156" display="https://podminky.urs.cz/item/CS_URS_2023_02/763164632"/>
    <hyperlink ref="F1489" r:id="rId157" display="https://podminky.urs.cz/item/CS_URS_2023_02/998763302"/>
    <hyperlink ref="F1614" r:id="rId158" display="https://podminky.urs.cz/item/CS_URS_2023_02/771574152"/>
    <hyperlink ref="F1634" r:id="rId159" display="https://podminky.urs.cz/item/CS_URS_2023_02/998771102"/>
    <hyperlink ref="F1641" r:id="rId160" display="https://podminky.urs.cz/item/CS_URS_2023_02/998777102"/>
    <hyperlink ref="F1644" r:id="rId161" display="https://podminky.urs.cz/item/CS_URS_2023_02/781474115"/>
    <hyperlink ref="F1665" r:id="rId162" display="https://podminky.urs.cz/item/CS_URS_2023_02/998781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63"/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5551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ROUND((SUM(BE126:BE142)),  2)</f>
        <v>0</v>
      </c>
      <c r="G37" s="39"/>
      <c r="H37" s="39"/>
      <c r="I37" s="166">
        <v>0.20999999999999999</v>
      </c>
      <c r="J37" s="165">
        <f>ROUND(((SUM(BE126:BE142))*I37),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ROUND((SUM(BF126:BF142)),  2)</f>
        <v>0</v>
      </c>
      <c r="G38" s="39"/>
      <c r="H38" s="39"/>
      <c r="I38" s="166">
        <v>0.14999999999999999</v>
      </c>
      <c r="J38" s="165">
        <f>ROUND(((SUM(BF126:BF142))*I38),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12 - Rozvaděč RM12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12 - Rozvaděč RM12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P127+P141</f>
        <v>0</v>
      </c>
      <c r="Q126" s="105"/>
      <c r="R126" s="209">
        <f>R127+R141</f>
        <v>0</v>
      </c>
      <c r="S126" s="105"/>
      <c r="T126" s="210">
        <f>T127+T141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BK127+BK141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SUM(P128:P140)</f>
        <v>0</v>
      </c>
      <c r="Q127" s="220"/>
      <c r="R127" s="221">
        <f>SUM(R128:R140)</f>
        <v>0</v>
      </c>
      <c r="S127" s="220"/>
      <c r="T127" s="222">
        <f>SUM(T128:T140)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SUM(BK128:BK140)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5545</v>
      </c>
      <c r="F128" s="230" t="s">
        <v>5546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3540</v>
      </c>
      <c r="F130" s="230" t="s">
        <v>3541</v>
      </c>
      <c r="G130" s="231" t="s">
        <v>3175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5549</v>
      </c>
      <c r="F131" s="230" t="s">
        <v>5550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3542</v>
      </c>
      <c r="F132" s="230" t="s">
        <v>3543</v>
      </c>
      <c r="G132" s="231" t="s">
        <v>3175</v>
      </c>
      <c r="H132" s="232">
        <v>7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3546</v>
      </c>
      <c r="F133" s="230" t="s">
        <v>3547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3548</v>
      </c>
      <c r="F134" s="230" t="s">
        <v>3549</v>
      </c>
      <c r="G134" s="231" t="s">
        <v>3175</v>
      </c>
      <c r="H134" s="232">
        <v>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3550</v>
      </c>
      <c r="F135" s="230" t="s">
        <v>3551</v>
      </c>
      <c r="G135" s="231" t="s">
        <v>3175</v>
      </c>
      <c r="H135" s="232">
        <v>10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3552</v>
      </c>
      <c r="F136" s="230" t="s">
        <v>3553</v>
      </c>
      <c r="G136" s="231" t="s">
        <v>3175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3554</v>
      </c>
      <c r="F137" s="230" t="s">
        <v>3555</v>
      </c>
      <c r="G137" s="231" t="s">
        <v>3175</v>
      </c>
      <c r="H137" s="232">
        <v>24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3556</v>
      </c>
      <c r="F138" s="230" t="s">
        <v>3557</v>
      </c>
      <c r="G138" s="231" t="s">
        <v>3175</v>
      </c>
      <c r="H138" s="232">
        <v>13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3558</v>
      </c>
      <c r="F139" s="230" t="s">
        <v>3559</v>
      </c>
      <c r="G139" s="231" t="s">
        <v>3175</v>
      </c>
      <c r="H139" s="232">
        <v>9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3560</v>
      </c>
      <c r="F140" s="230" t="s">
        <v>3561</v>
      </c>
      <c r="G140" s="231" t="s">
        <v>3379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3247</v>
      </c>
      <c r="F141" s="215" t="s">
        <v>3248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P142</f>
        <v>0</v>
      </c>
      <c r="Q141" s="220"/>
      <c r="R141" s="221">
        <f>R142</f>
        <v>0</v>
      </c>
      <c r="S141" s="220"/>
      <c r="T141" s="222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320</v>
      </c>
      <c r="BK141" s="225">
        <f>BK142</f>
        <v>0</v>
      </c>
    </row>
    <row r="142" s="2" customFormat="1" ht="16.5" customHeight="1">
      <c r="A142" s="39"/>
      <c r="B142" s="40"/>
      <c r="C142" s="228" t="s">
        <v>393</v>
      </c>
      <c r="D142" s="228" t="s">
        <v>323</v>
      </c>
      <c r="E142" s="229" t="s">
        <v>3562</v>
      </c>
      <c r="F142" s="230" t="s">
        <v>3563</v>
      </c>
      <c r="G142" s="231" t="s">
        <v>3251</v>
      </c>
      <c r="H142" s="232">
        <v>5</v>
      </c>
      <c r="I142" s="233"/>
      <c r="J142" s="234">
        <f>ROUND(I142*H142,2)</f>
        <v>0</v>
      </c>
      <c r="K142" s="230" t="s">
        <v>1</v>
      </c>
      <c r="L142" s="45"/>
      <c r="M142" s="246" t="s">
        <v>1</v>
      </c>
      <c r="N142" s="247" t="s">
        <v>46</v>
      </c>
      <c r="O142" s="24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561</v>
      </c>
    </row>
    <row r="143" s="2" customFormat="1" ht="6.96" customHeight="1">
      <c r="A143" s="39"/>
      <c r="B143" s="67"/>
      <c r="C143" s="68"/>
      <c r="D143" s="68"/>
      <c r="E143" s="68"/>
      <c r="F143" s="68"/>
      <c r="G143" s="68"/>
      <c r="H143" s="68"/>
      <c r="I143" s="68"/>
      <c r="J143" s="68"/>
      <c r="K143" s="68"/>
      <c r="L143" s="45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sheetProtection sheet="1" autoFilter="0" formatColumns="0" formatRows="0" objects="1" scenarios="1" spinCount="100000" saltValue="098c5yj5nHt7fXxJ+C3o7SGDNOlDhf9FIJ/+moBvclvC1Uw5ZTqF5B4hN9AXTFBGnPjSyu9kfe6vY8T+dQuP0g==" hashValue="MljYsRm1GMqb9VnXNldgYBmlvBnLmezG3Qj8KaaRvFjPZVwTz68OiPbGWfXWq/qZLGDDAkp9eK9imtLRk1BSvQ==" algorithmName="SHA-512" password="CC35"/>
  <autoFilter ref="C125:K1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5552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ROUND((SUM(BE126:BE141)),  2)</f>
        <v>0</v>
      </c>
      <c r="G37" s="39"/>
      <c r="H37" s="39"/>
      <c r="I37" s="166">
        <v>0.20999999999999999</v>
      </c>
      <c r="J37" s="165">
        <f>ROUND(((SUM(BE126:BE141))*I37),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ROUND((SUM(BF126:BF141)),  2)</f>
        <v>0</v>
      </c>
      <c r="G38" s="39"/>
      <c r="H38" s="39"/>
      <c r="I38" s="166">
        <v>0.14999999999999999</v>
      </c>
      <c r="J38" s="165">
        <f>ROUND(((SUM(BF126:BF141))*I38),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ROUND((SUM(BG126:BG141)),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ROUND((SUM(BH126:BH141)),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ROUND((SUM(BI126:BI141)),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21 - Rozvaděč RM21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21 - Rozvaděč RM21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P127+P140</f>
        <v>0</v>
      </c>
      <c r="Q126" s="105"/>
      <c r="R126" s="209">
        <f>R127+R140</f>
        <v>0</v>
      </c>
      <c r="S126" s="105"/>
      <c r="T126" s="210">
        <f>T127+T140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BK127+BK140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SUM(P128:P139)</f>
        <v>0</v>
      </c>
      <c r="Q127" s="220"/>
      <c r="R127" s="221">
        <f>SUM(R128:R139)</f>
        <v>0</v>
      </c>
      <c r="S127" s="220"/>
      <c r="T127" s="222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SUM(BK128:BK139)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3565</v>
      </c>
      <c r="F128" s="230" t="s">
        <v>3566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3538</v>
      </c>
      <c r="F130" s="230" t="s">
        <v>3539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3540</v>
      </c>
      <c r="F131" s="230" t="s">
        <v>3541</v>
      </c>
      <c r="G131" s="231" t="s">
        <v>3175</v>
      </c>
      <c r="H131" s="232">
        <v>6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3542</v>
      </c>
      <c r="F132" s="230" t="s">
        <v>3543</v>
      </c>
      <c r="G132" s="231" t="s">
        <v>3175</v>
      </c>
      <c r="H132" s="232">
        <v>6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3546</v>
      </c>
      <c r="F133" s="230" t="s">
        <v>3547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3548</v>
      </c>
      <c r="F134" s="230" t="s">
        <v>3549</v>
      </c>
      <c r="G134" s="231" t="s">
        <v>3175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3550</v>
      </c>
      <c r="F135" s="230" t="s">
        <v>3551</v>
      </c>
      <c r="G135" s="231" t="s">
        <v>3175</v>
      </c>
      <c r="H135" s="232">
        <v>11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3554</v>
      </c>
      <c r="F136" s="230" t="s">
        <v>3555</v>
      </c>
      <c r="G136" s="231" t="s">
        <v>3175</v>
      </c>
      <c r="H136" s="232">
        <v>24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3556</v>
      </c>
      <c r="F137" s="230" t="s">
        <v>3557</v>
      </c>
      <c r="G137" s="231" t="s">
        <v>3175</v>
      </c>
      <c r="H137" s="232">
        <v>15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3558</v>
      </c>
      <c r="F138" s="230" t="s">
        <v>3559</v>
      </c>
      <c r="G138" s="231" t="s">
        <v>3175</v>
      </c>
      <c r="H138" s="232">
        <v>18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3560</v>
      </c>
      <c r="F139" s="230" t="s">
        <v>3561</v>
      </c>
      <c r="G139" s="231" t="s">
        <v>3379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3247</v>
      </c>
      <c r="F140" s="215" t="s">
        <v>3248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P141</f>
        <v>0</v>
      </c>
      <c r="Q140" s="220"/>
      <c r="R140" s="221">
        <f>R141</f>
        <v>0</v>
      </c>
      <c r="S140" s="220"/>
      <c r="T140" s="222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320</v>
      </c>
      <c r="BK140" s="225">
        <f>BK141</f>
        <v>0</v>
      </c>
    </row>
    <row r="141" s="2" customFormat="1" ht="16.5" customHeight="1">
      <c r="A141" s="39"/>
      <c r="B141" s="40"/>
      <c r="C141" s="228" t="s">
        <v>388</v>
      </c>
      <c r="D141" s="228" t="s">
        <v>323</v>
      </c>
      <c r="E141" s="229" t="s">
        <v>3562</v>
      </c>
      <c r="F141" s="230" t="s">
        <v>3563</v>
      </c>
      <c r="G141" s="231" t="s">
        <v>3251</v>
      </c>
      <c r="H141" s="232">
        <v>5</v>
      </c>
      <c r="I141" s="233"/>
      <c r="J141" s="234">
        <f>ROUND(I141*H141,2)</f>
        <v>0</v>
      </c>
      <c r="K141" s="230" t="s">
        <v>1</v>
      </c>
      <c r="L141" s="45"/>
      <c r="M141" s="246" t="s">
        <v>1</v>
      </c>
      <c r="N141" s="247" t="s">
        <v>46</v>
      </c>
      <c r="O141" s="24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550</v>
      </c>
    </row>
    <row r="142" s="2" customFormat="1" ht="6.96" customHeight="1">
      <c r="A142" s="39"/>
      <c r="B142" s="67"/>
      <c r="C142" s="68"/>
      <c r="D142" s="68"/>
      <c r="E142" s="68"/>
      <c r="F142" s="68"/>
      <c r="G142" s="68"/>
      <c r="H142" s="68"/>
      <c r="I142" s="68"/>
      <c r="J142" s="68"/>
      <c r="K142" s="68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qo/qO9lfSEUgKVBW2KVDJTAY/tK0Mbm5Je0BX55XenfxFMVtFmGK+IC3a0i+/LPggk/pKRTUwXw/LN+FLx32aA==" hashValue="RoANCPQ/RrBlRhzjqPAygbKUg+J+P3j1HgPHUfsVGjsHuK05yW0GAE1uf8b0ux7F8vdImxPRY+z8anwXSMFbNw==" algorithmName="SHA-512" password="CC35"/>
  <autoFilter ref="C125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5553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ROUND((SUM(BE126:BE141)),  2)</f>
        <v>0</v>
      </c>
      <c r="G37" s="39"/>
      <c r="H37" s="39"/>
      <c r="I37" s="166">
        <v>0.20999999999999999</v>
      </c>
      <c r="J37" s="165">
        <f>ROUND(((SUM(BE126:BE141))*I37),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ROUND((SUM(BF126:BF141)),  2)</f>
        <v>0</v>
      </c>
      <c r="G38" s="39"/>
      <c r="H38" s="39"/>
      <c r="I38" s="166">
        <v>0.14999999999999999</v>
      </c>
      <c r="J38" s="165">
        <f>ROUND(((SUM(BF126:BF141))*I38),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ROUND((SUM(BG126:BG141)),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ROUND((SUM(BH126:BH141)),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ROUND((SUM(BI126:BI141)),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22 - Rozvaděč RM22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22 - Rozvaděč RM22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P127+P140</f>
        <v>0</v>
      </c>
      <c r="Q126" s="105"/>
      <c r="R126" s="209">
        <f>R127+R140</f>
        <v>0</v>
      </c>
      <c r="S126" s="105"/>
      <c r="T126" s="210">
        <f>T127+T140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BK127+BK140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SUM(P128:P139)</f>
        <v>0</v>
      </c>
      <c r="Q127" s="220"/>
      <c r="R127" s="221">
        <f>SUM(R128:R139)</f>
        <v>0</v>
      </c>
      <c r="S127" s="220"/>
      <c r="T127" s="222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SUM(BK128:BK139)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5545</v>
      </c>
      <c r="F128" s="230" t="s">
        <v>5546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3538</v>
      </c>
      <c r="F130" s="230" t="s">
        <v>3539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3540</v>
      </c>
      <c r="F131" s="230" t="s">
        <v>3541</v>
      </c>
      <c r="G131" s="231" t="s">
        <v>3175</v>
      </c>
      <c r="H131" s="232">
        <v>5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3542</v>
      </c>
      <c r="F132" s="230" t="s">
        <v>3543</v>
      </c>
      <c r="G132" s="231" t="s">
        <v>3175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3546</v>
      </c>
      <c r="F133" s="230" t="s">
        <v>3547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3548</v>
      </c>
      <c r="F134" s="230" t="s">
        <v>3549</v>
      </c>
      <c r="G134" s="231" t="s">
        <v>3175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3550</v>
      </c>
      <c r="F135" s="230" t="s">
        <v>3551</v>
      </c>
      <c r="G135" s="231" t="s">
        <v>3175</v>
      </c>
      <c r="H135" s="232">
        <v>4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3554</v>
      </c>
      <c r="F136" s="230" t="s">
        <v>3555</v>
      </c>
      <c r="G136" s="231" t="s">
        <v>3175</v>
      </c>
      <c r="H136" s="232">
        <v>14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3556</v>
      </c>
      <c r="F137" s="230" t="s">
        <v>3557</v>
      </c>
      <c r="G137" s="231" t="s">
        <v>3175</v>
      </c>
      <c r="H137" s="232">
        <v>7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3558</v>
      </c>
      <c r="F138" s="230" t="s">
        <v>3559</v>
      </c>
      <c r="G138" s="231" t="s">
        <v>3175</v>
      </c>
      <c r="H138" s="232">
        <v>15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3560</v>
      </c>
      <c r="F139" s="230" t="s">
        <v>3561</v>
      </c>
      <c r="G139" s="231" t="s">
        <v>3379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3247</v>
      </c>
      <c r="F140" s="215" t="s">
        <v>3248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P141</f>
        <v>0</v>
      </c>
      <c r="Q140" s="220"/>
      <c r="R140" s="221">
        <f>R141</f>
        <v>0</v>
      </c>
      <c r="S140" s="220"/>
      <c r="T140" s="222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320</v>
      </c>
      <c r="BK140" s="225">
        <f>BK141</f>
        <v>0</v>
      </c>
    </row>
    <row r="141" s="2" customFormat="1" ht="16.5" customHeight="1">
      <c r="A141" s="39"/>
      <c r="B141" s="40"/>
      <c r="C141" s="228" t="s">
        <v>388</v>
      </c>
      <c r="D141" s="228" t="s">
        <v>323</v>
      </c>
      <c r="E141" s="229" t="s">
        <v>3562</v>
      </c>
      <c r="F141" s="230" t="s">
        <v>3563</v>
      </c>
      <c r="G141" s="231" t="s">
        <v>3251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46" t="s">
        <v>1</v>
      </c>
      <c r="N141" s="247" t="s">
        <v>46</v>
      </c>
      <c r="O141" s="24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550</v>
      </c>
    </row>
    <row r="142" s="2" customFormat="1" ht="6.96" customHeight="1">
      <c r="A142" s="39"/>
      <c r="B142" s="67"/>
      <c r="C142" s="68"/>
      <c r="D142" s="68"/>
      <c r="E142" s="68"/>
      <c r="F142" s="68"/>
      <c r="G142" s="68"/>
      <c r="H142" s="68"/>
      <c r="I142" s="68"/>
      <c r="J142" s="68"/>
      <c r="K142" s="68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RKr4x2gsNruRsbHK2iUCAiR/8P2VslggcRU3oU15xBXomHaugOjkngi1d1ZzaQHFDwb7lFoRsjlhbqjHX18r/w==" hashValue="gl/PF2Q2N1p9Yugkkcel0/ycVOtWNVz/+U/LBeWw9XPWbRshXTj8BJESkRibH7P8tTDBtuYcLbB63wMKNurPlQ==" algorithmName="SHA-512" password="CC35"/>
  <autoFilter ref="C125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5554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ROUND((SUM(BE126:BE137)),  2)</f>
        <v>0</v>
      </c>
      <c r="G37" s="39"/>
      <c r="H37" s="39"/>
      <c r="I37" s="166">
        <v>0.20999999999999999</v>
      </c>
      <c r="J37" s="165">
        <f>ROUND(((SUM(BE126:BE137))*I37),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ROUND((SUM(BF126:BF137)),  2)</f>
        <v>0</v>
      </c>
      <c r="G38" s="39"/>
      <c r="H38" s="39"/>
      <c r="I38" s="166">
        <v>0.14999999999999999</v>
      </c>
      <c r="J38" s="165">
        <f>ROUND(((SUM(BF126:BF137))*I38),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ROUND((SUM(BH126:BH137)),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 224 - Rozvaděč RP224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 224 - Rozvaděč RP224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P127+P136</f>
        <v>0</v>
      </c>
      <c r="Q126" s="105"/>
      <c r="R126" s="209">
        <f>R127+R136</f>
        <v>0</v>
      </c>
      <c r="S126" s="105"/>
      <c r="T126" s="210">
        <f>T127+T136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SUM(P128:P135)</f>
        <v>0</v>
      </c>
      <c r="Q127" s="220"/>
      <c r="R127" s="221">
        <f>SUM(R128:R135)</f>
        <v>0</v>
      </c>
      <c r="S127" s="220"/>
      <c r="T127" s="222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SUM(BK128:BK135)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5555</v>
      </c>
      <c r="F128" s="230" t="s">
        <v>5556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3542</v>
      </c>
      <c r="F130" s="230" t="s">
        <v>3543</v>
      </c>
      <c r="G130" s="231" t="s">
        <v>3175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3544</v>
      </c>
      <c r="F131" s="230" t="s">
        <v>3545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3546</v>
      </c>
      <c r="F132" s="230" t="s">
        <v>3547</v>
      </c>
      <c r="G132" s="231" t="s">
        <v>3175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3548</v>
      </c>
      <c r="F133" s="230" t="s">
        <v>3549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3550</v>
      </c>
      <c r="F134" s="230" t="s">
        <v>3551</v>
      </c>
      <c r="G134" s="231" t="s">
        <v>3175</v>
      </c>
      <c r="H134" s="232">
        <v>14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3560</v>
      </c>
      <c r="F135" s="230" t="s">
        <v>3561</v>
      </c>
      <c r="G135" s="231" t="s">
        <v>3379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3247</v>
      </c>
      <c r="F136" s="215" t="s">
        <v>3248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P137</f>
        <v>0</v>
      </c>
      <c r="Q136" s="220"/>
      <c r="R136" s="221">
        <f>R137</f>
        <v>0</v>
      </c>
      <c r="S136" s="220"/>
      <c r="T136" s="222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320</v>
      </c>
      <c r="BK136" s="225">
        <f>BK137</f>
        <v>0</v>
      </c>
    </row>
    <row r="137" s="2" customFormat="1" ht="16.5" customHeight="1">
      <c r="A137" s="39"/>
      <c r="B137" s="40"/>
      <c r="C137" s="228" t="s">
        <v>368</v>
      </c>
      <c r="D137" s="228" t="s">
        <v>323</v>
      </c>
      <c r="E137" s="229" t="s">
        <v>3562</v>
      </c>
      <c r="F137" s="230" t="s">
        <v>3563</v>
      </c>
      <c r="G137" s="231" t="s">
        <v>3251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46" t="s">
        <v>1</v>
      </c>
      <c r="N137" s="247" t="s">
        <v>46</v>
      </c>
      <c r="O137" s="24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414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10MN+RcCXfwwqo1mj0W94d7FSybFYCPPRRdn530jnbsQm6TkioXSC7GLyqapa6jIIJuoixZvBiNGB0Tdt7BGgA==" hashValue="L0sWjaO/BgLNqUvaq6DOUZryisdP5xNoPRRi3VflzpfHOwB8oTnDFF0/2oNWyoCiPpPSmQrMD3HP+xkKkpWRRw==" algorithmName="SHA-512" password="CC35"/>
  <autoFilter ref="C125:K1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5557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ROUND((SUM(BE126:BE137)),  2)</f>
        <v>0</v>
      </c>
      <c r="G37" s="39"/>
      <c r="H37" s="39"/>
      <c r="I37" s="166">
        <v>0.20999999999999999</v>
      </c>
      <c r="J37" s="165">
        <f>ROUND(((SUM(BE126:BE137))*I37),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ROUND((SUM(BF126:BF137)),  2)</f>
        <v>0</v>
      </c>
      <c r="G38" s="39"/>
      <c r="H38" s="39"/>
      <c r="I38" s="166">
        <v>0.14999999999999999</v>
      </c>
      <c r="J38" s="165">
        <f>ROUND(((SUM(BF126:BF137))*I38),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ROUND((SUM(BH126:BH137)),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 132 - Rozvaděč RP132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 132 - Rozvaděč RP132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P127+P136</f>
        <v>0</v>
      </c>
      <c r="Q126" s="105"/>
      <c r="R126" s="209">
        <f>R127+R136</f>
        <v>0</v>
      </c>
      <c r="S126" s="105"/>
      <c r="T126" s="210">
        <f>T127+T136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SUM(P128:P135)</f>
        <v>0</v>
      </c>
      <c r="Q127" s="220"/>
      <c r="R127" s="221">
        <f>SUM(R128:R135)</f>
        <v>0</v>
      </c>
      <c r="S127" s="220"/>
      <c r="T127" s="222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SUM(BK128:BK135)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3580</v>
      </c>
      <c r="F128" s="230" t="s">
        <v>3581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3542</v>
      </c>
      <c r="F130" s="230" t="s">
        <v>3543</v>
      </c>
      <c r="G130" s="231" t="s">
        <v>3175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3544</v>
      </c>
      <c r="F131" s="230" t="s">
        <v>3545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3546</v>
      </c>
      <c r="F132" s="230" t="s">
        <v>3547</v>
      </c>
      <c r="G132" s="231" t="s">
        <v>3175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3548</v>
      </c>
      <c r="F133" s="230" t="s">
        <v>3549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3550</v>
      </c>
      <c r="F134" s="230" t="s">
        <v>3551</v>
      </c>
      <c r="G134" s="231" t="s">
        <v>3175</v>
      </c>
      <c r="H134" s="232">
        <v>12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3560</v>
      </c>
      <c r="F135" s="230" t="s">
        <v>3561</v>
      </c>
      <c r="G135" s="231" t="s">
        <v>3379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3247</v>
      </c>
      <c r="F136" s="215" t="s">
        <v>3248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P137</f>
        <v>0</v>
      </c>
      <c r="Q136" s="220"/>
      <c r="R136" s="221">
        <f>R137</f>
        <v>0</v>
      </c>
      <c r="S136" s="220"/>
      <c r="T136" s="222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320</v>
      </c>
      <c r="BK136" s="225">
        <f>BK137</f>
        <v>0</v>
      </c>
    </row>
    <row r="137" s="2" customFormat="1" ht="16.5" customHeight="1">
      <c r="A137" s="39"/>
      <c r="B137" s="40"/>
      <c r="C137" s="228" t="s">
        <v>368</v>
      </c>
      <c r="D137" s="228" t="s">
        <v>323</v>
      </c>
      <c r="E137" s="229" t="s">
        <v>3562</v>
      </c>
      <c r="F137" s="230" t="s">
        <v>3563</v>
      </c>
      <c r="G137" s="231" t="s">
        <v>3251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46" t="s">
        <v>1</v>
      </c>
      <c r="N137" s="247" t="s">
        <v>46</v>
      </c>
      <c r="O137" s="24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414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azhl7yatuA7zcC6eclqUfEJgljxa37lsUGwQpWAU0jD7gwEQ30XPwgzeI+e/cf006XOnF/2q1EhKEye/2T/iWA==" hashValue="yBCcAHreeSQWB68JY6+PIepLYis9v3DnbAEPbT1gDlFhtBKrTw1KWhxCjxZaxTtKDLMU3JiN9W9qnuTr+n55aQ==" algorithmName="SHA-512" password="CC35"/>
  <autoFilter ref="C125:K1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5558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ROUND((SUM(BE126:BE136)),  2)</f>
        <v>0</v>
      </c>
      <c r="G37" s="39"/>
      <c r="H37" s="39"/>
      <c r="I37" s="166">
        <v>0.20999999999999999</v>
      </c>
      <c r="J37" s="165">
        <f>ROUND(((SUM(BE126:BE136))*I37),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ROUND((SUM(BF126:BF136)),  2)</f>
        <v>0</v>
      </c>
      <c r="G38" s="39"/>
      <c r="H38" s="39"/>
      <c r="I38" s="166">
        <v>0.14999999999999999</v>
      </c>
      <c r="J38" s="165">
        <f>ROUND(((SUM(BF126:BF136))*I38),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 133 - Rozvaděč RP133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 133 - Rozvaděč RP133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P127+P135</f>
        <v>0</v>
      </c>
      <c r="Q126" s="105"/>
      <c r="R126" s="209">
        <f>R127+R135</f>
        <v>0</v>
      </c>
      <c r="S126" s="105"/>
      <c r="T126" s="210">
        <f>T127+T135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SUM(P128:P134)</f>
        <v>0</v>
      </c>
      <c r="Q127" s="220"/>
      <c r="R127" s="221">
        <f>SUM(R128:R134)</f>
        <v>0</v>
      </c>
      <c r="S127" s="220"/>
      <c r="T127" s="222">
        <f>SUM(T128:T134)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SUM(BK128:BK134)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3580</v>
      </c>
      <c r="F128" s="230" t="s">
        <v>3581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3542</v>
      </c>
      <c r="F130" s="230" t="s">
        <v>3543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3546</v>
      </c>
      <c r="F131" s="230" t="s">
        <v>3547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3548</v>
      </c>
      <c r="F132" s="230" t="s">
        <v>3549</v>
      </c>
      <c r="G132" s="231" t="s">
        <v>3175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3550</v>
      </c>
      <c r="F133" s="230" t="s">
        <v>3551</v>
      </c>
      <c r="G133" s="231" t="s">
        <v>3175</v>
      </c>
      <c r="H133" s="232">
        <v>14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3560</v>
      </c>
      <c r="F134" s="230" t="s">
        <v>3561</v>
      </c>
      <c r="G134" s="231" t="s">
        <v>3379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3247</v>
      </c>
      <c r="F135" s="215" t="s">
        <v>3248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P136</f>
        <v>0</v>
      </c>
      <c r="Q135" s="220"/>
      <c r="R135" s="221">
        <f>R136</f>
        <v>0</v>
      </c>
      <c r="S135" s="220"/>
      <c r="T135" s="222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320</v>
      </c>
      <c r="BK135" s="225">
        <f>BK136</f>
        <v>0</v>
      </c>
    </row>
    <row r="136" s="2" customFormat="1" ht="16.5" customHeight="1">
      <c r="A136" s="39"/>
      <c r="B136" s="40"/>
      <c r="C136" s="228" t="s">
        <v>363</v>
      </c>
      <c r="D136" s="228" t="s">
        <v>323</v>
      </c>
      <c r="E136" s="229" t="s">
        <v>3562</v>
      </c>
      <c r="F136" s="230" t="s">
        <v>3563</v>
      </c>
      <c r="G136" s="231" t="s">
        <v>3251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46" t="s">
        <v>1</v>
      </c>
      <c r="N136" s="247" t="s">
        <v>46</v>
      </c>
      <c r="O136" s="24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qFebjhnhGnPbn1EfAzAX2NHB/xPztxcLXlJDKTYkpQOzUIAKQ1rJ6Ka4rl2EiJPRueumv3ZlSfhSgK/6vowZBg==" hashValue="94LpaFV3eA9JKJPZFfoW7Mxmc+1UcT6jwilRx/HvmFsRYE+ukCnGkl8aoasS8nrkoBP0V2LMayw1FndFrvh9hQ==" algorithmName="SHA-512" password="CC35"/>
  <autoFilter ref="C125:K13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5559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ROUND((SUM(BE126:BE136)),  2)</f>
        <v>0</v>
      </c>
      <c r="G37" s="39"/>
      <c r="H37" s="39"/>
      <c r="I37" s="166">
        <v>0.20999999999999999</v>
      </c>
      <c r="J37" s="165">
        <f>ROUND(((SUM(BE126:BE136))*I37),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ROUND((SUM(BF126:BF136)),  2)</f>
        <v>0</v>
      </c>
      <c r="G38" s="39"/>
      <c r="H38" s="39"/>
      <c r="I38" s="166">
        <v>0.14999999999999999</v>
      </c>
      <c r="J38" s="165">
        <f>ROUND(((SUM(BF126:BF136))*I38),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RPx - Rozvaděč RPx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RPx - Rozvaděč RPx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P127+P135</f>
        <v>0</v>
      </c>
      <c r="Q126" s="105"/>
      <c r="R126" s="209">
        <f>R127+R135</f>
        <v>0</v>
      </c>
      <c r="S126" s="105"/>
      <c r="T126" s="210">
        <f>T127+T135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SUM(P128:P134)</f>
        <v>0</v>
      </c>
      <c r="Q127" s="220"/>
      <c r="R127" s="221">
        <f>SUM(R128:R134)</f>
        <v>0</v>
      </c>
      <c r="S127" s="220"/>
      <c r="T127" s="222">
        <f>SUM(T128:T134)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SUM(BK128:BK134)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3588</v>
      </c>
      <c r="F128" s="230" t="s">
        <v>3589</v>
      </c>
      <c r="G128" s="231" t="s">
        <v>3175</v>
      </c>
      <c r="H128" s="232">
        <v>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8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3542</v>
      </c>
      <c r="F130" s="230" t="s">
        <v>3543</v>
      </c>
      <c r="G130" s="231" t="s">
        <v>3175</v>
      </c>
      <c r="H130" s="232">
        <v>24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3546</v>
      </c>
      <c r="F131" s="230" t="s">
        <v>3547</v>
      </c>
      <c r="G131" s="231" t="s">
        <v>3175</v>
      </c>
      <c r="H131" s="232">
        <v>8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3548</v>
      </c>
      <c r="F132" s="230" t="s">
        <v>3549</v>
      </c>
      <c r="G132" s="231" t="s">
        <v>3175</v>
      </c>
      <c r="H132" s="232">
        <v>8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3550</v>
      </c>
      <c r="F133" s="230" t="s">
        <v>3551</v>
      </c>
      <c r="G133" s="231" t="s">
        <v>3175</v>
      </c>
      <c r="H133" s="232">
        <v>40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3560</v>
      </c>
      <c r="F134" s="230" t="s">
        <v>3561</v>
      </c>
      <c r="G134" s="231" t="s">
        <v>3379</v>
      </c>
      <c r="H134" s="232">
        <v>8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3247</v>
      </c>
      <c r="F135" s="215" t="s">
        <v>3248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P136</f>
        <v>0</v>
      </c>
      <c r="Q135" s="220"/>
      <c r="R135" s="221">
        <f>R136</f>
        <v>0</v>
      </c>
      <c r="S135" s="220"/>
      <c r="T135" s="222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320</v>
      </c>
      <c r="BK135" s="225">
        <f>BK136</f>
        <v>0</v>
      </c>
    </row>
    <row r="136" s="2" customFormat="1" ht="16.5" customHeight="1">
      <c r="A136" s="39"/>
      <c r="B136" s="40"/>
      <c r="C136" s="228" t="s">
        <v>363</v>
      </c>
      <c r="D136" s="228" t="s">
        <v>323</v>
      </c>
      <c r="E136" s="229" t="s">
        <v>3562</v>
      </c>
      <c r="F136" s="230" t="s">
        <v>3563</v>
      </c>
      <c r="G136" s="231" t="s">
        <v>3251</v>
      </c>
      <c r="H136" s="232">
        <v>24</v>
      </c>
      <c r="I136" s="233"/>
      <c r="J136" s="234">
        <f>ROUND(I136*H136,2)</f>
        <v>0</v>
      </c>
      <c r="K136" s="230" t="s">
        <v>1</v>
      </c>
      <c r="L136" s="45"/>
      <c r="M136" s="246" t="s">
        <v>1</v>
      </c>
      <c r="N136" s="247" t="s">
        <v>46</v>
      </c>
      <c r="O136" s="24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WfMVmq25KWxzitqIWEWuNorAELj/BItgUQlmGVMNOlpZCOaIWiTdBFWsmD7wbyKGBkkU0PgWFy32plYwKDa0tA==" hashValue="J6/cHwrirSXT7wLDAva++/S3+fuxbIsU/DZfeOcI1659VQbPOIxgljRwUOG0RzEewyFESwY0VrffVS49BPF3CQ==" algorithmName="SHA-512" password="CC35"/>
  <autoFilter ref="C125:K13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5560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3256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ROUND((SUM(BE127:BE163)),  2)</f>
        <v>0</v>
      </c>
      <c r="G37" s="39"/>
      <c r="H37" s="39"/>
      <c r="I37" s="166">
        <v>0.20999999999999999</v>
      </c>
      <c r="J37" s="165">
        <f>ROUND(((SUM(BE127:BE163))*I37),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ROUND((SUM(BF127:BF163)),  2)</f>
        <v>0</v>
      </c>
      <c r="G38" s="39"/>
      <c r="H38" s="39"/>
      <c r="I38" s="166">
        <v>0.14999999999999999</v>
      </c>
      <c r="J38" s="165">
        <f>ROUND(((SUM(BF127:BF163))*I38),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ROUND((SUM(BG127:BG163)),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ROUND((SUM(BH127:BH163)),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ROUND((SUM(BI127:BI163)),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5560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3257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3595</v>
      </c>
      <c r="E102" s="193"/>
      <c r="F102" s="193"/>
      <c r="G102" s="193"/>
      <c r="H102" s="193"/>
      <c r="I102" s="193"/>
      <c r="J102" s="194">
        <f>J139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3596</v>
      </c>
      <c r="E103" s="193"/>
      <c r="F103" s="193"/>
      <c r="G103" s="193"/>
      <c r="H103" s="193"/>
      <c r="I103" s="193"/>
      <c r="J103" s="194">
        <f>J159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304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4426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09" t="s">
        <v>5560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3231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KT - Kabelové trasy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>Třebotov, Hlavní 190, 252 26 areál školy</v>
      </c>
      <c r="G121" s="41"/>
      <c r="H121" s="41"/>
      <c r="I121" s="33" t="s">
        <v>24</v>
      </c>
      <c r="J121" s="80" t="str">
        <f>IF(J16="","",J16)</f>
        <v>8. 2. 2024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305</v>
      </c>
      <c r="D126" s="204" t="s">
        <v>66</v>
      </c>
      <c r="E126" s="204" t="s">
        <v>62</v>
      </c>
      <c r="F126" s="204" t="s">
        <v>63</v>
      </c>
      <c r="G126" s="204" t="s">
        <v>306</v>
      </c>
      <c r="H126" s="204" t="s">
        <v>307</v>
      </c>
      <c r="I126" s="204" t="s">
        <v>308</v>
      </c>
      <c r="J126" s="204" t="s">
        <v>295</v>
      </c>
      <c r="K126" s="205" t="s">
        <v>309</v>
      </c>
      <c r="L126" s="206"/>
      <c r="M126" s="101" t="s">
        <v>1</v>
      </c>
      <c r="N126" s="102" t="s">
        <v>45</v>
      </c>
      <c r="O126" s="102" t="s">
        <v>310</v>
      </c>
      <c r="P126" s="102" t="s">
        <v>311</v>
      </c>
      <c r="Q126" s="102" t="s">
        <v>312</v>
      </c>
      <c r="R126" s="102" t="s">
        <v>313</v>
      </c>
      <c r="S126" s="102" t="s">
        <v>314</v>
      </c>
      <c r="T126" s="103" t="s">
        <v>315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316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P128+P139+P159</f>
        <v>0</v>
      </c>
      <c r="Q127" s="105"/>
      <c r="R127" s="209">
        <f>R128+R139+R159</f>
        <v>0</v>
      </c>
      <c r="S127" s="105"/>
      <c r="T127" s="210">
        <f>T128+T139+T159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297</v>
      </c>
      <c r="BK127" s="211">
        <f>BK128+BK139+BK159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3235</v>
      </c>
      <c r="F128" s="215" t="s">
        <v>3261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SUM(P129:P138)</f>
        <v>0</v>
      </c>
      <c r="Q128" s="220"/>
      <c r="R128" s="221">
        <f>SUM(R129:R138)</f>
        <v>0</v>
      </c>
      <c r="S128" s="220"/>
      <c r="T128" s="222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SUM(BK129:BK138)</f>
        <v>0</v>
      </c>
    </row>
    <row r="129" s="2" customFormat="1" ht="16.5" customHeight="1">
      <c r="A129" s="39"/>
      <c r="B129" s="40"/>
      <c r="C129" s="228" t="s">
        <v>89</v>
      </c>
      <c r="D129" s="228" t="s">
        <v>323</v>
      </c>
      <c r="E129" s="229" t="s">
        <v>3597</v>
      </c>
      <c r="F129" s="230" t="s">
        <v>3598</v>
      </c>
      <c r="G129" s="231" t="s">
        <v>515</v>
      </c>
      <c r="H129" s="232">
        <v>380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91</v>
      </c>
    </row>
    <row r="130" s="2" customFormat="1" ht="16.5" customHeight="1">
      <c r="A130" s="39"/>
      <c r="B130" s="40"/>
      <c r="C130" s="228" t="s">
        <v>91</v>
      </c>
      <c r="D130" s="228" t="s">
        <v>323</v>
      </c>
      <c r="E130" s="229" t="s">
        <v>3262</v>
      </c>
      <c r="F130" s="230" t="s">
        <v>3263</v>
      </c>
      <c r="G130" s="231" t="s">
        <v>515</v>
      </c>
      <c r="H130" s="232">
        <v>230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341</v>
      </c>
    </row>
    <row r="131" s="2" customFormat="1" ht="16.5" customHeight="1">
      <c r="A131" s="39"/>
      <c r="B131" s="40"/>
      <c r="C131" s="228" t="s">
        <v>111</v>
      </c>
      <c r="D131" s="228" t="s">
        <v>323</v>
      </c>
      <c r="E131" s="229" t="s">
        <v>3264</v>
      </c>
      <c r="F131" s="230" t="s">
        <v>3265</v>
      </c>
      <c r="G131" s="231" t="s">
        <v>515</v>
      </c>
      <c r="H131" s="232">
        <v>220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350</v>
      </c>
    </row>
    <row r="132" s="2" customFormat="1" ht="16.5" customHeight="1">
      <c r="A132" s="39"/>
      <c r="B132" s="40"/>
      <c r="C132" s="228" t="s">
        <v>341</v>
      </c>
      <c r="D132" s="228" t="s">
        <v>323</v>
      </c>
      <c r="E132" s="229" t="s">
        <v>3266</v>
      </c>
      <c r="F132" s="230" t="s">
        <v>3267</v>
      </c>
      <c r="G132" s="231" t="s">
        <v>515</v>
      </c>
      <c r="H132" s="232">
        <v>120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363</v>
      </c>
    </row>
    <row r="133" s="2" customFormat="1" ht="16.5" customHeight="1">
      <c r="A133" s="39"/>
      <c r="B133" s="40"/>
      <c r="C133" s="228" t="s">
        <v>319</v>
      </c>
      <c r="D133" s="228" t="s">
        <v>323</v>
      </c>
      <c r="E133" s="229" t="s">
        <v>3268</v>
      </c>
      <c r="F133" s="230" t="s">
        <v>3269</v>
      </c>
      <c r="G133" s="231" t="s">
        <v>515</v>
      </c>
      <c r="H133" s="232">
        <v>120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373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5561</v>
      </c>
      <c r="F134" s="230" t="s">
        <v>5562</v>
      </c>
      <c r="G134" s="231" t="s">
        <v>515</v>
      </c>
      <c r="H134" s="232">
        <v>25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383</v>
      </c>
    </row>
    <row r="135" s="2" customFormat="1" ht="16.5" customHeight="1">
      <c r="A135" s="39"/>
      <c r="B135" s="40"/>
      <c r="C135" s="228" t="s">
        <v>357</v>
      </c>
      <c r="D135" s="228" t="s">
        <v>323</v>
      </c>
      <c r="E135" s="229" t="s">
        <v>5440</v>
      </c>
      <c r="F135" s="230" t="s">
        <v>5441</v>
      </c>
      <c r="G135" s="231" t="s">
        <v>3175</v>
      </c>
      <c r="H135" s="232">
        <v>25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393</v>
      </c>
    </row>
    <row r="136" s="2" customFormat="1" ht="16.5" customHeight="1">
      <c r="A136" s="39"/>
      <c r="B136" s="40"/>
      <c r="C136" s="228" t="s">
        <v>363</v>
      </c>
      <c r="D136" s="228" t="s">
        <v>323</v>
      </c>
      <c r="E136" s="229" t="s">
        <v>3270</v>
      </c>
      <c r="F136" s="230" t="s">
        <v>3271</v>
      </c>
      <c r="G136" s="231" t="s">
        <v>3175</v>
      </c>
      <c r="H136" s="232">
        <v>81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2" customFormat="1" ht="16.5" customHeight="1">
      <c r="A137" s="39"/>
      <c r="B137" s="40"/>
      <c r="C137" s="228" t="s">
        <v>368</v>
      </c>
      <c r="D137" s="228" t="s">
        <v>323</v>
      </c>
      <c r="E137" s="229" t="s">
        <v>3274</v>
      </c>
      <c r="F137" s="230" t="s">
        <v>3275</v>
      </c>
      <c r="G137" s="231" t="s">
        <v>3175</v>
      </c>
      <c r="H137" s="232">
        <v>8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414</v>
      </c>
    </row>
    <row r="138" s="2" customFormat="1" ht="24.15" customHeight="1">
      <c r="A138" s="39"/>
      <c r="B138" s="40"/>
      <c r="C138" s="228" t="s">
        <v>373</v>
      </c>
      <c r="D138" s="228" t="s">
        <v>323</v>
      </c>
      <c r="E138" s="229" t="s">
        <v>3601</v>
      </c>
      <c r="F138" s="230" t="s">
        <v>3602</v>
      </c>
      <c r="G138" s="231" t="s">
        <v>3175</v>
      </c>
      <c r="H138" s="232">
        <v>6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522</v>
      </c>
    </row>
    <row r="139" s="12" customFormat="1" ht="25.92" customHeight="1">
      <c r="A139" s="12"/>
      <c r="B139" s="212"/>
      <c r="C139" s="213"/>
      <c r="D139" s="214" t="s">
        <v>80</v>
      </c>
      <c r="E139" s="215" t="s">
        <v>3247</v>
      </c>
      <c r="F139" s="215" t="s">
        <v>3340</v>
      </c>
      <c r="G139" s="213"/>
      <c r="H139" s="213"/>
      <c r="I139" s="216"/>
      <c r="J139" s="217">
        <f>BK139</f>
        <v>0</v>
      </c>
      <c r="K139" s="213"/>
      <c r="L139" s="218"/>
      <c r="M139" s="219"/>
      <c r="N139" s="220"/>
      <c r="O139" s="220"/>
      <c r="P139" s="221">
        <f>SUM(P140:P158)</f>
        <v>0</v>
      </c>
      <c r="Q139" s="220"/>
      <c r="R139" s="221">
        <f>SUM(R140:R158)</f>
        <v>0</v>
      </c>
      <c r="S139" s="220"/>
      <c r="T139" s="222">
        <f>SUM(T140:T158)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89</v>
      </c>
      <c r="AT139" s="224" t="s">
        <v>80</v>
      </c>
      <c r="AU139" s="224" t="s">
        <v>81</v>
      </c>
      <c r="AY139" s="223" t="s">
        <v>320</v>
      </c>
      <c r="BK139" s="225">
        <f>SUM(BK140:BK158)</f>
        <v>0</v>
      </c>
    </row>
    <row r="140" s="2" customFormat="1" ht="24.15" customHeight="1">
      <c r="A140" s="39"/>
      <c r="B140" s="40"/>
      <c r="C140" s="228" t="s">
        <v>378</v>
      </c>
      <c r="D140" s="228" t="s">
        <v>323</v>
      </c>
      <c r="E140" s="229" t="s">
        <v>5458</v>
      </c>
      <c r="F140" s="230" t="s">
        <v>5459</v>
      </c>
      <c r="G140" s="231" t="s">
        <v>3175</v>
      </c>
      <c r="H140" s="232">
        <v>22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531</v>
      </c>
    </row>
    <row r="141" s="2" customFormat="1" ht="24.15" customHeight="1">
      <c r="A141" s="39"/>
      <c r="B141" s="40"/>
      <c r="C141" s="228" t="s">
        <v>383</v>
      </c>
      <c r="D141" s="228" t="s">
        <v>323</v>
      </c>
      <c r="E141" s="229" t="s">
        <v>5460</v>
      </c>
      <c r="F141" s="230" t="s">
        <v>5461</v>
      </c>
      <c r="G141" s="231" t="s">
        <v>3175</v>
      </c>
      <c r="H141" s="232">
        <v>24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541</v>
      </c>
    </row>
    <row r="142" s="2" customFormat="1" ht="24.15" customHeight="1">
      <c r="A142" s="39"/>
      <c r="B142" s="40"/>
      <c r="C142" s="228" t="s">
        <v>388</v>
      </c>
      <c r="D142" s="228" t="s">
        <v>323</v>
      </c>
      <c r="E142" s="229" t="s">
        <v>5462</v>
      </c>
      <c r="F142" s="230" t="s">
        <v>5463</v>
      </c>
      <c r="G142" s="231" t="s">
        <v>3175</v>
      </c>
      <c r="H142" s="232">
        <v>18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550</v>
      </c>
    </row>
    <row r="143" s="2" customFormat="1" ht="24.15" customHeight="1">
      <c r="A143" s="39"/>
      <c r="B143" s="40"/>
      <c r="C143" s="228" t="s">
        <v>393</v>
      </c>
      <c r="D143" s="228" t="s">
        <v>323</v>
      </c>
      <c r="E143" s="229" t="s">
        <v>5464</v>
      </c>
      <c r="F143" s="230" t="s">
        <v>5465</v>
      </c>
      <c r="G143" s="231" t="s">
        <v>3175</v>
      </c>
      <c r="H143" s="232">
        <v>6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561</v>
      </c>
    </row>
    <row r="144" s="2" customFormat="1" ht="24.15" customHeight="1">
      <c r="A144" s="39"/>
      <c r="B144" s="40"/>
      <c r="C144" s="228" t="s">
        <v>8</v>
      </c>
      <c r="D144" s="228" t="s">
        <v>323</v>
      </c>
      <c r="E144" s="229" t="s">
        <v>3347</v>
      </c>
      <c r="F144" s="230" t="s">
        <v>3348</v>
      </c>
      <c r="G144" s="231" t="s">
        <v>3175</v>
      </c>
      <c r="H144" s="232">
        <v>127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573</v>
      </c>
    </row>
    <row r="145" s="2" customFormat="1" ht="21.75" customHeight="1">
      <c r="A145" s="39"/>
      <c r="B145" s="40"/>
      <c r="C145" s="228" t="s">
        <v>404</v>
      </c>
      <c r="D145" s="228" t="s">
        <v>323</v>
      </c>
      <c r="E145" s="229" t="s">
        <v>3349</v>
      </c>
      <c r="F145" s="230" t="s">
        <v>3350</v>
      </c>
      <c r="G145" s="231" t="s">
        <v>515</v>
      </c>
      <c r="H145" s="232">
        <v>410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823</v>
      </c>
    </row>
    <row r="146" s="2" customFormat="1" ht="21.75" customHeight="1">
      <c r="A146" s="39"/>
      <c r="B146" s="40"/>
      <c r="C146" s="228" t="s">
        <v>409</v>
      </c>
      <c r="D146" s="228" t="s">
        <v>323</v>
      </c>
      <c r="E146" s="229" t="s">
        <v>3351</v>
      </c>
      <c r="F146" s="230" t="s">
        <v>3352</v>
      </c>
      <c r="G146" s="231" t="s">
        <v>515</v>
      </c>
      <c r="H146" s="232">
        <v>260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832</v>
      </c>
    </row>
    <row r="147" s="2" customFormat="1" ht="21.75" customHeight="1">
      <c r="A147" s="39"/>
      <c r="B147" s="40"/>
      <c r="C147" s="228" t="s">
        <v>414</v>
      </c>
      <c r="D147" s="228" t="s">
        <v>323</v>
      </c>
      <c r="E147" s="229" t="s">
        <v>3605</v>
      </c>
      <c r="F147" s="230" t="s">
        <v>3354</v>
      </c>
      <c r="G147" s="231" t="s">
        <v>3175</v>
      </c>
      <c r="H147" s="232">
        <v>180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844</v>
      </c>
    </row>
    <row r="148" s="2" customFormat="1" ht="21.75" customHeight="1">
      <c r="A148" s="39"/>
      <c r="B148" s="40"/>
      <c r="C148" s="228" t="s">
        <v>421</v>
      </c>
      <c r="D148" s="228" t="s">
        <v>323</v>
      </c>
      <c r="E148" s="229" t="s">
        <v>3606</v>
      </c>
      <c r="F148" s="230" t="s">
        <v>3356</v>
      </c>
      <c r="G148" s="231" t="s">
        <v>3175</v>
      </c>
      <c r="H148" s="232">
        <v>140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862</v>
      </c>
    </row>
    <row r="149" s="2" customFormat="1" ht="21.75" customHeight="1">
      <c r="A149" s="39"/>
      <c r="B149" s="40"/>
      <c r="C149" s="228" t="s">
        <v>522</v>
      </c>
      <c r="D149" s="228" t="s">
        <v>323</v>
      </c>
      <c r="E149" s="229" t="s">
        <v>3357</v>
      </c>
      <c r="F149" s="230" t="s">
        <v>3358</v>
      </c>
      <c r="G149" s="231" t="s">
        <v>515</v>
      </c>
      <c r="H149" s="232">
        <v>410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874</v>
      </c>
    </row>
    <row r="150" s="2" customFormat="1" ht="21.75" customHeight="1">
      <c r="A150" s="39"/>
      <c r="B150" s="40"/>
      <c r="C150" s="228" t="s">
        <v>7</v>
      </c>
      <c r="D150" s="228" t="s">
        <v>323</v>
      </c>
      <c r="E150" s="229" t="s">
        <v>3359</v>
      </c>
      <c r="F150" s="230" t="s">
        <v>3360</v>
      </c>
      <c r="G150" s="231" t="s">
        <v>515</v>
      </c>
      <c r="H150" s="232">
        <v>260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889</v>
      </c>
    </row>
    <row r="151" s="2" customFormat="1" ht="21.75" customHeight="1">
      <c r="A151" s="39"/>
      <c r="B151" s="40"/>
      <c r="C151" s="228" t="s">
        <v>531</v>
      </c>
      <c r="D151" s="228" t="s">
        <v>323</v>
      </c>
      <c r="E151" s="229" t="s">
        <v>3607</v>
      </c>
      <c r="F151" s="230" t="s">
        <v>3362</v>
      </c>
      <c r="G151" s="231" t="s">
        <v>3175</v>
      </c>
      <c r="H151" s="232">
        <v>180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907</v>
      </c>
    </row>
    <row r="152" s="2" customFormat="1" ht="21.75" customHeight="1">
      <c r="A152" s="39"/>
      <c r="B152" s="40"/>
      <c r="C152" s="228" t="s">
        <v>536</v>
      </c>
      <c r="D152" s="228" t="s">
        <v>323</v>
      </c>
      <c r="E152" s="229" t="s">
        <v>3608</v>
      </c>
      <c r="F152" s="230" t="s">
        <v>3364</v>
      </c>
      <c r="G152" s="231" t="s">
        <v>3175</v>
      </c>
      <c r="H152" s="232">
        <v>140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923</v>
      </c>
    </row>
    <row r="153" s="2" customFormat="1" ht="21.75" customHeight="1">
      <c r="A153" s="39"/>
      <c r="B153" s="40"/>
      <c r="C153" s="228" t="s">
        <v>541</v>
      </c>
      <c r="D153" s="228" t="s">
        <v>323</v>
      </c>
      <c r="E153" s="229" t="s">
        <v>3365</v>
      </c>
      <c r="F153" s="230" t="s">
        <v>3366</v>
      </c>
      <c r="G153" s="231" t="s">
        <v>455</v>
      </c>
      <c r="H153" s="232">
        <v>0.10000000000000001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933</v>
      </c>
    </row>
    <row r="154" s="2" customFormat="1" ht="24.15" customHeight="1">
      <c r="A154" s="39"/>
      <c r="B154" s="40"/>
      <c r="C154" s="228" t="s">
        <v>546</v>
      </c>
      <c r="D154" s="228" t="s">
        <v>323</v>
      </c>
      <c r="E154" s="229" t="s">
        <v>3367</v>
      </c>
      <c r="F154" s="230" t="s">
        <v>3368</v>
      </c>
      <c r="G154" s="231" t="s">
        <v>480</v>
      </c>
      <c r="H154" s="232">
        <v>4.3099999999999996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942</v>
      </c>
    </row>
    <row r="155" s="2" customFormat="1" ht="24.15" customHeight="1">
      <c r="A155" s="39"/>
      <c r="B155" s="40"/>
      <c r="C155" s="228" t="s">
        <v>550</v>
      </c>
      <c r="D155" s="228" t="s">
        <v>323</v>
      </c>
      <c r="E155" s="229" t="s">
        <v>3369</v>
      </c>
      <c r="F155" s="230" t="s">
        <v>3370</v>
      </c>
      <c r="G155" s="231" t="s">
        <v>480</v>
      </c>
      <c r="H155" s="232">
        <v>4.3099999999999996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956</v>
      </c>
    </row>
    <row r="156" s="2" customFormat="1" ht="24.15" customHeight="1">
      <c r="A156" s="39"/>
      <c r="B156" s="40"/>
      <c r="C156" s="228" t="s">
        <v>556</v>
      </c>
      <c r="D156" s="228" t="s">
        <v>323</v>
      </c>
      <c r="E156" s="229" t="s">
        <v>562</v>
      </c>
      <c r="F156" s="230" t="s">
        <v>563</v>
      </c>
      <c r="G156" s="231" t="s">
        <v>480</v>
      </c>
      <c r="H156" s="232">
        <v>129.30000000000001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968</v>
      </c>
    </row>
    <row r="157" s="13" customFormat="1">
      <c r="A157" s="13"/>
      <c r="B157" s="251"/>
      <c r="C157" s="252"/>
      <c r="D157" s="253" t="s">
        <v>440</v>
      </c>
      <c r="E157" s="252"/>
      <c r="F157" s="255" t="s">
        <v>5563</v>
      </c>
      <c r="G157" s="252"/>
      <c r="H157" s="256">
        <v>129.30000000000001</v>
      </c>
      <c r="I157" s="257"/>
      <c r="J157" s="252"/>
      <c r="K157" s="252"/>
      <c r="L157" s="258"/>
      <c r="M157" s="259"/>
      <c r="N157" s="260"/>
      <c r="O157" s="260"/>
      <c r="P157" s="260"/>
      <c r="Q157" s="260"/>
      <c r="R157" s="260"/>
      <c r="S157" s="260"/>
      <c r="T157" s="26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2" t="s">
        <v>440</v>
      </c>
      <c r="AU157" s="262" t="s">
        <v>89</v>
      </c>
      <c r="AV157" s="13" t="s">
        <v>91</v>
      </c>
      <c r="AW157" s="13" t="s">
        <v>4</v>
      </c>
      <c r="AX157" s="13" t="s">
        <v>89</v>
      </c>
      <c r="AY157" s="262" t="s">
        <v>320</v>
      </c>
    </row>
    <row r="158" s="2" customFormat="1" ht="24.15" customHeight="1">
      <c r="A158" s="39"/>
      <c r="B158" s="40"/>
      <c r="C158" s="228" t="s">
        <v>561</v>
      </c>
      <c r="D158" s="228" t="s">
        <v>323</v>
      </c>
      <c r="E158" s="229" t="s">
        <v>3372</v>
      </c>
      <c r="F158" s="230" t="s">
        <v>3373</v>
      </c>
      <c r="G158" s="231" t="s">
        <v>480</v>
      </c>
      <c r="H158" s="232">
        <v>4.3099999999999996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986</v>
      </c>
    </row>
    <row r="159" s="12" customFormat="1" ht="25.92" customHeight="1">
      <c r="A159" s="12"/>
      <c r="B159" s="212"/>
      <c r="C159" s="213"/>
      <c r="D159" s="214" t="s">
        <v>80</v>
      </c>
      <c r="E159" s="215" t="s">
        <v>3339</v>
      </c>
      <c r="F159" s="215" t="s">
        <v>3610</v>
      </c>
      <c r="G159" s="213"/>
      <c r="H159" s="213"/>
      <c r="I159" s="216"/>
      <c r="J159" s="217">
        <f>BK159</f>
        <v>0</v>
      </c>
      <c r="K159" s="213"/>
      <c r="L159" s="218"/>
      <c r="M159" s="219"/>
      <c r="N159" s="220"/>
      <c r="O159" s="220"/>
      <c r="P159" s="221">
        <f>SUM(P160:P163)</f>
        <v>0</v>
      </c>
      <c r="Q159" s="220"/>
      <c r="R159" s="221">
        <f>SUM(R160:R163)</f>
        <v>0</v>
      </c>
      <c r="S159" s="220"/>
      <c r="T159" s="222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3" t="s">
        <v>89</v>
      </c>
      <c r="AT159" s="224" t="s">
        <v>80</v>
      </c>
      <c r="AU159" s="224" t="s">
        <v>81</v>
      </c>
      <c r="AY159" s="223" t="s">
        <v>320</v>
      </c>
      <c r="BK159" s="225">
        <f>SUM(BK160:BK163)</f>
        <v>0</v>
      </c>
    </row>
    <row r="160" s="2" customFormat="1" ht="16.5" customHeight="1">
      <c r="A160" s="39"/>
      <c r="B160" s="40"/>
      <c r="C160" s="228" t="s">
        <v>566</v>
      </c>
      <c r="D160" s="228" t="s">
        <v>323</v>
      </c>
      <c r="E160" s="229" t="s">
        <v>3611</v>
      </c>
      <c r="F160" s="230" t="s">
        <v>3612</v>
      </c>
      <c r="G160" s="231" t="s">
        <v>3251</v>
      </c>
      <c r="H160" s="232">
        <v>4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997</v>
      </c>
    </row>
    <row r="161" s="2" customFormat="1" ht="16.5" customHeight="1">
      <c r="A161" s="39"/>
      <c r="B161" s="40"/>
      <c r="C161" s="228" t="s">
        <v>573</v>
      </c>
      <c r="D161" s="228" t="s">
        <v>323</v>
      </c>
      <c r="E161" s="229" t="s">
        <v>3249</v>
      </c>
      <c r="F161" s="230" t="s">
        <v>3250</v>
      </c>
      <c r="G161" s="231" t="s">
        <v>3251</v>
      </c>
      <c r="H161" s="232">
        <v>10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1018</v>
      </c>
    </row>
    <row r="162" s="2" customFormat="1" ht="16.5" customHeight="1">
      <c r="A162" s="39"/>
      <c r="B162" s="40"/>
      <c r="C162" s="228" t="s">
        <v>819</v>
      </c>
      <c r="D162" s="228" t="s">
        <v>323</v>
      </c>
      <c r="E162" s="229" t="s">
        <v>3254</v>
      </c>
      <c r="F162" s="230" t="s">
        <v>3255</v>
      </c>
      <c r="G162" s="231" t="s">
        <v>3251</v>
      </c>
      <c r="H162" s="232">
        <v>15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1028</v>
      </c>
    </row>
    <row r="163" s="2" customFormat="1" ht="16.5" customHeight="1">
      <c r="A163" s="39"/>
      <c r="B163" s="40"/>
      <c r="C163" s="228" t="s">
        <v>823</v>
      </c>
      <c r="D163" s="228" t="s">
        <v>323</v>
      </c>
      <c r="E163" s="229" t="s">
        <v>3380</v>
      </c>
      <c r="F163" s="230" t="s">
        <v>3381</v>
      </c>
      <c r="G163" s="231" t="s">
        <v>437</v>
      </c>
      <c r="H163" s="232">
        <v>1</v>
      </c>
      <c r="I163" s="233"/>
      <c r="J163" s="234">
        <f>ROUND(I163*H163,2)</f>
        <v>0</v>
      </c>
      <c r="K163" s="230" t="s">
        <v>1</v>
      </c>
      <c r="L163" s="45"/>
      <c r="M163" s="246" t="s">
        <v>1</v>
      </c>
      <c r="N163" s="247" t="s">
        <v>46</v>
      </c>
      <c r="O163" s="24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1036</v>
      </c>
    </row>
    <row r="164" s="2" customFormat="1" ht="6.96" customHeight="1">
      <c r="A164" s="39"/>
      <c r="B164" s="67"/>
      <c r="C164" s="68"/>
      <c r="D164" s="68"/>
      <c r="E164" s="68"/>
      <c r="F164" s="68"/>
      <c r="G164" s="68"/>
      <c r="H164" s="68"/>
      <c r="I164" s="68"/>
      <c r="J164" s="68"/>
      <c r="K164" s="68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0hGWM+Pm+9IpvboVIOFYPDqanUeCTy9jLuieuGXJ8jgD5MmEeFQxP+SuIAEbRhSHR+1A4M+lEvPaxg/jJtLwQQ==" hashValue="xhtm93wRXsUsIt2J7cnUtF2x5iq+Jp0XBIy5me95Bhh5RtC6RjFsWoHt2OxGI/djTS9D2oQQH+gxqBodE1/bUg==" algorithmName="SHA-512" password="CC35"/>
  <autoFilter ref="C126:K16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5560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3613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ROUND((SUM(BE129:BE162)),  2)</f>
        <v>0</v>
      </c>
      <c r="G37" s="39"/>
      <c r="H37" s="39"/>
      <c r="I37" s="166">
        <v>0.20999999999999999</v>
      </c>
      <c r="J37" s="165">
        <f>ROUND(((SUM(BE129:BE162))*I37),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ROUND((SUM(BF129:BF162)),  2)</f>
        <v>0</v>
      </c>
      <c r="G38" s="39"/>
      <c r="H38" s="39"/>
      <c r="I38" s="166">
        <v>0.14999999999999999</v>
      </c>
      <c r="J38" s="165">
        <f>ROUND(((SUM(BF129:BF162))*I38),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ROUND((SUM(BG129:BG162)),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ROUND((SUM(BH129:BH162)),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ROUND((SUM(BI129:BI162)),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5560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SK - Strukturovaná kabeláž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3614</v>
      </c>
      <c r="E101" s="193"/>
      <c r="F101" s="193"/>
      <c r="G101" s="193"/>
      <c r="H101" s="193"/>
      <c r="I101" s="193"/>
      <c r="J101" s="194">
        <f>J130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5564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5565</v>
      </c>
      <c r="E103" s="193"/>
      <c r="F103" s="193"/>
      <c r="G103" s="193"/>
      <c r="H103" s="193"/>
      <c r="I103" s="193"/>
      <c r="J103" s="194">
        <f>J146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5566</v>
      </c>
      <c r="E104" s="193"/>
      <c r="F104" s="193"/>
      <c r="G104" s="193"/>
      <c r="H104" s="193"/>
      <c r="I104" s="193"/>
      <c r="J104" s="194">
        <f>J149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5567</v>
      </c>
      <c r="E105" s="193"/>
      <c r="F105" s="193"/>
      <c r="G105" s="193"/>
      <c r="H105" s="193"/>
      <c r="I105" s="193"/>
      <c r="J105" s="194">
        <f>J157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304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Rekonstrukce a dostavba staré budovy ZŠ Třebotov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290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4426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3168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309" t="s">
        <v>5560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3231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SK - Strukturovaná kabeláž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22</v>
      </c>
      <c r="D123" s="41"/>
      <c r="E123" s="41"/>
      <c r="F123" s="28" t="str">
        <f>F16</f>
        <v>Třebotov, Hlavní 190, 252 26 areál školy</v>
      </c>
      <c r="G123" s="41"/>
      <c r="H123" s="41"/>
      <c r="I123" s="33" t="s">
        <v>24</v>
      </c>
      <c r="J123" s="80" t="str">
        <f>IF(J16="","",J16)</f>
        <v>8. 2. 2024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26</v>
      </c>
      <c r="D125" s="41"/>
      <c r="E125" s="41"/>
      <c r="F125" s="28" t="str">
        <f>E19</f>
        <v>Obec Třebotov</v>
      </c>
      <c r="G125" s="41"/>
      <c r="H125" s="41"/>
      <c r="I125" s="33" t="s">
        <v>33</v>
      </c>
      <c r="J125" s="37" t="str">
        <f>E25</f>
        <v>archlin s.r.o.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31</v>
      </c>
      <c r="D126" s="41"/>
      <c r="E126" s="41"/>
      <c r="F126" s="28" t="str">
        <f>IF(E22="","",E22)</f>
        <v>Vyplň údaj</v>
      </c>
      <c r="G126" s="41"/>
      <c r="H126" s="41"/>
      <c r="I126" s="33" t="s">
        <v>37</v>
      </c>
      <c r="J126" s="37" t="str">
        <f>E28</f>
        <v xml:space="preserve"> 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1"/>
      <c r="B128" s="202"/>
      <c r="C128" s="203" t="s">
        <v>305</v>
      </c>
      <c r="D128" s="204" t="s">
        <v>66</v>
      </c>
      <c r="E128" s="204" t="s">
        <v>62</v>
      </c>
      <c r="F128" s="204" t="s">
        <v>63</v>
      </c>
      <c r="G128" s="204" t="s">
        <v>306</v>
      </c>
      <c r="H128" s="204" t="s">
        <v>307</v>
      </c>
      <c r="I128" s="204" t="s">
        <v>308</v>
      </c>
      <c r="J128" s="204" t="s">
        <v>295</v>
      </c>
      <c r="K128" s="205" t="s">
        <v>309</v>
      </c>
      <c r="L128" s="206"/>
      <c r="M128" s="101" t="s">
        <v>1</v>
      </c>
      <c r="N128" s="102" t="s">
        <v>45</v>
      </c>
      <c r="O128" s="102" t="s">
        <v>310</v>
      </c>
      <c r="P128" s="102" t="s">
        <v>311</v>
      </c>
      <c r="Q128" s="102" t="s">
        <v>312</v>
      </c>
      <c r="R128" s="102" t="s">
        <v>313</v>
      </c>
      <c r="S128" s="102" t="s">
        <v>314</v>
      </c>
      <c r="T128" s="103" t="s">
        <v>315</v>
      </c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</row>
    <row r="129" s="2" customFormat="1" ht="22.8" customHeight="1">
      <c r="A129" s="39"/>
      <c r="B129" s="40"/>
      <c r="C129" s="108" t="s">
        <v>316</v>
      </c>
      <c r="D129" s="41"/>
      <c r="E129" s="41"/>
      <c r="F129" s="41"/>
      <c r="G129" s="41"/>
      <c r="H129" s="41"/>
      <c r="I129" s="41"/>
      <c r="J129" s="207">
        <f>BK129</f>
        <v>0</v>
      </c>
      <c r="K129" s="41"/>
      <c r="L129" s="45"/>
      <c r="M129" s="104"/>
      <c r="N129" s="208"/>
      <c r="O129" s="105"/>
      <c r="P129" s="209">
        <f>P130+P136+P146+P149+P157</f>
        <v>0</v>
      </c>
      <c r="Q129" s="105"/>
      <c r="R129" s="209">
        <f>R130+R136+R146+R149+R157</f>
        <v>0</v>
      </c>
      <c r="S129" s="105"/>
      <c r="T129" s="210">
        <f>T130+T136+T146+T149+T157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80</v>
      </c>
      <c r="AU129" s="18" t="s">
        <v>297</v>
      </c>
      <c r="BK129" s="211">
        <f>BK130+BK136+BK146+BK149+BK157</f>
        <v>0</v>
      </c>
    </row>
    <row r="130" s="12" customFormat="1" ht="25.92" customHeight="1">
      <c r="A130" s="12"/>
      <c r="B130" s="212"/>
      <c r="C130" s="213"/>
      <c r="D130" s="214" t="s">
        <v>80</v>
      </c>
      <c r="E130" s="215" t="s">
        <v>3235</v>
      </c>
      <c r="F130" s="215" t="s">
        <v>3618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SUM(P131:P135)</f>
        <v>0</v>
      </c>
      <c r="Q130" s="220"/>
      <c r="R130" s="221">
        <f>SUM(R131:R135)</f>
        <v>0</v>
      </c>
      <c r="S130" s="220"/>
      <c r="T130" s="222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89</v>
      </c>
      <c r="AT130" s="224" t="s">
        <v>80</v>
      </c>
      <c r="AU130" s="224" t="s">
        <v>81</v>
      </c>
      <c r="AY130" s="223" t="s">
        <v>320</v>
      </c>
      <c r="BK130" s="225">
        <f>SUM(BK131:BK135)</f>
        <v>0</v>
      </c>
    </row>
    <row r="131" s="2" customFormat="1" ht="16.5" customHeight="1">
      <c r="A131" s="39"/>
      <c r="B131" s="40"/>
      <c r="C131" s="228" t="s">
        <v>89</v>
      </c>
      <c r="D131" s="228" t="s">
        <v>323</v>
      </c>
      <c r="E131" s="229" t="s">
        <v>3619</v>
      </c>
      <c r="F131" s="230" t="s">
        <v>3620</v>
      </c>
      <c r="G131" s="231" t="s">
        <v>3175</v>
      </c>
      <c r="H131" s="232">
        <v>213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91</v>
      </c>
    </row>
    <row r="132" s="2" customFormat="1" ht="21.75" customHeight="1">
      <c r="A132" s="39"/>
      <c r="B132" s="40"/>
      <c r="C132" s="228" t="s">
        <v>91</v>
      </c>
      <c r="D132" s="228" t="s">
        <v>323</v>
      </c>
      <c r="E132" s="229" t="s">
        <v>3621</v>
      </c>
      <c r="F132" s="230" t="s">
        <v>3622</v>
      </c>
      <c r="G132" s="231" t="s">
        <v>3175</v>
      </c>
      <c r="H132" s="232">
        <v>27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341</v>
      </c>
    </row>
    <row r="133" s="2" customFormat="1" ht="21.75" customHeight="1">
      <c r="A133" s="39"/>
      <c r="B133" s="40"/>
      <c r="C133" s="228" t="s">
        <v>111</v>
      </c>
      <c r="D133" s="228" t="s">
        <v>323</v>
      </c>
      <c r="E133" s="229" t="s">
        <v>3623</v>
      </c>
      <c r="F133" s="230" t="s">
        <v>3624</v>
      </c>
      <c r="G133" s="231" t="s">
        <v>3175</v>
      </c>
      <c r="H133" s="232">
        <v>36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350</v>
      </c>
    </row>
    <row r="134" s="2" customFormat="1" ht="16.5" customHeight="1">
      <c r="A134" s="39"/>
      <c r="B134" s="40"/>
      <c r="C134" s="228" t="s">
        <v>341</v>
      </c>
      <c r="D134" s="228" t="s">
        <v>323</v>
      </c>
      <c r="E134" s="229" t="s">
        <v>3625</v>
      </c>
      <c r="F134" s="230" t="s">
        <v>3626</v>
      </c>
      <c r="G134" s="231" t="s">
        <v>3175</v>
      </c>
      <c r="H134" s="232">
        <v>63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363</v>
      </c>
    </row>
    <row r="135" s="2" customFormat="1" ht="24.15" customHeight="1">
      <c r="A135" s="39"/>
      <c r="B135" s="40"/>
      <c r="C135" s="228" t="s">
        <v>319</v>
      </c>
      <c r="D135" s="228" t="s">
        <v>323</v>
      </c>
      <c r="E135" s="229" t="s">
        <v>3627</v>
      </c>
      <c r="F135" s="230" t="s">
        <v>3628</v>
      </c>
      <c r="G135" s="231" t="s">
        <v>3175</v>
      </c>
      <c r="H135" s="232">
        <v>55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373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3247</v>
      </c>
      <c r="F136" s="215" t="s">
        <v>5568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SUM(P137:P145)</f>
        <v>0</v>
      </c>
      <c r="Q136" s="220"/>
      <c r="R136" s="221">
        <f>SUM(R137:R145)</f>
        <v>0</v>
      </c>
      <c r="S136" s="220"/>
      <c r="T136" s="222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320</v>
      </c>
      <c r="BK136" s="225">
        <f>SUM(BK137:BK145)</f>
        <v>0</v>
      </c>
    </row>
    <row r="137" s="2" customFormat="1" ht="24.15" customHeight="1">
      <c r="A137" s="39"/>
      <c r="B137" s="40"/>
      <c r="C137" s="228" t="s">
        <v>350</v>
      </c>
      <c r="D137" s="228" t="s">
        <v>323</v>
      </c>
      <c r="E137" s="229" t="s">
        <v>5569</v>
      </c>
      <c r="F137" s="230" t="s">
        <v>5570</v>
      </c>
      <c r="G137" s="231" t="s">
        <v>3175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383</v>
      </c>
    </row>
    <row r="138" s="2" customFormat="1" ht="16.5" customHeight="1">
      <c r="A138" s="39"/>
      <c r="B138" s="40"/>
      <c r="C138" s="228" t="s">
        <v>357</v>
      </c>
      <c r="D138" s="228" t="s">
        <v>323</v>
      </c>
      <c r="E138" s="229" t="s">
        <v>5571</v>
      </c>
      <c r="F138" s="230" t="s">
        <v>5572</v>
      </c>
      <c r="G138" s="231" t="s">
        <v>3175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393</v>
      </c>
    </row>
    <row r="139" s="2" customFormat="1" ht="16.5" customHeight="1">
      <c r="A139" s="39"/>
      <c r="B139" s="40"/>
      <c r="C139" s="228" t="s">
        <v>363</v>
      </c>
      <c r="D139" s="228" t="s">
        <v>323</v>
      </c>
      <c r="E139" s="229" t="s">
        <v>5573</v>
      </c>
      <c r="F139" s="230" t="s">
        <v>5574</v>
      </c>
      <c r="G139" s="231" t="s">
        <v>3175</v>
      </c>
      <c r="H139" s="232">
        <v>17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404</v>
      </c>
    </row>
    <row r="140" s="2" customFormat="1" ht="16.5" customHeight="1">
      <c r="A140" s="39"/>
      <c r="B140" s="40"/>
      <c r="C140" s="228" t="s">
        <v>368</v>
      </c>
      <c r="D140" s="228" t="s">
        <v>323</v>
      </c>
      <c r="E140" s="229" t="s">
        <v>5575</v>
      </c>
      <c r="F140" s="230" t="s">
        <v>5576</v>
      </c>
      <c r="G140" s="231" t="s">
        <v>3175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414</v>
      </c>
    </row>
    <row r="141" s="2" customFormat="1" ht="76.35" customHeight="1">
      <c r="A141" s="39"/>
      <c r="B141" s="40"/>
      <c r="C141" s="228" t="s">
        <v>373</v>
      </c>
      <c r="D141" s="228" t="s">
        <v>323</v>
      </c>
      <c r="E141" s="229" t="s">
        <v>5577</v>
      </c>
      <c r="F141" s="230" t="s">
        <v>5578</v>
      </c>
      <c r="G141" s="231" t="s">
        <v>3175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522</v>
      </c>
    </row>
    <row r="142" s="2" customFormat="1" ht="16.5" customHeight="1">
      <c r="A142" s="39"/>
      <c r="B142" s="40"/>
      <c r="C142" s="228" t="s">
        <v>378</v>
      </c>
      <c r="D142" s="228" t="s">
        <v>323</v>
      </c>
      <c r="E142" s="229" t="s">
        <v>5579</v>
      </c>
      <c r="F142" s="230" t="s">
        <v>5580</v>
      </c>
      <c r="G142" s="231" t="s">
        <v>3175</v>
      </c>
      <c r="H142" s="232">
        <v>2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531</v>
      </c>
    </row>
    <row r="143" s="2" customFormat="1" ht="24.15" customHeight="1">
      <c r="A143" s="39"/>
      <c r="B143" s="40"/>
      <c r="C143" s="228" t="s">
        <v>383</v>
      </c>
      <c r="D143" s="228" t="s">
        <v>323</v>
      </c>
      <c r="E143" s="229" t="s">
        <v>5581</v>
      </c>
      <c r="F143" s="230" t="s">
        <v>5582</v>
      </c>
      <c r="G143" s="231" t="s">
        <v>3175</v>
      </c>
      <c r="H143" s="232">
        <v>1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541</v>
      </c>
    </row>
    <row r="144" s="2" customFormat="1" ht="16.5" customHeight="1">
      <c r="A144" s="39"/>
      <c r="B144" s="40"/>
      <c r="C144" s="228" t="s">
        <v>388</v>
      </c>
      <c r="D144" s="228" t="s">
        <v>323</v>
      </c>
      <c r="E144" s="229" t="s">
        <v>5583</v>
      </c>
      <c r="F144" s="230" t="s">
        <v>5584</v>
      </c>
      <c r="G144" s="231" t="s">
        <v>3175</v>
      </c>
      <c r="H144" s="232">
        <v>2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550</v>
      </c>
    </row>
    <row r="145" s="2" customFormat="1" ht="21.75" customHeight="1">
      <c r="A145" s="39"/>
      <c r="B145" s="40"/>
      <c r="C145" s="228" t="s">
        <v>393</v>
      </c>
      <c r="D145" s="228" t="s">
        <v>323</v>
      </c>
      <c r="E145" s="229" t="s">
        <v>5585</v>
      </c>
      <c r="F145" s="230" t="s">
        <v>5586</v>
      </c>
      <c r="G145" s="231" t="s">
        <v>3175</v>
      </c>
      <c r="H145" s="232">
        <v>2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561</v>
      </c>
    </row>
    <row r="146" s="12" customFormat="1" ht="25.92" customHeight="1">
      <c r="A146" s="12"/>
      <c r="B146" s="212"/>
      <c r="C146" s="213"/>
      <c r="D146" s="214" t="s">
        <v>80</v>
      </c>
      <c r="E146" s="215" t="s">
        <v>3339</v>
      </c>
      <c r="F146" s="215" t="s">
        <v>3629</v>
      </c>
      <c r="G146" s="213"/>
      <c r="H146" s="213"/>
      <c r="I146" s="216"/>
      <c r="J146" s="217">
        <f>BK146</f>
        <v>0</v>
      </c>
      <c r="K146" s="213"/>
      <c r="L146" s="218"/>
      <c r="M146" s="219"/>
      <c r="N146" s="220"/>
      <c r="O146" s="220"/>
      <c r="P146" s="221">
        <f>SUM(P147:P148)</f>
        <v>0</v>
      </c>
      <c r="Q146" s="220"/>
      <c r="R146" s="221">
        <f>SUM(R147:R148)</f>
        <v>0</v>
      </c>
      <c r="S146" s="220"/>
      <c r="T146" s="222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3" t="s">
        <v>89</v>
      </c>
      <c r="AT146" s="224" t="s">
        <v>80</v>
      </c>
      <c r="AU146" s="224" t="s">
        <v>81</v>
      </c>
      <c r="AY146" s="223" t="s">
        <v>320</v>
      </c>
      <c r="BK146" s="225">
        <f>SUM(BK147:BK148)</f>
        <v>0</v>
      </c>
    </row>
    <row r="147" s="2" customFormat="1" ht="24.15" customHeight="1">
      <c r="A147" s="39"/>
      <c r="B147" s="40"/>
      <c r="C147" s="228" t="s">
        <v>8</v>
      </c>
      <c r="D147" s="228" t="s">
        <v>323</v>
      </c>
      <c r="E147" s="229" t="s">
        <v>3630</v>
      </c>
      <c r="F147" s="230" t="s">
        <v>3631</v>
      </c>
      <c r="G147" s="231" t="s">
        <v>3175</v>
      </c>
      <c r="H147" s="232">
        <v>2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573</v>
      </c>
    </row>
    <row r="148" s="2" customFormat="1" ht="21.75" customHeight="1">
      <c r="A148" s="39"/>
      <c r="B148" s="40"/>
      <c r="C148" s="228" t="s">
        <v>404</v>
      </c>
      <c r="D148" s="228" t="s">
        <v>323</v>
      </c>
      <c r="E148" s="229" t="s">
        <v>3632</v>
      </c>
      <c r="F148" s="230" t="s">
        <v>3633</v>
      </c>
      <c r="G148" s="231" t="s">
        <v>3175</v>
      </c>
      <c r="H148" s="232">
        <v>5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823</v>
      </c>
    </row>
    <row r="149" s="12" customFormat="1" ht="25.92" customHeight="1">
      <c r="A149" s="12"/>
      <c r="B149" s="212"/>
      <c r="C149" s="213"/>
      <c r="D149" s="214" t="s">
        <v>80</v>
      </c>
      <c r="E149" s="215" t="s">
        <v>3374</v>
      </c>
      <c r="F149" s="215" t="s">
        <v>3634</v>
      </c>
      <c r="G149" s="213"/>
      <c r="H149" s="213"/>
      <c r="I149" s="216"/>
      <c r="J149" s="217">
        <f>BK149</f>
        <v>0</v>
      </c>
      <c r="K149" s="213"/>
      <c r="L149" s="218"/>
      <c r="M149" s="219"/>
      <c r="N149" s="220"/>
      <c r="O149" s="220"/>
      <c r="P149" s="221">
        <f>SUM(P150:P156)</f>
        <v>0</v>
      </c>
      <c r="Q149" s="220"/>
      <c r="R149" s="221">
        <f>SUM(R150:R156)</f>
        <v>0</v>
      </c>
      <c r="S149" s="220"/>
      <c r="T149" s="222">
        <f>SUM(T150:T156)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3" t="s">
        <v>89</v>
      </c>
      <c r="AT149" s="224" t="s">
        <v>80</v>
      </c>
      <c r="AU149" s="224" t="s">
        <v>81</v>
      </c>
      <c r="AY149" s="223" t="s">
        <v>320</v>
      </c>
      <c r="BK149" s="225">
        <f>SUM(BK150:BK156)</f>
        <v>0</v>
      </c>
    </row>
    <row r="150" s="2" customFormat="1" ht="16.5" customHeight="1">
      <c r="A150" s="39"/>
      <c r="B150" s="40"/>
      <c r="C150" s="228" t="s">
        <v>409</v>
      </c>
      <c r="D150" s="228" t="s">
        <v>323</v>
      </c>
      <c r="E150" s="229" t="s">
        <v>3635</v>
      </c>
      <c r="F150" s="230" t="s">
        <v>3636</v>
      </c>
      <c r="G150" s="231" t="s">
        <v>515</v>
      </c>
      <c r="H150" s="232">
        <v>6360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832</v>
      </c>
    </row>
    <row r="151" s="2" customFormat="1" ht="16.5" customHeight="1">
      <c r="A151" s="39"/>
      <c r="B151" s="40"/>
      <c r="C151" s="228" t="s">
        <v>414</v>
      </c>
      <c r="D151" s="228" t="s">
        <v>323</v>
      </c>
      <c r="E151" s="229" t="s">
        <v>3637</v>
      </c>
      <c r="F151" s="230" t="s">
        <v>3638</v>
      </c>
      <c r="G151" s="231" t="s">
        <v>515</v>
      </c>
      <c r="H151" s="232">
        <v>270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844</v>
      </c>
    </row>
    <row r="152" s="2" customFormat="1" ht="16.5" customHeight="1">
      <c r="A152" s="39"/>
      <c r="B152" s="40"/>
      <c r="C152" s="228" t="s">
        <v>421</v>
      </c>
      <c r="D152" s="228" t="s">
        <v>323</v>
      </c>
      <c r="E152" s="229" t="s">
        <v>5587</v>
      </c>
      <c r="F152" s="230" t="s">
        <v>5588</v>
      </c>
      <c r="G152" s="231" t="s">
        <v>515</v>
      </c>
      <c r="H152" s="232">
        <v>70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862</v>
      </c>
    </row>
    <row r="153" s="2" customFormat="1" ht="16.5" customHeight="1">
      <c r="A153" s="39"/>
      <c r="B153" s="40"/>
      <c r="C153" s="228" t="s">
        <v>522</v>
      </c>
      <c r="D153" s="228" t="s">
        <v>323</v>
      </c>
      <c r="E153" s="229" t="s">
        <v>5589</v>
      </c>
      <c r="F153" s="230" t="s">
        <v>5590</v>
      </c>
      <c r="G153" s="231" t="s">
        <v>515</v>
      </c>
      <c r="H153" s="232">
        <v>100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874</v>
      </c>
    </row>
    <row r="154" s="2" customFormat="1" ht="16.5" customHeight="1">
      <c r="A154" s="39"/>
      <c r="B154" s="40"/>
      <c r="C154" s="228" t="s">
        <v>7</v>
      </c>
      <c r="D154" s="228" t="s">
        <v>323</v>
      </c>
      <c r="E154" s="229" t="s">
        <v>5591</v>
      </c>
      <c r="F154" s="230" t="s">
        <v>5592</v>
      </c>
      <c r="G154" s="231" t="s">
        <v>515</v>
      </c>
      <c r="H154" s="232">
        <v>100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889</v>
      </c>
    </row>
    <row r="155" s="2" customFormat="1" ht="16.5" customHeight="1">
      <c r="A155" s="39"/>
      <c r="B155" s="40"/>
      <c r="C155" s="228" t="s">
        <v>531</v>
      </c>
      <c r="D155" s="228" t="s">
        <v>323</v>
      </c>
      <c r="E155" s="229" t="s">
        <v>5593</v>
      </c>
      <c r="F155" s="230" t="s">
        <v>5594</v>
      </c>
      <c r="G155" s="231" t="s">
        <v>3175</v>
      </c>
      <c r="H155" s="232">
        <v>120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907</v>
      </c>
    </row>
    <row r="156" s="2" customFormat="1" ht="16.5" customHeight="1">
      <c r="A156" s="39"/>
      <c r="B156" s="40"/>
      <c r="C156" s="228" t="s">
        <v>536</v>
      </c>
      <c r="D156" s="228" t="s">
        <v>323</v>
      </c>
      <c r="E156" s="229" t="s">
        <v>5595</v>
      </c>
      <c r="F156" s="230" t="s">
        <v>5596</v>
      </c>
      <c r="G156" s="231" t="s">
        <v>3175</v>
      </c>
      <c r="H156" s="232">
        <v>120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923</v>
      </c>
    </row>
    <row r="157" s="12" customFormat="1" ht="25.92" customHeight="1">
      <c r="A157" s="12"/>
      <c r="B157" s="212"/>
      <c r="C157" s="213"/>
      <c r="D157" s="214" t="s">
        <v>80</v>
      </c>
      <c r="E157" s="215" t="s">
        <v>3823</v>
      </c>
      <c r="F157" s="215" t="s">
        <v>3639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f>SUM(P158:P162)</f>
        <v>0</v>
      </c>
      <c r="Q157" s="220"/>
      <c r="R157" s="221">
        <f>SUM(R158:R162)</f>
        <v>0</v>
      </c>
      <c r="S157" s="220"/>
      <c r="T157" s="222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89</v>
      </c>
      <c r="AT157" s="224" t="s">
        <v>80</v>
      </c>
      <c r="AU157" s="224" t="s">
        <v>81</v>
      </c>
      <c r="AY157" s="223" t="s">
        <v>320</v>
      </c>
      <c r="BK157" s="225">
        <f>SUM(BK158:BK162)</f>
        <v>0</v>
      </c>
    </row>
    <row r="158" s="2" customFormat="1" ht="24.15" customHeight="1">
      <c r="A158" s="39"/>
      <c r="B158" s="40"/>
      <c r="C158" s="228" t="s">
        <v>541</v>
      </c>
      <c r="D158" s="228" t="s">
        <v>323</v>
      </c>
      <c r="E158" s="229" t="s">
        <v>5597</v>
      </c>
      <c r="F158" s="230" t="s">
        <v>5598</v>
      </c>
      <c r="G158" s="231" t="s">
        <v>3379</v>
      </c>
      <c r="H158" s="232">
        <v>1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933</v>
      </c>
    </row>
    <row r="159" s="2" customFormat="1" ht="16.5" customHeight="1">
      <c r="A159" s="39"/>
      <c r="B159" s="40"/>
      <c r="C159" s="228" t="s">
        <v>546</v>
      </c>
      <c r="D159" s="228" t="s">
        <v>323</v>
      </c>
      <c r="E159" s="229" t="s">
        <v>3640</v>
      </c>
      <c r="F159" s="230" t="s">
        <v>3641</v>
      </c>
      <c r="G159" s="231" t="s">
        <v>3175</v>
      </c>
      <c r="H159" s="232">
        <v>239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942</v>
      </c>
    </row>
    <row r="160" s="2" customFormat="1" ht="16.5" customHeight="1">
      <c r="A160" s="39"/>
      <c r="B160" s="40"/>
      <c r="C160" s="228" t="s">
        <v>550</v>
      </c>
      <c r="D160" s="228" t="s">
        <v>323</v>
      </c>
      <c r="E160" s="229" t="s">
        <v>3254</v>
      </c>
      <c r="F160" s="230" t="s">
        <v>3255</v>
      </c>
      <c r="G160" s="231" t="s">
        <v>3251</v>
      </c>
      <c r="H160" s="232">
        <v>10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956</v>
      </c>
    </row>
    <row r="161" s="2" customFormat="1" ht="16.5" customHeight="1">
      <c r="A161" s="39"/>
      <c r="B161" s="40"/>
      <c r="C161" s="228" t="s">
        <v>556</v>
      </c>
      <c r="D161" s="228" t="s">
        <v>323</v>
      </c>
      <c r="E161" s="229" t="s">
        <v>3642</v>
      </c>
      <c r="F161" s="230" t="s">
        <v>3643</v>
      </c>
      <c r="G161" s="231" t="s">
        <v>3251</v>
      </c>
      <c r="H161" s="232">
        <v>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968</v>
      </c>
    </row>
    <row r="162" s="2" customFormat="1" ht="16.5" customHeight="1">
      <c r="A162" s="39"/>
      <c r="B162" s="40"/>
      <c r="C162" s="228" t="s">
        <v>561</v>
      </c>
      <c r="D162" s="228" t="s">
        <v>323</v>
      </c>
      <c r="E162" s="229" t="s">
        <v>3644</v>
      </c>
      <c r="F162" s="230" t="s">
        <v>3645</v>
      </c>
      <c r="G162" s="231" t="s">
        <v>3251</v>
      </c>
      <c r="H162" s="232">
        <v>16</v>
      </c>
      <c r="I162" s="233"/>
      <c r="J162" s="234">
        <f>ROUND(I162*H162,2)</f>
        <v>0</v>
      </c>
      <c r="K162" s="230" t="s">
        <v>1</v>
      </c>
      <c r="L162" s="45"/>
      <c r="M162" s="246" t="s">
        <v>1</v>
      </c>
      <c r="N162" s="247" t="s">
        <v>46</v>
      </c>
      <c r="O162" s="24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986</v>
      </c>
    </row>
    <row r="163" s="2" customFormat="1" ht="6.96" customHeight="1">
      <c r="A163" s="39"/>
      <c r="B163" s="67"/>
      <c r="C163" s="68"/>
      <c r="D163" s="68"/>
      <c r="E163" s="68"/>
      <c r="F163" s="68"/>
      <c r="G163" s="68"/>
      <c r="H163" s="68"/>
      <c r="I163" s="68"/>
      <c r="J163" s="68"/>
      <c r="K163" s="68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8iglfL0BZdboMKQF9U2GygOLYJgPUm4E5visv5ERq4qoni1stxEfKawo0gc4o46sxPL6kxuay9e7tSoogDHJfA==" hashValue="jlZPgqjcBZaWDu9HtUjs5/KxY6la/zgCfs8jw/J4Ubr8wK5W6sWhQ6YEPA+hmqgHlDPYqRDIp6SX9493H/c2ew==" algorithmName="SHA-512" password="CC35"/>
  <autoFilter ref="C128:K16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5560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3646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ROUND((SUM(BE127:BE143)),  2)</f>
        <v>0</v>
      </c>
      <c r="G37" s="39"/>
      <c r="H37" s="39"/>
      <c r="I37" s="166">
        <v>0.20999999999999999</v>
      </c>
      <c r="J37" s="165">
        <f>ROUND(((SUM(BE127:BE143))*I37),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ROUND((SUM(BF127:BF143)),  2)</f>
        <v>0</v>
      </c>
      <c r="G38" s="39"/>
      <c r="H38" s="39"/>
      <c r="I38" s="166">
        <v>0.14999999999999999</v>
      </c>
      <c r="J38" s="165">
        <f>ROUND(((SUM(BF127:BF143))*I38),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ROUND((SUM(BG127:BG143)),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ROUND((SUM(BH127:BH143)),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ROUND((SUM(BI127:BI143)),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5560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PZTS - Poplachový zabezpečovací a tísňový systém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3647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3648</v>
      </c>
      <c r="E102" s="193"/>
      <c r="F102" s="193"/>
      <c r="G102" s="193"/>
      <c r="H102" s="193"/>
      <c r="I102" s="193"/>
      <c r="J102" s="194">
        <f>J137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3649</v>
      </c>
      <c r="E103" s="193"/>
      <c r="F103" s="193"/>
      <c r="G103" s="193"/>
      <c r="H103" s="193"/>
      <c r="I103" s="193"/>
      <c r="J103" s="194">
        <f>J140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304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4426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09" t="s">
        <v>5560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3231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PZTS - Poplachový zabezpečovací a tísňový systém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>Třebotov, Hlavní 190, 252 26 areál školy</v>
      </c>
      <c r="G121" s="41"/>
      <c r="H121" s="41"/>
      <c r="I121" s="33" t="s">
        <v>24</v>
      </c>
      <c r="J121" s="80" t="str">
        <f>IF(J16="","",J16)</f>
        <v>8. 2. 2024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305</v>
      </c>
      <c r="D126" s="204" t="s">
        <v>66</v>
      </c>
      <c r="E126" s="204" t="s">
        <v>62</v>
      </c>
      <c r="F126" s="204" t="s">
        <v>63</v>
      </c>
      <c r="G126" s="204" t="s">
        <v>306</v>
      </c>
      <c r="H126" s="204" t="s">
        <v>307</v>
      </c>
      <c r="I126" s="204" t="s">
        <v>308</v>
      </c>
      <c r="J126" s="204" t="s">
        <v>295</v>
      </c>
      <c r="K126" s="205" t="s">
        <v>309</v>
      </c>
      <c r="L126" s="206"/>
      <c r="M126" s="101" t="s">
        <v>1</v>
      </c>
      <c r="N126" s="102" t="s">
        <v>45</v>
      </c>
      <c r="O126" s="102" t="s">
        <v>310</v>
      </c>
      <c r="P126" s="102" t="s">
        <v>311</v>
      </c>
      <c r="Q126" s="102" t="s">
        <v>312</v>
      </c>
      <c r="R126" s="102" t="s">
        <v>313</v>
      </c>
      <c r="S126" s="102" t="s">
        <v>314</v>
      </c>
      <c r="T126" s="103" t="s">
        <v>315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316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P128+P137+P140</f>
        <v>0</v>
      </c>
      <c r="Q127" s="105"/>
      <c r="R127" s="209">
        <f>R128+R137+R140</f>
        <v>0</v>
      </c>
      <c r="S127" s="105"/>
      <c r="T127" s="210">
        <f>T128+T137+T140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297</v>
      </c>
      <c r="BK127" s="211">
        <f>BK128+BK137+BK140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3235</v>
      </c>
      <c r="F128" s="215" t="s">
        <v>3650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SUM(P129:P136)</f>
        <v>0</v>
      </c>
      <c r="Q128" s="220"/>
      <c r="R128" s="221">
        <f>SUM(R129:R136)</f>
        <v>0</v>
      </c>
      <c r="S128" s="220"/>
      <c r="T128" s="222">
        <f>SUM(T129:T136)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SUM(BK129:BK136)</f>
        <v>0</v>
      </c>
    </row>
    <row r="129" s="2" customFormat="1" ht="16.5" customHeight="1">
      <c r="A129" s="39"/>
      <c r="B129" s="40"/>
      <c r="C129" s="228" t="s">
        <v>89</v>
      </c>
      <c r="D129" s="228" t="s">
        <v>323</v>
      </c>
      <c r="E129" s="229" t="s">
        <v>5599</v>
      </c>
      <c r="F129" s="230" t="s">
        <v>5600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91</v>
      </c>
    </row>
    <row r="130" s="2" customFormat="1" ht="16.5" customHeight="1">
      <c r="A130" s="39"/>
      <c r="B130" s="40"/>
      <c r="C130" s="228" t="s">
        <v>91</v>
      </c>
      <c r="D130" s="228" t="s">
        <v>323</v>
      </c>
      <c r="E130" s="229" t="s">
        <v>3651</v>
      </c>
      <c r="F130" s="230" t="s">
        <v>3652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341</v>
      </c>
    </row>
    <row r="131" s="2" customFormat="1" ht="16.5" customHeight="1">
      <c r="A131" s="39"/>
      <c r="B131" s="40"/>
      <c r="C131" s="228" t="s">
        <v>111</v>
      </c>
      <c r="D131" s="228" t="s">
        <v>323</v>
      </c>
      <c r="E131" s="229" t="s">
        <v>3655</v>
      </c>
      <c r="F131" s="230" t="s">
        <v>3656</v>
      </c>
      <c r="G131" s="231" t="s">
        <v>3175</v>
      </c>
      <c r="H131" s="232">
        <v>21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350</v>
      </c>
    </row>
    <row r="132" s="2" customFormat="1" ht="16.5" customHeight="1">
      <c r="A132" s="39"/>
      <c r="B132" s="40"/>
      <c r="C132" s="228" t="s">
        <v>341</v>
      </c>
      <c r="D132" s="228" t="s">
        <v>323</v>
      </c>
      <c r="E132" s="229" t="s">
        <v>3657</v>
      </c>
      <c r="F132" s="230" t="s">
        <v>3658</v>
      </c>
      <c r="G132" s="231" t="s">
        <v>3175</v>
      </c>
      <c r="H132" s="232">
        <v>30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363</v>
      </c>
    </row>
    <row r="133" s="2" customFormat="1" ht="21.75" customHeight="1">
      <c r="A133" s="39"/>
      <c r="B133" s="40"/>
      <c r="C133" s="228" t="s">
        <v>319</v>
      </c>
      <c r="D133" s="228" t="s">
        <v>323</v>
      </c>
      <c r="E133" s="229" t="s">
        <v>3659</v>
      </c>
      <c r="F133" s="230" t="s">
        <v>3660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373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3661</v>
      </c>
      <c r="F134" s="230" t="s">
        <v>3662</v>
      </c>
      <c r="G134" s="231" t="s">
        <v>3175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383</v>
      </c>
    </row>
    <row r="135" s="2" customFormat="1" ht="21.75" customHeight="1">
      <c r="A135" s="39"/>
      <c r="B135" s="40"/>
      <c r="C135" s="228" t="s">
        <v>357</v>
      </c>
      <c r="D135" s="228" t="s">
        <v>323</v>
      </c>
      <c r="E135" s="229" t="s">
        <v>3665</v>
      </c>
      <c r="F135" s="230" t="s">
        <v>3666</v>
      </c>
      <c r="G135" s="231" t="s">
        <v>3175</v>
      </c>
      <c r="H135" s="232">
        <v>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393</v>
      </c>
    </row>
    <row r="136" s="2" customFormat="1" ht="16.5" customHeight="1">
      <c r="A136" s="39"/>
      <c r="B136" s="40"/>
      <c r="C136" s="228" t="s">
        <v>363</v>
      </c>
      <c r="D136" s="228" t="s">
        <v>323</v>
      </c>
      <c r="E136" s="229" t="s">
        <v>3667</v>
      </c>
      <c r="F136" s="230" t="s">
        <v>3668</v>
      </c>
      <c r="G136" s="231" t="s">
        <v>3175</v>
      </c>
      <c r="H136" s="232">
        <v>9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3247</v>
      </c>
      <c r="F137" s="215" t="s">
        <v>3669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SUM(P138:P139)</f>
        <v>0</v>
      </c>
      <c r="Q137" s="220"/>
      <c r="R137" s="221">
        <f>SUM(R138:R139)</f>
        <v>0</v>
      </c>
      <c r="S137" s="220"/>
      <c r="T137" s="222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320</v>
      </c>
      <c r="BK137" s="225">
        <f>SUM(BK138:BK139)</f>
        <v>0</v>
      </c>
    </row>
    <row r="138" s="2" customFormat="1" ht="16.5" customHeight="1">
      <c r="A138" s="39"/>
      <c r="B138" s="40"/>
      <c r="C138" s="228" t="s">
        <v>368</v>
      </c>
      <c r="D138" s="228" t="s">
        <v>323</v>
      </c>
      <c r="E138" s="229" t="s">
        <v>3670</v>
      </c>
      <c r="F138" s="230" t="s">
        <v>3671</v>
      </c>
      <c r="G138" s="231" t="s">
        <v>515</v>
      </c>
      <c r="H138" s="232">
        <v>1065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414</v>
      </c>
    </row>
    <row r="139" s="2" customFormat="1" ht="16.5" customHeight="1">
      <c r="A139" s="39"/>
      <c r="B139" s="40"/>
      <c r="C139" s="228" t="s">
        <v>373</v>
      </c>
      <c r="D139" s="228" t="s">
        <v>323</v>
      </c>
      <c r="E139" s="229" t="s">
        <v>3672</v>
      </c>
      <c r="F139" s="230" t="s">
        <v>3673</v>
      </c>
      <c r="G139" s="231" t="s">
        <v>515</v>
      </c>
      <c r="H139" s="232">
        <v>140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522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3339</v>
      </c>
      <c r="F140" s="215" t="s">
        <v>3639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SUM(P141:P143)</f>
        <v>0</v>
      </c>
      <c r="Q140" s="220"/>
      <c r="R140" s="221">
        <f>SUM(R141:R143)</f>
        <v>0</v>
      </c>
      <c r="S140" s="220"/>
      <c r="T140" s="222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320</v>
      </c>
      <c r="BK140" s="225">
        <f>SUM(BK141:BK143)</f>
        <v>0</v>
      </c>
    </row>
    <row r="141" s="2" customFormat="1" ht="16.5" customHeight="1">
      <c r="A141" s="39"/>
      <c r="B141" s="40"/>
      <c r="C141" s="228" t="s">
        <v>378</v>
      </c>
      <c r="D141" s="228" t="s">
        <v>323</v>
      </c>
      <c r="E141" s="229" t="s">
        <v>3254</v>
      </c>
      <c r="F141" s="230" t="s">
        <v>3255</v>
      </c>
      <c r="G141" s="231" t="s">
        <v>3251</v>
      </c>
      <c r="H141" s="232">
        <v>5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531</v>
      </c>
    </row>
    <row r="142" s="2" customFormat="1" ht="16.5" customHeight="1">
      <c r="A142" s="39"/>
      <c r="B142" s="40"/>
      <c r="C142" s="228" t="s">
        <v>383</v>
      </c>
      <c r="D142" s="228" t="s">
        <v>323</v>
      </c>
      <c r="E142" s="229" t="s">
        <v>3674</v>
      </c>
      <c r="F142" s="230" t="s">
        <v>3645</v>
      </c>
      <c r="G142" s="231" t="s">
        <v>3379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541</v>
      </c>
    </row>
    <row r="143" s="2" customFormat="1" ht="16.5" customHeight="1">
      <c r="A143" s="39"/>
      <c r="B143" s="40"/>
      <c r="C143" s="228" t="s">
        <v>388</v>
      </c>
      <c r="D143" s="228" t="s">
        <v>323</v>
      </c>
      <c r="E143" s="229" t="s">
        <v>3642</v>
      </c>
      <c r="F143" s="230" t="s">
        <v>3643</v>
      </c>
      <c r="G143" s="231" t="s">
        <v>3251</v>
      </c>
      <c r="H143" s="232">
        <v>3</v>
      </c>
      <c r="I143" s="233"/>
      <c r="J143" s="234">
        <f>ROUND(I143*H143,2)</f>
        <v>0</v>
      </c>
      <c r="K143" s="230" t="s">
        <v>1</v>
      </c>
      <c r="L143" s="45"/>
      <c r="M143" s="246" t="s">
        <v>1</v>
      </c>
      <c r="N143" s="247" t="s">
        <v>46</v>
      </c>
      <c r="O143" s="24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550</v>
      </c>
    </row>
    <row r="144" s="2" customFormat="1" ht="6.96" customHeight="1">
      <c r="A144" s="39"/>
      <c r="B144" s="67"/>
      <c r="C144" s="68"/>
      <c r="D144" s="68"/>
      <c r="E144" s="68"/>
      <c r="F144" s="68"/>
      <c r="G144" s="68"/>
      <c r="H144" s="68"/>
      <c r="I144" s="68"/>
      <c r="J144" s="68"/>
      <c r="K144" s="68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mfEe3x+qPxgdL0RQUK+zMToRZO5idVJv58wgKwhzRYtZ81/Cun8SlqDS67dmIqW7DFkK79IWLIr8qi4tbshZww==" hashValue="Jij8jFuU9Vb/q6alBUxaRa49jaRw1MjrYtFRCYgLZvRUX4hYO2h3G3oVszodVf/aMe7E6yMUh9+LOpJjGgbs5w==" algorithmName="SHA-512" password="CC35"/>
  <autoFilter ref="C126:K1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3169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ROUND((SUM(BE121:BE131)),  2)</f>
        <v>0</v>
      </c>
      <c r="G35" s="39"/>
      <c r="H35" s="39"/>
      <c r="I35" s="166">
        <v>0.20999999999999999</v>
      </c>
      <c r="J35" s="165">
        <f>ROUND(((SUM(BE121:BE131))*I35),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ROUND((SUM(BF121:BF131)),  2)</f>
        <v>0</v>
      </c>
      <c r="G36" s="39"/>
      <c r="H36" s="39"/>
      <c r="I36" s="166">
        <v>0.14999999999999999</v>
      </c>
      <c r="J36" s="165">
        <f>ROUND(((SUM(BF121:BF131))*I36),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ROUND((SUM(BG121:BG131)),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ROUND((SUM(BH121:BH131)),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ROUND((SUM(BI121:BI131)),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592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01 - KLIMATIZACE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3170</v>
      </c>
      <c r="E99" s="193"/>
      <c r="F99" s="193"/>
      <c r="G99" s="193"/>
      <c r="H99" s="193"/>
      <c r="I99" s="193"/>
      <c r="J99" s="194">
        <f>J122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304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Rekonstrukce a dostavba staré budovy ZŠ Třebotov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290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5" t="s">
        <v>592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3168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SO 04 01 - KLIMATIZACE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22</v>
      </c>
      <c r="D115" s="41"/>
      <c r="E115" s="41"/>
      <c r="F115" s="28" t="str">
        <f>F14</f>
        <v>Třebotov, Hlavní 190, 252 26 areál školy</v>
      </c>
      <c r="G115" s="41"/>
      <c r="H115" s="41"/>
      <c r="I115" s="33" t="s">
        <v>24</v>
      </c>
      <c r="J115" s="80" t="str">
        <f>IF(J14="","",J14)</f>
        <v>8. 2. 2024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26</v>
      </c>
      <c r="D117" s="41"/>
      <c r="E117" s="41"/>
      <c r="F117" s="28" t="str">
        <f>E17</f>
        <v>Obec Třebotov</v>
      </c>
      <c r="G117" s="41"/>
      <c r="H117" s="41"/>
      <c r="I117" s="33" t="s">
        <v>33</v>
      </c>
      <c r="J117" s="37" t="str">
        <f>E23</f>
        <v>archlin s.r.o.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31</v>
      </c>
      <c r="D118" s="41"/>
      <c r="E118" s="41"/>
      <c r="F118" s="28" t="str">
        <f>IF(E20="","",E20)</f>
        <v>Vyplň údaj</v>
      </c>
      <c r="G118" s="41"/>
      <c r="H118" s="41"/>
      <c r="I118" s="33" t="s">
        <v>37</v>
      </c>
      <c r="J118" s="37" t="str">
        <f>E26</f>
        <v xml:space="preserve"> 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1"/>
      <c r="B120" s="202"/>
      <c r="C120" s="203" t="s">
        <v>305</v>
      </c>
      <c r="D120" s="204" t="s">
        <v>66</v>
      </c>
      <c r="E120" s="204" t="s">
        <v>62</v>
      </c>
      <c r="F120" s="204" t="s">
        <v>63</v>
      </c>
      <c r="G120" s="204" t="s">
        <v>306</v>
      </c>
      <c r="H120" s="204" t="s">
        <v>307</v>
      </c>
      <c r="I120" s="204" t="s">
        <v>308</v>
      </c>
      <c r="J120" s="204" t="s">
        <v>295</v>
      </c>
      <c r="K120" s="205" t="s">
        <v>309</v>
      </c>
      <c r="L120" s="206"/>
      <c r="M120" s="101" t="s">
        <v>1</v>
      </c>
      <c r="N120" s="102" t="s">
        <v>45</v>
      </c>
      <c r="O120" s="102" t="s">
        <v>310</v>
      </c>
      <c r="P120" s="102" t="s">
        <v>311</v>
      </c>
      <c r="Q120" s="102" t="s">
        <v>312</v>
      </c>
      <c r="R120" s="102" t="s">
        <v>313</v>
      </c>
      <c r="S120" s="102" t="s">
        <v>314</v>
      </c>
      <c r="T120" s="103" t="s">
        <v>315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9"/>
      <c r="B121" s="40"/>
      <c r="C121" s="108" t="s">
        <v>316</v>
      </c>
      <c r="D121" s="41"/>
      <c r="E121" s="41"/>
      <c r="F121" s="41"/>
      <c r="G121" s="41"/>
      <c r="H121" s="41"/>
      <c r="I121" s="41"/>
      <c r="J121" s="207">
        <f>BK121</f>
        <v>0</v>
      </c>
      <c r="K121" s="41"/>
      <c r="L121" s="45"/>
      <c r="M121" s="104"/>
      <c r="N121" s="208"/>
      <c r="O121" s="105"/>
      <c r="P121" s="209">
        <f>P122</f>
        <v>0</v>
      </c>
      <c r="Q121" s="105"/>
      <c r="R121" s="209">
        <f>R122</f>
        <v>0</v>
      </c>
      <c r="S121" s="105"/>
      <c r="T121" s="210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80</v>
      </c>
      <c r="AU121" s="18" t="s">
        <v>297</v>
      </c>
      <c r="BK121" s="211">
        <f>BK122</f>
        <v>0</v>
      </c>
    </row>
    <row r="122" s="12" customFormat="1" ht="25.92" customHeight="1">
      <c r="A122" s="12"/>
      <c r="B122" s="212"/>
      <c r="C122" s="213"/>
      <c r="D122" s="214" t="s">
        <v>80</v>
      </c>
      <c r="E122" s="215" t="s">
        <v>3171</v>
      </c>
      <c r="F122" s="215" t="s">
        <v>3172</v>
      </c>
      <c r="G122" s="213"/>
      <c r="H122" s="213"/>
      <c r="I122" s="216"/>
      <c r="J122" s="217">
        <f>BK122</f>
        <v>0</v>
      </c>
      <c r="K122" s="213"/>
      <c r="L122" s="218"/>
      <c r="M122" s="219"/>
      <c r="N122" s="220"/>
      <c r="O122" s="220"/>
      <c r="P122" s="221">
        <f>SUM(P123:P131)</f>
        <v>0</v>
      </c>
      <c r="Q122" s="220"/>
      <c r="R122" s="221">
        <f>SUM(R123:R131)</f>
        <v>0</v>
      </c>
      <c r="S122" s="220"/>
      <c r="T122" s="222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3" t="s">
        <v>89</v>
      </c>
      <c r="AT122" s="224" t="s">
        <v>80</v>
      </c>
      <c r="AU122" s="224" t="s">
        <v>81</v>
      </c>
      <c r="AY122" s="223" t="s">
        <v>320</v>
      </c>
      <c r="BK122" s="225">
        <f>SUM(BK123:BK131)</f>
        <v>0</v>
      </c>
    </row>
    <row r="123" s="2" customFormat="1" ht="33" customHeight="1">
      <c r="A123" s="39"/>
      <c r="B123" s="40"/>
      <c r="C123" s="228" t="s">
        <v>89</v>
      </c>
      <c r="D123" s="228" t="s">
        <v>323</v>
      </c>
      <c r="E123" s="229" t="s">
        <v>3173</v>
      </c>
      <c r="F123" s="230" t="s">
        <v>3174</v>
      </c>
      <c r="G123" s="231" t="s">
        <v>3175</v>
      </c>
      <c r="H123" s="232">
        <v>1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46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341</v>
      </c>
      <c r="AT123" s="239" t="s">
        <v>323</v>
      </c>
      <c r="AU123" s="239" t="s">
        <v>89</v>
      </c>
      <c r="AY123" s="18" t="s">
        <v>320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89</v>
      </c>
      <c r="BK123" s="240">
        <f>ROUND(I123*H123,2)</f>
        <v>0</v>
      </c>
      <c r="BL123" s="18" t="s">
        <v>341</v>
      </c>
      <c r="BM123" s="239" t="s">
        <v>91</v>
      </c>
    </row>
    <row r="124" s="2" customFormat="1" ht="24.15" customHeight="1">
      <c r="A124" s="39"/>
      <c r="B124" s="40"/>
      <c r="C124" s="228" t="s">
        <v>91</v>
      </c>
      <c r="D124" s="228" t="s">
        <v>323</v>
      </c>
      <c r="E124" s="229" t="s">
        <v>3176</v>
      </c>
      <c r="F124" s="230" t="s">
        <v>3177</v>
      </c>
      <c r="G124" s="231" t="s">
        <v>3175</v>
      </c>
      <c r="H124" s="232">
        <v>2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341</v>
      </c>
      <c r="AT124" s="239" t="s">
        <v>323</v>
      </c>
      <c r="AU124" s="239" t="s">
        <v>89</v>
      </c>
      <c r="AY124" s="18" t="s">
        <v>320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341</v>
      </c>
      <c r="BM124" s="239" t="s">
        <v>341</v>
      </c>
    </row>
    <row r="125" s="2" customFormat="1" ht="37.8" customHeight="1">
      <c r="A125" s="39"/>
      <c r="B125" s="40"/>
      <c r="C125" s="228" t="s">
        <v>111</v>
      </c>
      <c r="D125" s="228" t="s">
        <v>323</v>
      </c>
      <c r="E125" s="229" t="s">
        <v>3178</v>
      </c>
      <c r="F125" s="230" t="s">
        <v>3179</v>
      </c>
      <c r="G125" s="231" t="s">
        <v>515</v>
      </c>
      <c r="H125" s="232">
        <v>13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341</v>
      </c>
      <c r="AT125" s="239" t="s">
        <v>323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341</v>
      </c>
      <c r="BM125" s="239" t="s">
        <v>350</v>
      </c>
    </row>
    <row r="126" s="2" customFormat="1" ht="37.8" customHeight="1">
      <c r="A126" s="39"/>
      <c r="B126" s="40"/>
      <c r="C126" s="228" t="s">
        <v>341</v>
      </c>
      <c r="D126" s="228" t="s">
        <v>323</v>
      </c>
      <c r="E126" s="229" t="s">
        <v>3180</v>
      </c>
      <c r="F126" s="230" t="s">
        <v>3181</v>
      </c>
      <c r="G126" s="231" t="s">
        <v>515</v>
      </c>
      <c r="H126" s="232">
        <v>40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341</v>
      </c>
      <c r="AT126" s="239" t="s">
        <v>323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341</v>
      </c>
      <c r="BM126" s="239" t="s">
        <v>363</v>
      </c>
    </row>
    <row r="127" s="2" customFormat="1" ht="24.15" customHeight="1">
      <c r="A127" s="39"/>
      <c r="B127" s="40"/>
      <c r="C127" s="228" t="s">
        <v>319</v>
      </c>
      <c r="D127" s="228" t="s">
        <v>323</v>
      </c>
      <c r="E127" s="229" t="s">
        <v>3182</v>
      </c>
      <c r="F127" s="230" t="s">
        <v>3183</v>
      </c>
      <c r="G127" s="231" t="s">
        <v>2666</v>
      </c>
      <c r="H127" s="232">
        <v>10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341</v>
      </c>
      <c r="AT127" s="239" t="s">
        <v>323</v>
      </c>
      <c r="AU127" s="239" t="s">
        <v>89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341</v>
      </c>
      <c r="BM127" s="239" t="s">
        <v>373</v>
      </c>
    </row>
    <row r="128" s="2" customFormat="1" ht="16.5" customHeight="1">
      <c r="A128" s="39"/>
      <c r="B128" s="40"/>
      <c r="C128" s="228" t="s">
        <v>350</v>
      </c>
      <c r="D128" s="228" t="s">
        <v>323</v>
      </c>
      <c r="E128" s="229" t="s">
        <v>3184</v>
      </c>
      <c r="F128" s="230" t="s">
        <v>3185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383</v>
      </c>
    </row>
    <row r="129" s="2" customFormat="1" ht="24.15" customHeight="1">
      <c r="A129" s="39"/>
      <c r="B129" s="40"/>
      <c r="C129" s="228" t="s">
        <v>357</v>
      </c>
      <c r="D129" s="228" t="s">
        <v>323</v>
      </c>
      <c r="E129" s="229" t="s">
        <v>3186</v>
      </c>
      <c r="F129" s="230" t="s">
        <v>3187</v>
      </c>
      <c r="G129" s="231" t="s">
        <v>2666</v>
      </c>
      <c r="H129" s="232">
        <v>40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393</v>
      </c>
    </row>
    <row r="130" s="2" customFormat="1" ht="16.5" customHeight="1">
      <c r="A130" s="39"/>
      <c r="B130" s="40"/>
      <c r="C130" s="228" t="s">
        <v>363</v>
      </c>
      <c r="D130" s="228" t="s">
        <v>323</v>
      </c>
      <c r="E130" s="229" t="s">
        <v>3188</v>
      </c>
      <c r="F130" s="230" t="s">
        <v>3189</v>
      </c>
      <c r="G130" s="231" t="s">
        <v>3190</v>
      </c>
      <c r="H130" s="232">
        <v>15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404</v>
      </c>
    </row>
    <row r="131" s="2" customFormat="1" ht="16.5" customHeight="1">
      <c r="A131" s="39"/>
      <c r="B131" s="40"/>
      <c r="C131" s="228" t="s">
        <v>368</v>
      </c>
      <c r="D131" s="228" t="s">
        <v>323</v>
      </c>
      <c r="E131" s="229" t="s">
        <v>3191</v>
      </c>
      <c r="F131" s="230" t="s">
        <v>3192</v>
      </c>
      <c r="G131" s="231" t="s">
        <v>3190</v>
      </c>
      <c r="H131" s="232">
        <v>23</v>
      </c>
      <c r="I131" s="233"/>
      <c r="J131" s="234">
        <f>ROUND(I131*H131,2)</f>
        <v>0</v>
      </c>
      <c r="K131" s="230" t="s">
        <v>1</v>
      </c>
      <c r="L131" s="45"/>
      <c r="M131" s="246" t="s">
        <v>1</v>
      </c>
      <c r="N131" s="247" t="s">
        <v>46</v>
      </c>
      <c r="O131" s="248"/>
      <c r="P131" s="249">
        <f>O131*H131</f>
        <v>0</v>
      </c>
      <c r="Q131" s="249">
        <v>0</v>
      </c>
      <c r="R131" s="249">
        <f>Q131*H131</f>
        <v>0</v>
      </c>
      <c r="S131" s="249">
        <v>0</v>
      </c>
      <c r="T131" s="250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414</v>
      </c>
    </row>
    <row r="132" s="2" customFormat="1" ht="6.96" customHeight="1">
      <c r="A132" s="39"/>
      <c r="B132" s="67"/>
      <c r="C132" s="68"/>
      <c r="D132" s="68"/>
      <c r="E132" s="68"/>
      <c r="F132" s="68"/>
      <c r="G132" s="68"/>
      <c r="H132" s="68"/>
      <c r="I132" s="68"/>
      <c r="J132" s="68"/>
      <c r="K132" s="68"/>
      <c r="L132" s="45"/>
      <c r="M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</sheetData>
  <sheetProtection sheet="1" autoFilter="0" formatColumns="0" formatRows="0" objects="1" scenarios="1" spinCount="100000" saltValue="vtiWP9kb1KZTP6RkNwj7aWHNFECCHXp8HBWtMPXTRnvj02y46dPvMiR5INyKEEcEq8pFkuvpciLDnE9QdG8rBw==" hashValue="2FbaDopDnan+X1wyibPeyCgEA7R7fFAKBaRQhNUylqnT19Kbv7xRPAdjFKUNRoBmVj6U0bZh1aRWp4vF16ylbw==" algorithmName="SHA-512" password="CC35"/>
  <autoFilter ref="C120:K13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5560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3722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ROUND((SUM(BE126:BE134)),  2)</f>
        <v>0</v>
      </c>
      <c r="G37" s="39"/>
      <c r="H37" s="39"/>
      <c r="I37" s="166">
        <v>0.20999999999999999</v>
      </c>
      <c r="J37" s="165">
        <f>ROUND(((SUM(BE126:BE134))*I37),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ROUND((SUM(BF126:BF134)),  2)</f>
        <v>0</v>
      </c>
      <c r="G38" s="39"/>
      <c r="H38" s="39"/>
      <c r="I38" s="166">
        <v>0.14999999999999999</v>
      </c>
      <c r="J38" s="165">
        <f>ROUND(((SUM(BF126:BF134))*I38),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5560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STA - Společná televizní anténa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3723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5560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STA - Společná televizní anténa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P127+P131</f>
        <v>0</v>
      </c>
      <c r="Q126" s="105"/>
      <c r="R126" s="209">
        <f>R127+R131</f>
        <v>0</v>
      </c>
      <c r="S126" s="105"/>
      <c r="T126" s="210">
        <f>T127+T131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BK127+BK131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3724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SUM(P128:P130)</f>
        <v>0</v>
      </c>
      <c r="Q127" s="220"/>
      <c r="R127" s="221">
        <f>SUM(R128:R130)</f>
        <v>0</v>
      </c>
      <c r="S127" s="220"/>
      <c r="T127" s="222">
        <f>SUM(T128:T130)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SUM(BK128:BK130)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3725</v>
      </c>
      <c r="F128" s="230" t="s">
        <v>3726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3727</v>
      </c>
      <c r="F129" s="230" t="s">
        <v>3728</v>
      </c>
      <c r="G129" s="231" t="s">
        <v>515</v>
      </c>
      <c r="H129" s="232">
        <v>45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3731</v>
      </c>
      <c r="F130" s="230" t="s">
        <v>3732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12" customFormat="1" ht="25.92" customHeight="1">
      <c r="A131" s="12"/>
      <c r="B131" s="212"/>
      <c r="C131" s="213"/>
      <c r="D131" s="214" t="s">
        <v>80</v>
      </c>
      <c r="E131" s="215" t="s">
        <v>3247</v>
      </c>
      <c r="F131" s="215" t="s">
        <v>3248</v>
      </c>
      <c r="G131" s="213"/>
      <c r="H131" s="213"/>
      <c r="I131" s="216"/>
      <c r="J131" s="217">
        <f>BK131</f>
        <v>0</v>
      </c>
      <c r="K131" s="213"/>
      <c r="L131" s="218"/>
      <c r="M131" s="219"/>
      <c r="N131" s="220"/>
      <c r="O131" s="220"/>
      <c r="P131" s="221">
        <f>SUM(P132:P134)</f>
        <v>0</v>
      </c>
      <c r="Q131" s="220"/>
      <c r="R131" s="221">
        <f>SUM(R132:R134)</f>
        <v>0</v>
      </c>
      <c r="S131" s="220"/>
      <c r="T131" s="222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89</v>
      </c>
      <c r="AT131" s="224" t="s">
        <v>80</v>
      </c>
      <c r="AU131" s="224" t="s">
        <v>81</v>
      </c>
      <c r="AY131" s="223" t="s">
        <v>320</v>
      </c>
      <c r="BK131" s="225">
        <f>SUM(BK132:BK134)</f>
        <v>0</v>
      </c>
    </row>
    <row r="132" s="2" customFormat="1" ht="16.5" customHeight="1">
      <c r="A132" s="39"/>
      <c r="B132" s="40"/>
      <c r="C132" s="228" t="s">
        <v>341</v>
      </c>
      <c r="D132" s="228" t="s">
        <v>323</v>
      </c>
      <c r="E132" s="229" t="s">
        <v>3254</v>
      </c>
      <c r="F132" s="230" t="s">
        <v>3255</v>
      </c>
      <c r="G132" s="231" t="s">
        <v>3251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363</v>
      </c>
    </row>
    <row r="133" s="2" customFormat="1" ht="16.5" customHeight="1">
      <c r="A133" s="39"/>
      <c r="B133" s="40"/>
      <c r="C133" s="228" t="s">
        <v>319</v>
      </c>
      <c r="D133" s="228" t="s">
        <v>323</v>
      </c>
      <c r="E133" s="229" t="s">
        <v>3644</v>
      </c>
      <c r="F133" s="230" t="s">
        <v>3645</v>
      </c>
      <c r="G133" s="231" t="s">
        <v>3251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373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3642</v>
      </c>
      <c r="F134" s="230" t="s">
        <v>3643</v>
      </c>
      <c r="G134" s="231" t="s">
        <v>3251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46" t="s">
        <v>1</v>
      </c>
      <c r="N134" s="247" t="s">
        <v>46</v>
      </c>
      <c r="O134" s="24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383</v>
      </c>
    </row>
    <row r="135" s="2" customFormat="1" ht="6.96" customHeight="1">
      <c r="A135" s="39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zfsEulBt5VQczrnEIJkH8EsydfHtLo2uqFRdOTjkktrAGOtohYIlBf9fuXTZVSHhkd2rdiV06k2vOUXuyuvm2Q==" hashValue="kiwruur0K0PhpuijMbGpQjx0ZY7vmTLakFlMV0XUifbUUeSGFbmKxMJch6uQyv9dcVohifCXDqKlDsiEndApFA==" algorithmName="SHA-512" password="CC35"/>
  <autoFilter ref="C125:K13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5560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3733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ROUND((SUM(BE126:BE139)),  2)</f>
        <v>0</v>
      </c>
      <c r="G37" s="39"/>
      <c r="H37" s="39"/>
      <c r="I37" s="166">
        <v>0.20999999999999999</v>
      </c>
      <c r="J37" s="165">
        <f>ROUND(((SUM(BE126:BE139))*I37),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ROUND((SUM(BF126:BF139)),  2)</f>
        <v>0</v>
      </c>
      <c r="G38" s="39"/>
      <c r="H38" s="39"/>
      <c r="I38" s="166">
        <v>0.14999999999999999</v>
      </c>
      <c r="J38" s="165">
        <f>ROUND(((SUM(BF126:BF139))*I38),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5560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MR - Místní (školní) rozhlas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3734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3735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5560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MR - Místní (školní) rozhlas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P127+P136</f>
        <v>0</v>
      </c>
      <c r="Q126" s="105"/>
      <c r="R126" s="209">
        <f>R127+R136</f>
        <v>0</v>
      </c>
      <c r="S126" s="105"/>
      <c r="T126" s="210">
        <f>T127+T136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3736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SUM(P128:P135)</f>
        <v>0</v>
      </c>
      <c r="Q127" s="220"/>
      <c r="R127" s="221">
        <f>SUM(R128:R135)</f>
        <v>0</v>
      </c>
      <c r="S127" s="220"/>
      <c r="T127" s="222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SUM(BK128:BK135)</f>
        <v>0</v>
      </c>
    </row>
    <row r="128" s="2" customFormat="1" ht="37.8" customHeight="1">
      <c r="A128" s="39"/>
      <c r="B128" s="40"/>
      <c r="C128" s="228" t="s">
        <v>89</v>
      </c>
      <c r="D128" s="228" t="s">
        <v>323</v>
      </c>
      <c r="E128" s="229" t="s">
        <v>5601</v>
      </c>
      <c r="F128" s="230" t="s">
        <v>5602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62.7" customHeight="1">
      <c r="A129" s="39"/>
      <c r="B129" s="40"/>
      <c r="C129" s="228" t="s">
        <v>91</v>
      </c>
      <c r="D129" s="228" t="s">
        <v>323</v>
      </c>
      <c r="E129" s="229" t="s">
        <v>5603</v>
      </c>
      <c r="F129" s="230" t="s">
        <v>5604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24.15" customHeight="1">
      <c r="A130" s="39"/>
      <c r="B130" s="40"/>
      <c r="C130" s="228" t="s">
        <v>111</v>
      </c>
      <c r="D130" s="228" t="s">
        <v>323</v>
      </c>
      <c r="E130" s="229" t="s">
        <v>3737</v>
      </c>
      <c r="F130" s="230" t="s">
        <v>3738</v>
      </c>
      <c r="G130" s="231" t="s">
        <v>3175</v>
      </c>
      <c r="H130" s="232">
        <v>21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24.15" customHeight="1">
      <c r="A131" s="39"/>
      <c r="B131" s="40"/>
      <c r="C131" s="228" t="s">
        <v>341</v>
      </c>
      <c r="D131" s="228" t="s">
        <v>323</v>
      </c>
      <c r="E131" s="229" t="s">
        <v>3739</v>
      </c>
      <c r="F131" s="230" t="s">
        <v>3740</v>
      </c>
      <c r="G131" s="231" t="s">
        <v>3175</v>
      </c>
      <c r="H131" s="232">
        <v>21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5605</v>
      </c>
      <c r="F132" s="230" t="s">
        <v>5606</v>
      </c>
      <c r="G132" s="231" t="s">
        <v>4347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3716</v>
      </c>
      <c r="F133" s="230" t="s">
        <v>3717</v>
      </c>
      <c r="G133" s="231" t="s">
        <v>515</v>
      </c>
      <c r="H133" s="232">
        <v>230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5607</v>
      </c>
      <c r="F134" s="230" t="s">
        <v>5608</v>
      </c>
      <c r="G134" s="231" t="s">
        <v>515</v>
      </c>
      <c r="H134" s="232">
        <v>5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3741</v>
      </c>
      <c r="F135" s="230" t="s">
        <v>3742</v>
      </c>
      <c r="G135" s="231" t="s">
        <v>3251</v>
      </c>
      <c r="H135" s="232">
        <v>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3247</v>
      </c>
      <c r="F136" s="215" t="s">
        <v>3639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SUM(P137:P139)</f>
        <v>0</v>
      </c>
      <c r="Q136" s="220"/>
      <c r="R136" s="221">
        <f>SUM(R137:R139)</f>
        <v>0</v>
      </c>
      <c r="S136" s="220"/>
      <c r="T136" s="222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320</v>
      </c>
      <c r="BK136" s="225">
        <f>SUM(BK137:BK139)</f>
        <v>0</v>
      </c>
    </row>
    <row r="137" s="2" customFormat="1" ht="16.5" customHeight="1">
      <c r="A137" s="39"/>
      <c r="B137" s="40"/>
      <c r="C137" s="228" t="s">
        <v>368</v>
      </c>
      <c r="D137" s="228" t="s">
        <v>323</v>
      </c>
      <c r="E137" s="229" t="s">
        <v>3254</v>
      </c>
      <c r="F137" s="230" t="s">
        <v>3255</v>
      </c>
      <c r="G137" s="231" t="s">
        <v>3251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414</v>
      </c>
    </row>
    <row r="138" s="2" customFormat="1" ht="16.5" customHeight="1">
      <c r="A138" s="39"/>
      <c r="B138" s="40"/>
      <c r="C138" s="228" t="s">
        <v>373</v>
      </c>
      <c r="D138" s="228" t="s">
        <v>323</v>
      </c>
      <c r="E138" s="229" t="s">
        <v>3644</v>
      </c>
      <c r="F138" s="230" t="s">
        <v>3645</v>
      </c>
      <c r="G138" s="231" t="s">
        <v>3251</v>
      </c>
      <c r="H138" s="232">
        <v>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522</v>
      </c>
    </row>
    <row r="139" s="2" customFormat="1" ht="16.5" customHeight="1">
      <c r="A139" s="39"/>
      <c r="B139" s="40"/>
      <c r="C139" s="228" t="s">
        <v>378</v>
      </c>
      <c r="D139" s="228" t="s">
        <v>323</v>
      </c>
      <c r="E139" s="229" t="s">
        <v>3642</v>
      </c>
      <c r="F139" s="230" t="s">
        <v>3643</v>
      </c>
      <c r="G139" s="231" t="s">
        <v>3251</v>
      </c>
      <c r="H139" s="232">
        <v>2</v>
      </c>
      <c r="I139" s="233"/>
      <c r="J139" s="234">
        <f>ROUND(I139*H139,2)</f>
        <v>0</v>
      </c>
      <c r="K139" s="230" t="s">
        <v>1</v>
      </c>
      <c r="L139" s="45"/>
      <c r="M139" s="246" t="s">
        <v>1</v>
      </c>
      <c r="N139" s="247" t="s">
        <v>46</v>
      </c>
      <c r="O139" s="24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531</v>
      </c>
    </row>
    <row r="140" s="2" customFormat="1" ht="6.96" customHeight="1">
      <c r="A140" s="39"/>
      <c r="B140" s="67"/>
      <c r="C140" s="68"/>
      <c r="D140" s="68"/>
      <c r="E140" s="68"/>
      <c r="F140" s="68"/>
      <c r="G140" s="68"/>
      <c r="H140" s="68"/>
      <c r="I140" s="68"/>
      <c r="J140" s="68"/>
      <c r="K140" s="68"/>
      <c r="L140" s="45"/>
      <c r="M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</sheetData>
  <sheetProtection sheet="1" autoFilter="0" formatColumns="0" formatRows="0" objects="1" scenarios="1" spinCount="100000" saltValue="+QzZLFfCSkrYD49hwOEEQznnjbZO4aKx5UH/1FGdTEEOCVxiD+FoiDvttJYL7bMdMA9eczKUoedHlO05RTDIoQ==" hashValue="2y5ySztqHGI2jw/g4hv/tiaNEzBn0Owgq/7AfrYAsE5esq0ewghx8hX5J0mH2phCg9DMFlaF6ZGZeEtJr1azVA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5560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3743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ROUND((SUM(BE126:BE139)),  2)</f>
        <v>0</v>
      </c>
      <c r="G37" s="39"/>
      <c r="H37" s="39"/>
      <c r="I37" s="166">
        <v>0.20999999999999999</v>
      </c>
      <c r="J37" s="165">
        <f>ROUND(((SUM(BE126:BE139))*I37),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ROUND((SUM(BF126:BF139)),  2)</f>
        <v>0</v>
      </c>
      <c r="G38" s="39"/>
      <c r="H38" s="39"/>
      <c r="I38" s="166">
        <v>0.14999999999999999</v>
      </c>
      <c r="J38" s="165">
        <f>ROUND(((SUM(BF126:BF139))*I38),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5560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JC - Jednotný čas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3744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3735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5560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JC - Jednotný čas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P127+P135</f>
        <v>0</v>
      </c>
      <c r="Q126" s="105"/>
      <c r="R126" s="209">
        <f>R127+R135</f>
        <v>0</v>
      </c>
      <c r="S126" s="105"/>
      <c r="T126" s="210">
        <f>T127+T135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3745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SUM(P128:P134)</f>
        <v>0</v>
      </c>
      <c r="Q127" s="220"/>
      <c r="R127" s="221">
        <f>SUM(R128:R134)</f>
        <v>0</v>
      </c>
      <c r="S127" s="220"/>
      <c r="T127" s="222">
        <f>SUM(T128:T134)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SUM(BK128:BK134)</f>
        <v>0</v>
      </c>
    </row>
    <row r="128" s="2" customFormat="1" ht="49.05" customHeight="1">
      <c r="A128" s="39"/>
      <c r="B128" s="40"/>
      <c r="C128" s="228" t="s">
        <v>89</v>
      </c>
      <c r="D128" s="228" t="s">
        <v>323</v>
      </c>
      <c r="E128" s="229" t="s">
        <v>5609</v>
      </c>
      <c r="F128" s="230" t="s">
        <v>5610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323</v>
      </c>
      <c r="E129" s="229" t="s">
        <v>3746</v>
      </c>
      <c r="F129" s="230" t="s">
        <v>3747</v>
      </c>
      <c r="G129" s="231" t="s">
        <v>3175</v>
      </c>
      <c r="H129" s="232">
        <v>18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3748</v>
      </c>
      <c r="F130" s="230" t="s">
        <v>3749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5611</v>
      </c>
      <c r="F131" s="230" t="s">
        <v>5612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3716</v>
      </c>
      <c r="F132" s="230" t="s">
        <v>3717</v>
      </c>
      <c r="G132" s="231" t="s">
        <v>515</v>
      </c>
      <c r="H132" s="232">
        <v>230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3750</v>
      </c>
      <c r="F133" s="230" t="s">
        <v>3751</v>
      </c>
      <c r="G133" s="231" t="s">
        <v>3175</v>
      </c>
      <c r="H133" s="232">
        <v>17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3752</v>
      </c>
      <c r="F134" s="230" t="s">
        <v>3753</v>
      </c>
      <c r="G134" s="231" t="s">
        <v>3379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3247</v>
      </c>
      <c r="F135" s="215" t="s">
        <v>3639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SUM(P136:P139)</f>
        <v>0</v>
      </c>
      <c r="Q135" s="220"/>
      <c r="R135" s="221">
        <f>SUM(R136:R139)</f>
        <v>0</v>
      </c>
      <c r="S135" s="220"/>
      <c r="T135" s="222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320</v>
      </c>
      <c r="BK135" s="225">
        <f>SUM(BK136:BK139)</f>
        <v>0</v>
      </c>
    </row>
    <row r="136" s="2" customFormat="1" ht="16.5" customHeight="1">
      <c r="A136" s="39"/>
      <c r="B136" s="40"/>
      <c r="C136" s="228" t="s">
        <v>363</v>
      </c>
      <c r="D136" s="228" t="s">
        <v>323</v>
      </c>
      <c r="E136" s="229" t="s">
        <v>3254</v>
      </c>
      <c r="F136" s="230" t="s">
        <v>3255</v>
      </c>
      <c r="G136" s="231" t="s">
        <v>3251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2" customFormat="1" ht="16.5" customHeight="1">
      <c r="A137" s="39"/>
      <c r="B137" s="40"/>
      <c r="C137" s="228" t="s">
        <v>368</v>
      </c>
      <c r="D137" s="228" t="s">
        <v>323</v>
      </c>
      <c r="E137" s="229" t="s">
        <v>3642</v>
      </c>
      <c r="F137" s="230" t="s">
        <v>3643</v>
      </c>
      <c r="G137" s="231" t="s">
        <v>3251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414</v>
      </c>
    </row>
    <row r="138" s="2" customFormat="1" ht="16.5" customHeight="1">
      <c r="A138" s="39"/>
      <c r="B138" s="40"/>
      <c r="C138" s="228" t="s">
        <v>373</v>
      </c>
      <c r="D138" s="228" t="s">
        <v>323</v>
      </c>
      <c r="E138" s="229" t="s">
        <v>3644</v>
      </c>
      <c r="F138" s="230" t="s">
        <v>3645</v>
      </c>
      <c r="G138" s="231" t="s">
        <v>3251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522</v>
      </c>
    </row>
    <row r="139" s="2" customFormat="1" ht="16.5" customHeight="1">
      <c r="A139" s="39"/>
      <c r="B139" s="40"/>
      <c r="C139" s="228" t="s">
        <v>378</v>
      </c>
      <c r="D139" s="228" t="s">
        <v>323</v>
      </c>
      <c r="E139" s="229" t="s">
        <v>3754</v>
      </c>
      <c r="F139" s="230" t="s">
        <v>3755</v>
      </c>
      <c r="G139" s="231" t="s">
        <v>3251</v>
      </c>
      <c r="H139" s="232">
        <v>6</v>
      </c>
      <c r="I139" s="233"/>
      <c r="J139" s="234">
        <f>ROUND(I139*H139,2)</f>
        <v>0</v>
      </c>
      <c r="K139" s="230" t="s">
        <v>1</v>
      </c>
      <c r="L139" s="45"/>
      <c r="M139" s="246" t="s">
        <v>1</v>
      </c>
      <c r="N139" s="247" t="s">
        <v>46</v>
      </c>
      <c r="O139" s="24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531</v>
      </c>
    </row>
    <row r="140" s="2" customFormat="1" ht="6.96" customHeight="1">
      <c r="A140" s="39"/>
      <c r="B140" s="67"/>
      <c r="C140" s="68"/>
      <c r="D140" s="68"/>
      <c r="E140" s="68"/>
      <c r="F140" s="68"/>
      <c r="G140" s="68"/>
      <c r="H140" s="68"/>
      <c r="I140" s="68"/>
      <c r="J140" s="68"/>
      <c r="K140" s="68"/>
      <c r="L140" s="45"/>
      <c r="M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</sheetData>
  <sheetProtection sheet="1" autoFilter="0" formatColumns="0" formatRows="0" objects="1" scenarios="1" spinCount="100000" saltValue="2aYVHxwIgXoFmpUxA9HM+5zIsL3+ohXSlyrT6QUo68s9mw2pY6ocm1qZpEA7V3pPJovHXBVyPHXJqcNWiCMGdA==" hashValue="1XNJ15bIfWoWjx8sh+TMXd5IHEstpsKrFPF1G1V6aJuSnVsYJnyzkfPEDvVJrUxIhWp0gv1UAYYBtNprp8Dl/Q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4426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5560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3756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ROUND((SUM(BE126:BE140)),  2)</f>
        <v>0</v>
      </c>
      <c r="G37" s="39"/>
      <c r="H37" s="39"/>
      <c r="I37" s="166">
        <v>0.20999999999999999</v>
      </c>
      <c r="J37" s="165">
        <f>ROUND(((SUM(BE126:BE140))*I37),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ROUND((SUM(BF126:BF140)),  2)</f>
        <v>0</v>
      </c>
      <c r="G38" s="39"/>
      <c r="H38" s="39"/>
      <c r="I38" s="166">
        <v>0.14999999999999999</v>
      </c>
      <c r="J38" s="165">
        <f>ROUND(((SUM(BF126:BF140))*I38),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ROUND((SUM(BH126:BH140)),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4426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5560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AV - Audio video technika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3676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4426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5560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AV - Audio video technika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P127+P137</f>
        <v>0</v>
      </c>
      <c r="Q126" s="105"/>
      <c r="R126" s="209">
        <f>R127+R137</f>
        <v>0</v>
      </c>
      <c r="S126" s="105"/>
      <c r="T126" s="210">
        <f>T127+T137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BK127+BK137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3677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SUM(P128:P136)</f>
        <v>0</v>
      </c>
      <c r="Q127" s="220"/>
      <c r="R127" s="221">
        <f>SUM(R128:R136)</f>
        <v>0</v>
      </c>
      <c r="S127" s="220"/>
      <c r="T127" s="222">
        <f>SUM(T128:T136)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SUM(BK128:BK136)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3757</v>
      </c>
      <c r="F128" s="230" t="s">
        <v>3758</v>
      </c>
      <c r="G128" s="231" t="s">
        <v>3175</v>
      </c>
      <c r="H128" s="232">
        <v>11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3761</v>
      </c>
      <c r="F129" s="230" t="s">
        <v>3762</v>
      </c>
      <c r="G129" s="231" t="s">
        <v>3175</v>
      </c>
      <c r="H129" s="232">
        <v>11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3765</v>
      </c>
      <c r="F130" s="230" t="s">
        <v>3766</v>
      </c>
      <c r="G130" s="231" t="s">
        <v>3175</v>
      </c>
      <c r="H130" s="232">
        <v>11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3769</v>
      </c>
      <c r="F131" s="230" t="s">
        <v>3770</v>
      </c>
      <c r="G131" s="231" t="s">
        <v>3175</v>
      </c>
      <c r="H131" s="232">
        <v>11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3771</v>
      </c>
      <c r="F132" s="230" t="s">
        <v>3772</v>
      </c>
      <c r="G132" s="231" t="s">
        <v>3175</v>
      </c>
      <c r="H132" s="232">
        <v>22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3773</v>
      </c>
      <c r="F133" s="230" t="s">
        <v>3774</v>
      </c>
      <c r="G133" s="231" t="s">
        <v>3175</v>
      </c>
      <c r="H133" s="232">
        <v>11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21.75" customHeight="1">
      <c r="A134" s="39"/>
      <c r="B134" s="40"/>
      <c r="C134" s="228" t="s">
        <v>357</v>
      </c>
      <c r="D134" s="228" t="s">
        <v>323</v>
      </c>
      <c r="E134" s="229" t="s">
        <v>3775</v>
      </c>
      <c r="F134" s="230" t="s">
        <v>3776</v>
      </c>
      <c r="G134" s="231" t="s">
        <v>3175</v>
      </c>
      <c r="H134" s="232">
        <v>11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21.75" customHeight="1">
      <c r="A135" s="39"/>
      <c r="B135" s="40"/>
      <c r="C135" s="228" t="s">
        <v>363</v>
      </c>
      <c r="D135" s="228" t="s">
        <v>323</v>
      </c>
      <c r="E135" s="229" t="s">
        <v>3777</v>
      </c>
      <c r="F135" s="230" t="s">
        <v>3778</v>
      </c>
      <c r="G135" s="231" t="s">
        <v>3175</v>
      </c>
      <c r="H135" s="232">
        <v>11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3785</v>
      </c>
      <c r="F136" s="230" t="s">
        <v>3786</v>
      </c>
      <c r="G136" s="231" t="s">
        <v>515</v>
      </c>
      <c r="H136" s="232">
        <v>242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3247</v>
      </c>
      <c r="F137" s="215" t="s">
        <v>3248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SUM(P138:P140)</f>
        <v>0</v>
      </c>
      <c r="Q137" s="220"/>
      <c r="R137" s="221">
        <f>SUM(R138:R140)</f>
        <v>0</v>
      </c>
      <c r="S137" s="220"/>
      <c r="T137" s="222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320</v>
      </c>
      <c r="BK137" s="225">
        <f>SUM(BK138:BK140)</f>
        <v>0</v>
      </c>
    </row>
    <row r="138" s="2" customFormat="1" ht="16.5" customHeight="1">
      <c r="A138" s="39"/>
      <c r="B138" s="40"/>
      <c r="C138" s="228" t="s">
        <v>373</v>
      </c>
      <c r="D138" s="228" t="s">
        <v>323</v>
      </c>
      <c r="E138" s="229" t="s">
        <v>3787</v>
      </c>
      <c r="F138" s="230" t="s">
        <v>3788</v>
      </c>
      <c r="G138" s="231" t="s">
        <v>3251</v>
      </c>
      <c r="H138" s="232">
        <v>15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522</v>
      </c>
    </row>
    <row r="139" s="2" customFormat="1" ht="16.5" customHeight="1">
      <c r="A139" s="39"/>
      <c r="B139" s="40"/>
      <c r="C139" s="228" t="s">
        <v>378</v>
      </c>
      <c r="D139" s="228" t="s">
        <v>323</v>
      </c>
      <c r="E139" s="229" t="s">
        <v>3254</v>
      </c>
      <c r="F139" s="230" t="s">
        <v>3255</v>
      </c>
      <c r="G139" s="231" t="s">
        <v>3251</v>
      </c>
      <c r="H139" s="232">
        <v>5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531</v>
      </c>
    </row>
    <row r="140" s="2" customFormat="1" ht="16.5" customHeight="1">
      <c r="A140" s="39"/>
      <c r="B140" s="40"/>
      <c r="C140" s="228" t="s">
        <v>383</v>
      </c>
      <c r="D140" s="228" t="s">
        <v>323</v>
      </c>
      <c r="E140" s="229" t="s">
        <v>3642</v>
      </c>
      <c r="F140" s="230" t="s">
        <v>3643</v>
      </c>
      <c r="G140" s="231" t="s">
        <v>3251</v>
      </c>
      <c r="H140" s="232">
        <v>5</v>
      </c>
      <c r="I140" s="233"/>
      <c r="J140" s="234">
        <f>ROUND(I140*H140,2)</f>
        <v>0</v>
      </c>
      <c r="K140" s="230" t="s">
        <v>1</v>
      </c>
      <c r="L140" s="45"/>
      <c r="M140" s="246" t="s">
        <v>1</v>
      </c>
      <c r="N140" s="247" t="s">
        <v>46</v>
      </c>
      <c r="O140" s="24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541</v>
      </c>
    </row>
    <row r="141" s="2" customFormat="1" ht="6.96" customHeight="1">
      <c r="A141" s="39"/>
      <c r="B141" s="67"/>
      <c r="C141" s="68"/>
      <c r="D141" s="68"/>
      <c r="E141" s="68"/>
      <c r="F141" s="68"/>
      <c r="G141" s="68"/>
      <c r="H141" s="68"/>
      <c r="I141" s="68"/>
      <c r="J141" s="68"/>
      <c r="K141" s="68"/>
      <c r="L141" s="45"/>
      <c r="M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</sheetData>
  <sheetProtection sheet="1" autoFilter="0" formatColumns="0" formatRows="0" objects="1" scenarios="1" spinCount="100000" saltValue="UbdmhvsLWNcaKk1lnbfE7mDfYGak6tMrmsYyKt5dDEJT4fDe80ozabDn+u9OGRpqkNPg4enivJ+6scya49e8Yg==" hashValue="s7zeeRLkHoUUn37mJmH4mbfLqHocA302fwK8oG0pqozkh0ApdVdddmxFRACmnS7h5Kv1XtpssDZk6aK79jLdqg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4426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5613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ROUND(J133,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ROUND((SUM(BE133:BE261)),  2)</f>
        <v>0</v>
      </c>
      <c r="G35" s="39"/>
      <c r="H35" s="39"/>
      <c r="I35" s="166">
        <v>0.20999999999999999</v>
      </c>
      <c r="J35" s="165">
        <f>ROUND(((SUM(BE133:BE261))*I35),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ROUND((SUM(BF133:BF261)),  2)</f>
        <v>0</v>
      </c>
      <c r="G36" s="39"/>
      <c r="H36" s="39"/>
      <c r="I36" s="166">
        <v>0.14999999999999999</v>
      </c>
      <c r="J36" s="165">
        <f>ROUND(((SUM(BF133:BF261))*I36),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ROUND((SUM(BG133:BG261)),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ROUND((SUM(BH133:BH261)),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ROUND((SUM(BI133:BI261)),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4426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05 - VYTÁPĚNÍ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J133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4111</v>
      </c>
      <c r="E99" s="193"/>
      <c r="F99" s="193"/>
      <c r="G99" s="193"/>
      <c r="H99" s="193"/>
      <c r="I99" s="193"/>
      <c r="J99" s="194">
        <f>J134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4112</v>
      </c>
      <c r="E100" s="193"/>
      <c r="F100" s="193"/>
      <c r="G100" s="193"/>
      <c r="H100" s="193"/>
      <c r="I100" s="193"/>
      <c r="J100" s="194">
        <f>J137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3924</v>
      </c>
      <c r="E101" s="193"/>
      <c r="F101" s="193"/>
      <c r="G101" s="193"/>
      <c r="H101" s="193"/>
      <c r="I101" s="193"/>
      <c r="J101" s="194">
        <f>J142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5614</v>
      </c>
      <c r="E102" s="193"/>
      <c r="F102" s="193"/>
      <c r="G102" s="193"/>
      <c r="H102" s="193"/>
      <c r="I102" s="193"/>
      <c r="J102" s="194">
        <f>J150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5615</v>
      </c>
      <c r="E103" s="193"/>
      <c r="F103" s="193"/>
      <c r="G103" s="193"/>
      <c r="H103" s="193"/>
      <c r="I103" s="193"/>
      <c r="J103" s="194">
        <f>J168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5616</v>
      </c>
      <c r="E104" s="193"/>
      <c r="F104" s="193"/>
      <c r="G104" s="193"/>
      <c r="H104" s="193"/>
      <c r="I104" s="193"/>
      <c r="J104" s="194">
        <f>J171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5617</v>
      </c>
      <c r="E105" s="193"/>
      <c r="F105" s="193"/>
      <c r="G105" s="193"/>
      <c r="H105" s="193"/>
      <c r="I105" s="193"/>
      <c r="J105" s="194">
        <f>J177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5618</v>
      </c>
      <c r="E106" s="193"/>
      <c r="F106" s="193"/>
      <c r="G106" s="193"/>
      <c r="H106" s="193"/>
      <c r="I106" s="193"/>
      <c r="J106" s="194">
        <f>J194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0"/>
      <c r="C107" s="191"/>
      <c r="D107" s="192" t="s">
        <v>5619</v>
      </c>
      <c r="E107" s="193"/>
      <c r="F107" s="193"/>
      <c r="G107" s="193"/>
      <c r="H107" s="193"/>
      <c r="I107" s="193"/>
      <c r="J107" s="194">
        <f>J209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0"/>
      <c r="C108" s="191"/>
      <c r="D108" s="192" t="s">
        <v>5620</v>
      </c>
      <c r="E108" s="193"/>
      <c r="F108" s="193"/>
      <c r="G108" s="193"/>
      <c r="H108" s="193"/>
      <c r="I108" s="193"/>
      <c r="J108" s="194">
        <f>J240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0"/>
      <c r="C109" s="191"/>
      <c r="D109" s="192" t="s">
        <v>5621</v>
      </c>
      <c r="E109" s="193"/>
      <c r="F109" s="193"/>
      <c r="G109" s="193"/>
      <c r="H109" s="193"/>
      <c r="I109" s="193"/>
      <c r="J109" s="194">
        <f>J246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90"/>
      <c r="C110" s="191"/>
      <c r="D110" s="192" t="s">
        <v>3926</v>
      </c>
      <c r="E110" s="193"/>
      <c r="F110" s="193"/>
      <c r="G110" s="193"/>
      <c r="H110" s="193"/>
      <c r="I110" s="193"/>
      <c r="J110" s="194">
        <f>J249</f>
        <v>0</v>
      </c>
      <c r="K110" s="191"/>
      <c r="L110" s="19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90"/>
      <c r="C111" s="191"/>
      <c r="D111" s="192" t="s">
        <v>4117</v>
      </c>
      <c r="E111" s="193"/>
      <c r="F111" s="193"/>
      <c r="G111" s="193"/>
      <c r="H111" s="193"/>
      <c r="I111" s="193"/>
      <c r="J111" s="194">
        <f>J256</f>
        <v>0</v>
      </c>
      <c r="K111" s="191"/>
      <c r="L111" s="19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69"/>
      <c r="C117" s="70"/>
      <c r="D117" s="70"/>
      <c r="E117" s="70"/>
      <c r="F117" s="70"/>
      <c r="G117" s="70"/>
      <c r="H117" s="70"/>
      <c r="I117" s="70"/>
      <c r="J117" s="70"/>
      <c r="K117" s="70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304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16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185" t="str">
        <f>E7</f>
        <v>Rekonstrukce a dostavba staré budovy ZŠ Třebotov</v>
      </c>
      <c r="F121" s="33"/>
      <c r="G121" s="33"/>
      <c r="H121" s="33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" customFormat="1" ht="12" customHeight="1">
      <c r="B122" s="22"/>
      <c r="C122" s="33" t="s">
        <v>290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6.5" customHeight="1">
      <c r="A123" s="39"/>
      <c r="B123" s="40"/>
      <c r="C123" s="41"/>
      <c r="D123" s="41"/>
      <c r="E123" s="185" t="s">
        <v>4426</v>
      </c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3168</v>
      </c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5" customHeight="1">
      <c r="A125" s="39"/>
      <c r="B125" s="40"/>
      <c r="C125" s="41"/>
      <c r="D125" s="41"/>
      <c r="E125" s="77" t="str">
        <f>E11</f>
        <v>SO 05 05 - VYTÁPĚNÍ</v>
      </c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22</v>
      </c>
      <c r="D127" s="41"/>
      <c r="E127" s="41"/>
      <c r="F127" s="28" t="str">
        <f>F14</f>
        <v>Třebotov, Hlavní 190, 252 26 areál školy</v>
      </c>
      <c r="G127" s="41"/>
      <c r="H127" s="41"/>
      <c r="I127" s="33" t="s">
        <v>24</v>
      </c>
      <c r="J127" s="80" t="str">
        <f>IF(J14="","",J14)</f>
        <v>8. 2. 2024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26</v>
      </c>
      <c r="D129" s="41"/>
      <c r="E129" s="41"/>
      <c r="F129" s="28" t="str">
        <f>E17</f>
        <v>Obec Třebotov</v>
      </c>
      <c r="G129" s="41"/>
      <c r="H129" s="41"/>
      <c r="I129" s="33" t="s">
        <v>33</v>
      </c>
      <c r="J129" s="37" t="str">
        <f>E23</f>
        <v>archlin s.r.o.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31</v>
      </c>
      <c r="D130" s="41"/>
      <c r="E130" s="41"/>
      <c r="F130" s="28" t="str">
        <f>IF(E20="","",E20)</f>
        <v>Vyplň údaj</v>
      </c>
      <c r="G130" s="41"/>
      <c r="H130" s="41"/>
      <c r="I130" s="33" t="s">
        <v>37</v>
      </c>
      <c r="J130" s="37" t="str">
        <f>E26</f>
        <v xml:space="preserve"> 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01"/>
      <c r="B132" s="202"/>
      <c r="C132" s="203" t="s">
        <v>305</v>
      </c>
      <c r="D132" s="204" t="s">
        <v>66</v>
      </c>
      <c r="E132" s="204" t="s">
        <v>62</v>
      </c>
      <c r="F132" s="204" t="s">
        <v>63</v>
      </c>
      <c r="G132" s="204" t="s">
        <v>306</v>
      </c>
      <c r="H132" s="204" t="s">
        <v>307</v>
      </c>
      <c r="I132" s="204" t="s">
        <v>308</v>
      </c>
      <c r="J132" s="204" t="s">
        <v>295</v>
      </c>
      <c r="K132" s="205" t="s">
        <v>309</v>
      </c>
      <c r="L132" s="206"/>
      <c r="M132" s="101" t="s">
        <v>1</v>
      </c>
      <c r="N132" s="102" t="s">
        <v>45</v>
      </c>
      <c r="O132" s="102" t="s">
        <v>310</v>
      </c>
      <c r="P132" s="102" t="s">
        <v>311</v>
      </c>
      <c r="Q132" s="102" t="s">
        <v>312</v>
      </c>
      <c r="R132" s="102" t="s">
        <v>313</v>
      </c>
      <c r="S132" s="102" t="s">
        <v>314</v>
      </c>
      <c r="T132" s="103" t="s">
        <v>315</v>
      </c>
      <c r="U132" s="201"/>
      <c r="V132" s="201"/>
      <c r="W132" s="201"/>
      <c r="X132" s="201"/>
      <c r="Y132" s="201"/>
      <c r="Z132" s="201"/>
      <c r="AA132" s="201"/>
      <c r="AB132" s="201"/>
      <c r="AC132" s="201"/>
      <c r="AD132" s="201"/>
      <c r="AE132" s="201"/>
    </row>
    <row r="133" s="2" customFormat="1" ht="22.8" customHeight="1">
      <c r="A133" s="39"/>
      <c r="B133" s="40"/>
      <c r="C133" s="108" t="s">
        <v>316</v>
      </c>
      <c r="D133" s="41"/>
      <c r="E133" s="41"/>
      <c r="F133" s="41"/>
      <c r="G133" s="41"/>
      <c r="H133" s="41"/>
      <c r="I133" s="41"/>
      <c r="J133" s="207">
        <f>BK133</f>
        <v>0</v>
      </c>
      <c r="K133" s="41"/>
      <c r="L133" s="45"/>
      <c r="M133" s="104"/>
      <c r="N133" s="208"/>
      <c r="O133" s="105"/>
      <c r="P133" s="209">
        <f>P134+P137+P142+P150+P168+P171+P177+P194+P209+P240+P246+P249+P256</f>
        <v>0</v>
      </c>
      <c r="Q133" s="105"/>
      <c r="R133" s="209">
        <f>R134+R137+R142+R150+R168+R171+R177+R194+R209+R240+R246+R249+R256</f>
        <v>0</v>
      </c>
      <c r="S133" s="105"/>
      <c r="T133" s="210">
        <f>T134+T137+T142+T150+T168+T171+T177+T194+T209+T240+T246+T249+T256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80</v>
      </c>
      <c r="AU133" s="18" t="s">
        <v>297</v>
      </c>
      <c r="BK133" s="211">
        <f>BK134+BK137+BK142+BK150+BK168+BK171+BK177+BK194+BK209+BK240+BK246+BK249+BK256</f>
        <v>0</v>
      </c>
    </row>
    <row r="134" s="12" customFormat="1" ht="25.92" customHeight="1">
      <c r="A134" s="12"/>
      <c r="B134" s="212"/>
      <c r="C134" s="213"/>
      <c r="D134" s="214" t="s">
        <v>80</v>
      </c>
      <c r="E134" s="215" t="s">
        <v>1023</v>
      </c>
      <c r="F134" s="215" t="s">
        <v>3803</v>
      </c>
      <c r="G134" s="213"/>
      <c r="H134" s="213"/>
      <c r="I134" s="216"/>
      <c r="J134" s="217">
        <f>BK134</f>
        <v>0</v>
      </c>
      <c r="K134" s="213"/>
      <c r="L134" s="218"/>
      <c r="M134" s="219"/>
      <c r="N134" s="220"/>
      <c r="O134" s="220"/>
      <c r="P134" s="221">
        <f>SUM(P135:P136)</f>
        <v>0</v>
      </c>
      <c r="Q134" s="220"/>
      <c r="R134" s="221">
        <f>SUM(R135:R136)</f>
        <v>0</v>
      </c>
      <c r="S134" s="220"/>
      <c r="T134" s="222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89</v>
      </c>
      <c r="AT134" s="224" t="s">
        <v>80</v>
      </c>
      <c r="AU134" s="224" t="s">
        <v>81</v>
      </c>
      <c r="AY134" s="223" t="s">
        <v>320</v>
      </c>
      <c r="BK134" s="225">
        <f>SUM(BK135:BK136)</f>
        <v>0</v>
      </c>
    </row>
    <row r="135" s="2" customFormat="1" ht="24.15" customHeight="1">
      <c r="A135" s="39"/>
      <c r="B135" s="40"/>
      <c r="C135" s="228" t="s">
        <v>89</v>
      </c>
      <c r="D135" s="228" t="s">
        <v>323</v>
      </c>
      <c r="E135" s="229" t="s">
        <v>5622</v>
      </c>
      <c r="F135" s="230" t="s">
        <v>5623</v>
      </c>
      <c r="G135" s="231" t="s">
        <v>515</v>
      </c>
      <c r="H135" s="232">
        <v>40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341</v>
      </c>
    </row>
    <row r="136" s="2" customFormat="1" ht="24.15" customHeight="1">
      <c r="A136" s="39"/>
      <c r="B136" s="40"/>
      <c r="C136" s="228" t="s">
        <v>91</v>
      </c>
      <c r="D136" s="228" t="s">
        <v>323</v>
      </c>
      <c r="E136" s="229" t="s">
        <v>4153</v>
      </c>
      <c r="F136" s="230" t="s">
        <v>3807</v>
      </c>
      <c r="G136" s="231" t="s">
        <v>437</v>
      </c>
      <c r="H136" s="232">
        <v>6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350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1292</v>
      </c>
      <c r="F137" s="215" t="s">
        <v>3808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SUM(P138:P141)</f>
        <v>0</v>
      </c>
      <c r="Q137" s="220"/>
      <c r="R137" s="221">
        <f>SUM(R138:R141)</f>
        <v>0</v>
      </c>
      <c r="S137" s="220"/>
      <c r="T137" s="222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320</v>
      </c>
      <c r="BK137" s="225">
        <f>SUM(BK138:BK141)</f>
        <v>0</v>
      </c>
    </row>
    <row r="138" s="2" customFormat="1" ht="49.05" customHeight="1">
      <c r="A138" s="39"/>
      <c r="B138" s="40"/>
      <c r="C138" s="228" t="s">
        <v>111</v>
      </c>
      <c r="D138" s="228" t="s">
        <v>323</v>
      </c>
      <c r="E138" s="229" t="s">
        <v>4158</v>
      </c>
      <c r="F138" s="230" t="s">
        <v>5624</v>
      </c>
      <c r="G138" s="231" t="s">
        <v>544</v>
      </c>
      <c r="H138" s="232">
        <v>22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363</v>
      </c>
    </row>
    <row r="139" s="2" customFormat="1" ht="49.05" customHeight="1">
      <c r="A139" s="39"/>
      <c r="B139" s="40"/>
      <c r="C139" s="228" t="s">
        <v>341</v>
      </c>
      <c r="D139" s="228" t="s">
        <v>323</v>
      </c>
      <c r="E139" s="229" t="s">
        <v>5625</v>
      </c>
      <c r="F139" s="230" t="s">
        <v>5626</v>
      </c>
      <c r="G139" s="231" t="s">
        <v>544</v>
      </c>
      <c r="H139" s="232">
        <v>14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373</v>
      </c>
    </row>
    <row r="140" s="2" customFormat="1" ht="49.05" customHeight="1">
      <c r="A140" s="39"/>
      <c r="B140" s="40"/>
      <c r="C140" s="228" t="s">
        <v>319</v>
      </c>
      <c r="D140" s="228" t="s">
        <v>323</v>
      </c>
      <c r="E140" s="229" t="s">
        <v>5627</v>
      </c>
      <c r="F140" s="230" t="s">
        <v>5628</v>
      </c>
      <c r="G140" s="231" t="s">
        <v>544</v>
      </c>
      <c r="H140" s="232">
        <v>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383</v>
      </c>
    </row>
    <row r="141" s="2" customFormat="1" ht="24.15" customHeight="1">
      <c r="A141" s="39"/>
      <c r="B141" s="40"/>
      <c r="C141" s="228" t="s">
        <v>350</v>
      </c>
      <c r="D141" s="228" t="s">
        <v>323</v>
      </c>
      <c r="E141" s="229" t="s">
        <v>5629</v>
      </c>
      <c r="F141" s="230" t="s">
        <v>5630</v>
      </c>
      <c r="G141" s="231" t="s">
        <v>515</v>
      </c>
      <c r="H141" s="232">
        <v>40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393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1945</v>
      </c>
      <c r="F142" s="215" t="s">
        <v>1946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SUM(P143:P149)</f>
        <v>0</v>
      </c>
      <c r="Q142" s="220"/>
      <c r="R142" s="221">
        <f>SUM(R143:R149)</f>
        <v>0</v>
      </c>
      <c r="S142" s="220"/>
      <c r="T142" s="222">
        <f>SUM(T143:T149)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91</v>
      </c>
      <c r="AT142" s="224" t="s">
        <v>80</v>
      </c>
      <c r="AU142" s="224" t="s">
        <v>81</v>
      </c>
      <c r="AY142" s="223" t="s">
        <v>320</v>
      </c>
      <c r="BK142" s="225">
        <f>SUM(BK143:BK149)</f>
        <v>0</v>
      </c>
    </row>
    <row r="143" s="2" customFormat="1" ht="49.05" customHeight="1">
      <c r="A143" s="39"/>
      <c r="B143" s="40"/>
      <c r="C143" s="228" t="s">
        <v>357</v>
      </c>
      <c r="D143" s="228" t="s">
        <v>323</v>
      </c>
      <c r="E143" s="229" t="s">
        <v>5631</v>
      </c>
      <c r="F143" s="230" t="s">
        <v>3814</v>
      </c>
      <c r="G143" s="231" t="s">
        <v>515</v>
      </c>
      <c r="H143" s="232">
        <v>70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404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404</v>
      </c>
      <c r="BM143" s="239" t="s">
        <v>404</v>
      </c>
    </row>
    <row r="144" s="2" customFormat="1" ht="49.05" customHeight="1">
      <c r="A144" s="39"/>
      <c r="B144" s="40"/>
      <c r="C144" s="228" t="s">
        <v>363</v>
      </c>
      <c r="D144" s="228" t="s">
        <v>323</v>
      </c>
      <c r="E144" s="229" t="s">
        <v>5632</v>
      </c>
      <c r="F144" s="230" t="s">
        <v>3816</v>
      </c>
      <c r="G144" s="231" t="s">
        <v>515</v>
      </c>
      <c r="H144" s="232">
        <v>20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404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404</v>
      </c>
      <c r="BM144" s="239" t="s">
        <v>414</v>
      </c>
    </row>
    <row r="145" s="2" customFormat="1" ht="49.05" customHeight="1">
      <c r="A145" s="39"/>
      <c r="B145" s="40"/>
      <c r="C145" s="228" t="s">
        <v>368</v>
      </c>
      <c r="D145" s="228" t="s">
        <v>323</v>
      </c>
      <c r="E145" s="229" t="s">
        <v>5633</v>
      </c>
      <c r="F145" s="230" t="s">
        <v>3818</v>
      </c>
      <c r="G145" s="231" t="s">
        <v>515</v>
      </c>
      <c r="H145" s="232">
        <v>50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404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404</v>
      </c>
      <c r="BM145" s="239" t="s">
        <v>522</v>
      </c>
    </row>
    <row r="146" s="2" customFormat="1" ht="16.5" customHeight="1">
      <c r="A146" s="39"/>
      <c r="B146" s="40"/>
      <c r="C146" s="228" t="s">
        <v>373</v>
      </c>
      <c r="D146" s="228" t="s">
        <v>323</v>
      </c>
      <c r="E146" s="229" t="s">
        <v>5634</v>
      </c>
      <c r="F146" s="230" t="s">
        <v>3820</v>
      </c>
      <c r="G146" s="231" t="s">
        <v>515</v>
      </c>
      <c r="H146" s="232">
        <v>115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404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404</v>
      </c>
      <c r="BM146" s="239" t="s">
        <v>531</v>
      </c>
    </row>
    <row r="147" s="2" customFormat="1" ht="66.75" customHeight="1">
      <c r="A147" s="39"/>
      <c r="B147" s="40"/>
      <c r="C147" s="228" t="s">
        <v>378</v>
      </c>
      <c r="D147" s="228" t="s">
        <v>323</v>
      </c>
      <c r="E147" s="229" t="s">
        <v>4316</v>
      </c>
      <c r="F147" s="230" t="s">
        <v>3822</v>
      </c>
      <c r="G147" s="231" t="s">
        <v>515</v>
      </c>
      <c r="H147" s="232">
        <v>70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404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404</v>
      </c>
      <c r="BM147" s="239" t="s">
        <v>541</v>
      </c>
    </row>
    <row r="148" s="2" customFormat="1" ht="66.75" customHeight="1">
      <c r="A148" s="39"/>
      <c r="B148" s="40"/>
      <c r="C148" s="228" t="s">
        <v>383</v>
      </c>
      <c r="D148" s="228" t="s">
        <v>323</v>
      </c>
      <c r="E148" s="229" t="s">
        <v>4317</v>
      </c>
      <c r="F148" s="230" t="s">
        <v>4318</v>
      </c>
      <c r="G148" s="231" t="s">
        <v>515</v>
      </c>
      <c r="H148" s="232">
        <v>40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404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404</v>
      </c>
      <c r="BM148" s="239" t="s">
        <v>550</v>
      </c>
    </row>
    <row r="149" s="2" customFormat="1" ht="66.75" customHeight="1">
      <c r="A149" s="39"/>
      <c r="B149" s="40"/>
      <c r="C149" s="228" t="s">
        <v>388</v>
      </c>
      <c r="D149" s="228" t="s">
        <v>323</v>
      </c>
      <c r="E149" s="229" t="s">
        <v>5635</v>
      </c>
      <c r="F149" s="230" t="s">
        <v>5636</v>
      </c>
      <c r="G149" s="231" t="s">
        <v>515</v>
      </c>
      <c r="H149" s="232">
        <v>5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404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404</v>
      </c>
      <c r="BM149" s="239" t="s">
        <v>561</v>
      </c>
    </row>
    <row r="150" s="12" customFormat="1" ht="25.92" customHeight="1">
      <c r="A150" s="12"/>
      <c r="B150" s="212"/>
      <c r="C150" s="213"/>
      <c r="D150" s="214" t="s">
        <v>80</v>
      </c>
      <c r="E150" s="215" t="s">
        <v>5637</v>
      </c>
      <c r="F150" s="215" t="s">
        <v>5638</v>
      </c>
      <c r="G150" s="213"/>
      <c r="H150" s="213"/>
      <c r="I150" s="216"/>
      <c r="J150" s="217">
        <f>BK150</f>
        <v>0</v>
      </c>
      <c r="K150" s="213"/>
      <c r="L150" s="218"/>
      <c r="M150" s="219"/>
      <c r="N150" s="220"/>
      <c r="O150" s="220"/>
      <c r="P150" s="221">
        <f>SUM(P151:P167)</f>
        <v>0</v>
      </c>
      <c r="Q150" s="220"/>
      <c r="R150" s="221">
        <f>SUM(R151:R167)</f>
        <v>0</v>
      </c>
      <c r="S150" s="220"/>
      <c r="T150" s="222">
        <f>SUM(T151:T167)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3" t="s">
        <v>91</v>
      </c>
      <c r="AT150" s="224" t="s">
        <v>80</v>
      </c>
      <c r="AU150" s="224" t="s">
        <v>81</v>
      </c>
      <c r="AY150" s="223" t="s">
        <v>320</v>
      </c>
      <c r="BK150" s="225">
        <f>SUM(BK151:BK167)</f>
        <v>0</v>
      </c>
    </row>
    <row r="151" s="2" customFormat="1" ht="24.15" customHeight="1">
      <c r="A151" s="39"/>
      <c r="B151" s="40"/>
      <c r="C151" s="228" t="s">
        <v>393</v>
      </c>
      <c r="D151" s="228" t="s">
        <v>323</v>
      </c>
      <c r="E151" s="229" t="s">
        <v>5639</v>
      </c>
      <c r="F151" s="230" t="s">
        <v>5640</v>
      </c>
      <c r="G151" s="231" t="s">
        <v>515</v>
      </c>
      <c r="H151" s="232">
        <v>20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404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404</v>
      </c>
      <c r="BM151" s="239" t="s">
        <v>573</v>
      </c>
    </row>
    <row r="152" s="2" customFormat="1" ht="24.15" customHeight="1">
      <c r="A152" s="39"/>
      <c r="B152" s="40"/>
      <c r="C152" s="228" t="s">
        <v>8</v>
      </c>
      <c r="D152" s="228" t="s">
        <v>323</v>
      </c>
      <c r="E152" s="229" t="s">
        <v>5641</v>
      </c>
      <c r="F152" s="230" t="s">
        <v>5642</v>
      </c>
      <c r="G152" s="231" t="s">
        <v>515</v>
      </c>
      <c r="H152" s="232">
        <v>1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404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404</v>
      </c>
      <c r="BM152" s="239" t="s">
        <v>823</v>
      </c>
    </row>
    <row r="153" s="2" customFormat="1" ht="33" customHeight="1">
      <c r="A153" s="39"/>
      <c r="B153" s="40"/>
      <c r="C153" s="228" t="s">
        <v>404</v>
      </c>
      <c r="D153" s="228" t="s">
        <v>323</v>
      </c>
      <c r="E153" s="229" t="s">
        <v>5643</v>
      </c>
      <c r="F153" s="230" t="s">
        <v>3838</v>
      </c>
      <c r="G153" s="231" t="s">
        <v>515</v>
      </c>
      <c r="H153" s="232">
        <v>6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404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404</v>
      </c>
      <c r="BM153" s="239" t="s">
        <v>832</v>
      </c>
    </row>
    <row r="154" s="2" customFormat="1" ht="33" customHeight="1">
      <c r="A154" s="39"/>
      <c r="B154" s="40"/>
      <c r="C154" s="228" t="s">
        <v>409</v>
      </c>
      <c r="D154" s="228" t="s">
        <v>323</v>
      </c>
      <c r="E154" s="229" t="s">
        <v>5644</v>
      </c>
      <c r="F154" s="230" t="s">
        <v>5645</v>
      </c>
      <c r="G154" s="231" t="s">
        <v>515</v>
      </c>
      <c r="H154" s="232">
        <v>8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404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404</v>
      </c>
      <c r="BM154" s="239" t="s">
        <v>844</v>
      </c>
    </row>
    <row r="155" s="2" customFormat="1" ht="24.15" customHeight="1">
      <c r="A155" s="39"/>
      <c r="B155" s="40"/>
      <c r="C155" s="228" t="s">
        <v>414</v>
      </c>
      <c r="D155" s="228" t="s">
        <v>323</v>
      </c>
      <c r="E155" s="229" t="s">
        <v>5646</v>
      </c>
      <c r="F155" s="230" t="s">
        <v>5647</v>
      </c>
      <c r="G155" s="231" t="s">
        <v>515</v>
      </c>
      <c r="H155" s="232">
        <v>16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404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404</v>
      </c>
      <c r="BM155" s="239" t="s">
        <v>862</v>
      </c>
    </row>
    <row r="156" s="2" customFormat="1" ht="24.15" customHeight="1">
      <c r="A156" s="39"/>
      <c r="B156" s="40"/>
      <c r="C156" s="228" t="s">
        <v>421</v>
      </c>
      <c r="D156" s="228" t="s">
        <v>323</v>
      </c>
      <c r="E156" s="229" t="s">
        <v>5648</v>
      </c>
      <c r="F156" s="230" t="s">
        <v>5649</v>
      </c>
      <c r="G156" s="231" t="s">
        <v>544</v>
      </c>
      <c r="H156" s="232">
        <v>1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404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404</v>
      </c>
      <c r="BM156" s="239" t="s">
        <v>874</v>
      </c>
    </row>
    <row r="157" s="2" customFormat="1" ht="24.15" customHeight="1">
      <c r="A157" s="39"/>
      <c r="B157" s="40"/>
      <c r="C157" s="228" t="s">
        <v>522</v>
      </c>
      <c r="D157" s="228" t="s">
        <v>323</v>
      </c>
      <c r="E157" s="229" t="s">
        <v>5650</v>
      </c>
      <c r="F157" s="230" t="s">
        <v>5651</v>
      </c>
      <c r="G157" s="231" t="s">
        <v>544</v>
      </c>
      <c r="H157" s="232">
        <v>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404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404</v>
      </c>
      <c r="BM157" s="239" t="s">
        <v>889</v>
      </c>
    </row>
    <row r="158" s="2" customFormat="1" ht="24.15" customHeight="1">
      <c r="A158" s="39"/>
      <c r="B158" s="40"/>
      <c r="C158" s="228" t="s">
        <v>7</v>
      </c>
      <c r="D158" s="228" t="s">
        <v>323</v>
      </c>
      <c r="E158" s="229" t="s">
        <v>5652</v>
      </c>
      <c r="F158" s="230" t="s">
        <v>5653</v>
      </c>
      <c r="G158" s="231" t="s">
        <v>544</v>
      </c>
      <c r="H158" s="232">
        <v>2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404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404</v>
      </c>
      <c r="BM158" s="239" t="s">
        <v>907</v>
      </c>
    </row>
    <row r="159" s="2" customFormat="1" ht="33" customHeight="1">
      <c r="A159" s="39"/>
      <c r="B159" s="40"/>
      <c r="C159" s="228" t="s">
        <v>531</v>
      </c>
      <c r="D159" s="228" t="s">
        <v>323</v>
      </c>
      <c r="E159" s="229" t="s">
        <v>5654</v>
      </c>
      <c r="F159" s="230" t="s">
        <v>5655</v>
      </c>
      <c r="G159" s="231" t="s">
        <v>544</v>
      </c>
      <c r="H159" s="232">
        <v>1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404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404</v>
      </c>
      <c r="BM159" s="239" t="s">
        <v>923</v>
      </c>
    </row>
    <row r="160" s="2" customFormat="1" ht="37.8" customHeight="1">
      <c r="A160" s="39"/>
      <c r="B160" s="40"/>
      <c r="C160" s="228" t="s">
        <v>536</v>
      </c>
      <c r="D160" s="228" t="s">
        <v>323</v>
      </c>
      <c r="E160" s="229" t="s">
        <v>5656</v>
      </c>
      <c r="F160" s="230" t="s">
        <v>5657</v>
      </c>
      <c r="G160" s="231" t="s">
        <v>544</v>
      </c>
      <c r="H160" s="232">
        <v>1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404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404</v>
      </c>
      <c r="BM160" s="239" t="s">
        <v>933</v>
      </c>
    </row>
    <row r="161" s="2" customFormat="1" ht="37.8" customHeight="1">
      <c r="A161" s="39"/>
      <c r="B161" s="40"/>
      <c r="C161" s="228" t="s">
        <v>541</v>
      </c>
      <c r="D161" s="228" t="s">
        <v>323</v>
      </c>
      <c r="E161" s="229" t="s">
        <v>5658</v>
      </c>
      <c r="F161" s="230" t="s">
        <v>5659</v>
      </c>
      <c r="G161" s="231" t="s">
        <v>544</v>
      </c>
      <c r="H161" s="232">
        <v>2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404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404</v>
      </c>
      <c r="BM161" s="239" t="s">
        <v>942</v>
      </c>
    </row>
    <row r="162" s="2" customFormat="1" ht="37.8" customHeight="1">
      <c r="A162" s="39"/>
      <c r="B162" s="40"/>
      <c r="C162" s="228" t="s">
        <v>546</v>
      </c>
      <c r="D162" s="228" t="s">
        <v>323</v>
      </c>
      <c r="E162" s="229" t="s">
        <v>5660</v>
      </c>
      <c r="F162" s="230" t="s">
        <v>5661</v>
      </c>
      <c r="G162" s="231" t="s">
        <v>544</v>
      </c>
      <c r="H162" s="232">
        <v>1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404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404</v>
      </c>
      <c r="BM162" s="239" t="s">
        <v>956</v>
      </c>
    </row>
    <row r="163" s="2" customFormat="1" ht="37.8" customHeight="1">
      <c r="A163" s="39"/>
      <c r="B163" s="40"/>
      <c r="C163" s="228" t="s">
        <v>550</v>
      </c>
      <c r="D163" s="228" t="s">
        <v>323</v>
      </c>
      <c r="E163" s="229" t="s">
        <v>5662</v>
      </c>
      <c r="F163" s="230" t="s">
        <v>5663</v>
      </c>
      <c r="G163" s="231" t="s">
        <v>544</v>
      </c>
      <c r="H163" s="232">
        <v>2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404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404</v>
      </c>
      <c r="BM163" s="239" t="s">
        <v>968</v>
      </c>
    </row>
    <row r="164" s="2" customFormat="1" ht="24.15" customHeight="1">
      <c r="A164" s="39"/>
      <c r="B164" s="40"/>
      <c r="C164" s="228" t="s">
        <v>556</v>
      </c>
      <c r="D164" s="228" t="s">
        <v>323</v>
      </c>
      <c r="E164" s="229" t="s">
        <v>5664</v>
      </c>
      <c r="F164" s="230" t="s">
        <v>5665</v>
      </c>
      <c r="G164" s="231" t="s">
        <v>544</v>
      </c>
      <c r="H164" s="232">
        <v>2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404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404</v>
      </c>
      <c r="BM164" s="239" t="s">
        <v>986</v>
      </c>
    </row>
    <row r="165" s="2" customFormat="1" ht="24.15" customHeight="1">
      <c r="A165" s="39"/>
      <c r="B165" s="40"/>
      <c r="C165" s="228" t="s">
        <v>561</v>
      </c>
      <c r="D165" s="228" t="s">
        <v>323</v>
      </c>
      <c r="E165" s="229" t="s">
        <v>5666</v>
      </c>
      <c r="F165" s="230" t="s">
        <v>3857</v>
      </c>
      <c r="G165" s="231" t="s">
        <v>544</v>
      </c>
      <c r="H165" s="232">
        <v>4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404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404</v>
      </c>
      <c r="BM165" s="239" t="s">
        <v>997</v>
      </c>
    </row>
    <row r="166" s="2" customFormat="1" ht="33" customHeight="1">
      <c r="A166" s="39"/>
      <c r="B166" s="40"/>
      <c r="C166" s="228" t="s">
        <v>566</v>
      </c>
      <c r="D166" s="228" t="s">
        <v>323</v>
      </c>
      <c r="E166" s="229" t="s">
        <v>5667</v>
      </c>
      <c r="F166" s="230" t="s">
        <v>5668</v>
      </c>
      <c r="G166" s="231" t="s">
        <v>480</v>
      </c>
      <c r="H166" s="232">
        <v>0.17100000000000001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404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404</v>
      </c>
      <c r="BM166" s="239" t="s">
        <v>1018</v>
      </c>
    </row>
    <row r="167" s="2" customFormat="1" ht="24.15" customHeight="1">
      <c r="A167" s="39"/>
      <c r="B167" s="40"/>
      <c r="C167" s="228" t="s">
        <v>573</v>
      </c>
      <c r="D167" s="228" t="s">
        <v>323</v>
      </c>
      <c r="E167" s="229" t="s">
        <v>5669</v>
      </c>
      <c r="F167" s="230" t="s">
        <v>5670</v>
      </c>
      <c r="G167" s="231" t="s">
        <v>4089</v>
      </c>
      <c r="H167" s="313"/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404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404</v>
      </c>
      <c r="BM167" s="239" t="s">
        <v>1028</v>
      </c>
    </row>
    <row r="168" s="12" customFormat="1" ht="25.92" customHeight="1">
      <c r="A168" s="12"/>
      <c r="B168" s="212"/>
      <c r="C168" s="213"/>
      <c r="D168" s="214" t="s">
        <v>80</v>
      </c>
      <c r="E168" s="215" t="s">
        <v>5671</v>
      </c>
      <c r="F168" s="215" t="s">
        <v>3824</v>
      </c>
      <c r="G168" s="213"/>
      <c r="H168" s="213"/>
      <c r="I168" s="216"/>
      <c r="J168" s="217">
        <f>BK168</f>
        <v>0</v>
      </c>
      <c r="K168" s="213"/>
      <c r="L168" s="218"/>
      <c r="M168" s="219"/>
      <c r="N168" s="220"/>
      <c r="O168" s="220"/>
      <c r="P168" s="221">
        <f>SUM(P169:P170)</f>
        <v>0</v>
      </c>
      <c r="Q168" s="220"/>
      <c r="R168" s="221">
        <f>SUM(R169:R170)</f>
        <v>0</v>
      </c>
      <c r="S168" s="220"/>
      <c r="T168" s="222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3" t="s">
        <v>89</v>
      </c>
      <c r="AT168" s="224" t="s">
        <v>80</v>
      </c>
      <c r="AU168" s="224" t="s">
        <v>81</v>
      </c>
      <c r="AY168" s="223" t="s">
        <v>320</v>
      </c>
      <c r="BK168" s="225">
        <f>SUM(BK169:BK170)</f>
        <v>0</v>
      </c>
    </row>
    <row r="169" s="2" customFormat="1" ht="16.5" customHeight="1">
      <c r="A169" s="39"/>
      <c r="B169" s="40"/>
      <c r="C169" s="228" t="s">
        <v>819</v>
      </c>
      <c r="D169" s="228" t="s">
        <v>323</v>
      </c>
      <c r="E169" s="229" t="s">
        <v>3188</v>
      </c>
      <c r="F169" s="230" t="s">
        <v>3189</v>
      </c>
      <c r="G169" s="231" t="s">
        <v>3190</v>
      </c>
      <c r="H169" s="232">
        <v>137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1036</v>
      </c>
    </row>
    <row r="170" s="2" customFormat="1" ht="16.5" customHeight="1">
      <c r="A170" s="39"/>
      <c r="B170" s="40"/>
      <c r="C170" s="228" t="s">
        <v>823</v>
      </c>
      <c r="D170" s="228" t="s">
        <v>323</v>
      </c>
      <c r="E170" s="229" t="s">
        <v>5672</v>
      </c>
      <c r="F170" s="230" t="s">
        <v>3826</v>
      </c>
      <c r="G170" s="231" t="s">
        <v>3190</v>
      </c>
      <c r="H170" s="232">
        <v>12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1044</v>
      </c>
    </row>
    <row r="171" s="12" customFormat="1" ht="25.92" customHeight="1">
      <c r="A171" s="12"/>
      <c r="B171" s="212"/>
      <c r="C171" s="213"/>
      <c r="D171" s="214" t="s">
        <v>80</v>
      </c>
      <c r="E171" s="215" t="s">
        <v>5673</v>
      </c>
      <c r="F171" s="215" t="s">
        <v>5674</v>
      </c>
      <c r="G171" s="213"/>
      <c r="H171" s="213"/>
      <c r="I171" s="216"/>
      <c r="J171" s="217">
        <f>BK171</f>
        <v>0</v>
      </c>
      <c r="K171" s="213"/>
      <c r="L171" s="218"/>
      <c r="M171" s="219"/>
      <c r="N171" s="220"/>
      <c r="O171" s="220"/>
      <c r="P171" s="221">
        <f>SUM(P172:P176)</f>
        <v>0</v>
      </c>
      <c r="Q171" s="220"/>
      <c r="R171" s="221">
        <f>SUM(R172:R176)</f>
        <v>0</v>
      </c>
      <c r="S171" s="220"/>
      <c r="T171" s="222">
        <f>SUM(T172:T176)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3" t="s">
        <v>91</v>
      </c>
      <c r="AT171" s="224" t="s">
        <v>80</v>
      </c>
      <c r="AU171" s="224" t="s">
        <v>81</v>
      </c>
      <c r="AY171" s="223" t="s">
        <v>320</v>
      </c>
      <c r="BK171" s="225">
        <f>SUM(BK172:BK176)</f>
        <v>0</v>
      </c>
    </row>
    <row r="172" s="2" customFormat="1" ht="24.15" customHeight="1">
      <c r="A172" s="39"/>
      <c r="B172" s="40"/>
      <c r="C172" s="228" t="s">
        <v>828</v>
      </c>
      <c r="D172" s="228" t="s">
        <v>323</v>
      </c>
      <c r="E172" s="229" t="s">
        <v>5675</v>
      </c>
      <c r="F172" s="230" t="s">
        <v>5676</v>
      </c>
      <c r="G172" s="231" t="s">
        <v>325</v>
      </c>
      <c r="H172" s="232">
        <v>2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404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404</v>
      </c>
      <c r="BM172" s="239" t="s">
        <v>1052</v>
      </c>
    </row>
    <row r="173" s="2" customFormat="1" ht="24.15" customHeight="1">
      <c r="A173" s="39"/>
      <c r="B173" s="40"/>
      <c r="C173" s="228" t="s">
        <v>832</v>
      </c>
      <c r="D173" s="228" t="s">
        <v>323</v>
      </c>
      <c r="E173" s="229" t="s">
        <v>5677</v>
      </c>
      <c r="F173" s="230" t="s">
        <v>5678</v>
      </c>
      <c r="G173" s="231" t="s">
        <v>3175</v>
      </c>
      <c r="H173" s="232">
        <v>2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404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404</v>
      </c>
      <c r="BM173" s="239" t="s">
        <v>1060</v>
      </c>
    </row>
    <row r="174" s="2" customFormat="1" ht="24.15" customHeight="1">
      <c r="A174" s="39"/>
      <c r="B174" s="40"/>
      <c r="C174" s="228" t="s">
        <v>838</v>
      </c>
      <c r="D174" s="228" t="s">
        <v>323</v>
      </c>
      <c r="E174" s="229" t="s">
        <v>5679</v>
      </c>
      <c r="F174" s="230" t="s">
        <v>5680</v>
      </c>
      <c r="G174" s="231" t="s">
        <v>4347</v>
      </c>
      <c r="H174" s="232">
        <v>1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404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404</v>
      </c>
      <c r="BM174" s="239" t="s">
        <v>1078</v>
      </c>
    </row>
    <row r="175" s="2" customFormat="1" ht="16.5" customHeight="1">
      <c r="A175" s="39"/>
      <c r="B175" s="40"/>
      <c r="C175" s="228" t="s">
        <v>844</v>
      </c>
      <c r="D175" s="228" t="s">
        <v>323</v>
      </c>
      <c r="E175" s="229" t="s">
        <v>5681</v>
      </c>
      <c r="F175" s="230" t="s">
        <v>5682</v>
      </c>
      <c r="G175" s="231" t="s">
        <v>3175</v>
      </c>
      <c r="H175" s="232">
        <v>1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404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404</v>
      </c>
      <c r="BM175" s="239" t="s">
        <v>1097</v>
      </c>
    </row>
    <row r="176" s="2" customFormat="1" ht="24.15" customHeight="1">
      <c r="A176" s="39"/>
      <c r="B176" s="40"/>
      <c r="C176" s="228" t="s">
        <v>850</v>
      </c>
      <c r="D176" s="228" t="s">
        <v>323</v>
      </c>
      <c r="E176" s="229" t="s">
        <v>5683</v>
      </c>
      <c r="F176" s="230" t="s">
        <v>5684</v>
      </c>
      <c r="G176" s="231" t="s">
        <v>4089</v>
      </c>
      <c r="H176" s="313"/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404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404</v>
      </c>
      <c r="BM176" s="239" t="s">
        <v>1111</v>
      </c>
    </row>
    <row r="177" s="12" customFormat="1" ht="25.92" customHeight="1">
      <c r="A177" s="12"/>
      <c r="B177" s="212"/>
      <c r="C177" s="213"/>
      <c r="D177" s="214" t="s">
        <v>80</v>
      </c>
      <c r="E177" s="215" t="s">
        <v>5685</v>
      </c>
      <c r="F177" s="215" t="s">
        <v>5686</v>
      </c>
      <c r="G177" s="213"/>
      <c r="H177" s="213"/>
      <c r="I177" s="216"/>
      <c r="J177" s="217">
        <f>BK177</f>
        <v>0</v>
      </c>
      <c r="K177" s="213"/>
      <c r="L177" s="218"/>
      <c r="M177" s="219"/>
      <c r="N177" s="220"/>
      <c r="O177" s="220"/>
      <c r="P177" s="221">
        <f>SUM(P178:P193)</f>
        <v>0</v>
      </c>
      <c r="Q177" s="220"/>
      <c r="R177" s="221">
        <f>SUM(R178:R193)</f>
        <v>0</v>
      </c>
      <c r="S177" s="220"/>
      <c r="T177" s="222">
        <f>SUM(T178:T193)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3" t="s">
        <v>91</v>
      </c>
      <c r="AT177" s="224" t="s">
        <v>80</v>
      </c>
      <c r="AU177" s="224" t="s">
        <v>81</v>
      </c>
      <c r="AY177" s="223" t="s">
        <v>320</v>
      </c>
      <c r="BK177" s="225">
        <f>SUM(BK178:BK193)</f>
        <v>0</v>
      </c>
    </row>
    <row r="178" s="2" customFormat="1" ht="24.15" customHeight="1">
      <c r="A178" s="39"/>
      <c r="B178" s="40"/>
      <c r="C178" s="228" t="s">
        <v>862</v>
      </c>
      <c r="D178" s="228" t="s">
        <v>323</v>
      </c>
      <c r="E178" s="229" t="s">
        <v>5687</v>
      </c>
      <c r="F178" s="230" t="s">
        <v>5688</v>
      </c>
      <c r="G178" s="231" t="s">
        <v>325</v>
      </c>
      <c r="H178" s="232">
        <v>1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404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404</v>
      </c>
      <c r="BM178" s="239" t="s">
        <v>1120</v>
      </c>
    </row>
    <row r="179" s="2" customFormat="1" ht="24.15" customHeight="1">
      <c r="A179" s="39"/>
      <c r="B179" s="40"/>
      <c r="C179" s="228" t="s">
        <v>867</v>
      </c>
      <c r="D179" s="228" t="s">
        <v>323</v>
      </c>
      <c r="E179" s="229" t="s">
        <v>5689</v>
      </c>
      <c r="F179" s="230" t="s">
        <v>5690</v>
      </c>
      <c r="G179" s="231" t="s">
        <v>3175</v>
      </c>
      <c r="H179" s="232">
        <v>1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404</v>
      </c>
      <c r="AT179" s="239" t="s">
        <v>323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404</v>
      </c>
      <c r="BM179" s="239" t="s">
        <v>1138</v>
      </c>
    </row>
    <row r="180" s="2" customFormat="1" ht="16.5" customHeight="1">
      <c r="A180" s="39"/>
      <c r="B180" s="40"/>
      <c r="C180" s="228" t="s">
        <v>874</v>
      </c>
      <c r="D180" s="228" t="s">
        <v>323</v>
      </c>
      <c r="E180" s="229" t="s">
        <v>5691</v>
      </c>
      <c r="F180" s="230" t="s">
        <v>5692</v>
      </c>
      <c r="G180" s="231" t="s">
        <v>3175</v>
      </c>
      <c r="H180" s="232">
        <v>1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404</v>
      </c>
      <c r="AT180" s="239" t="s">
        <v>323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404</v>
      </c>
      <c r="BM180" s="239" t="s">
        <v>1155</v>
      </c>
    </row>
    <row r="181" s="2" customFormat="1" ht="24.15" customHeight="1">
      <c r="A181" s="39"/>
      <c r="B181" s="40"/>
      <c r="C181" s="228" t="s">
        <v>884</v>
      </c>
      <c r="D181" s="228" t="s">
        <v>323</v>
      </c>
      <c r="E181" s="229" t="s">
        <v>5693</v>
      </c>
      <c r="F181" s="230" t="s">
        <v>5694</v>
      </c>
      <c r="G181" s="231" t="s">
        <v>3175</v>
      </c>
      <c r="H181" s="232">
        <v>1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404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404</v>
      </c>
      <c r="BM181" s="239" t="s">
        <v>1166</v>
      </c>
    </row>
    <row r="182" s="2" customFormat="1" ht="24.15" customHeight="1">
      <c r="A182" s="39"/>
      <c r="B182" s="40"/>
      <c r="C182" s="228" t="s">
        <v>889</v>
      </c>
      <c r="D182" s="228" t="s">
        <v>323</v>
      </c>
      <c r="E182" s="229" t="s">
        <v>5695</v>
      </c>
      <c r="F182" s="230" t="s">
        <v>5696</v>
      </c>
      <c r="G182" s="231" t="s">
        <v>3175</v>
      </c>
      <c r="H182" s="232">
        <v>1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404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404</v>
      </c>
      <c r="BM182" s="239" t="s">
        <v>1177</v>
      </c>
    </row>
    <row r="183" s="2" customFormat="1" ht="33" customHeight="1">
      <c r="A183" s="39"/>
      <c r="B183" s="40"/>
      <c r="C183" s="228" t="s">
        <v>895</v>
      </c>
      <c r="D183" s="228" t="s">
        <v>323</v>
      </c>
      <c r="E183" s="229" t="s">
        <v>5697</v>
      </c>
      <c r="F183" s="230" t="s">
        <v>5698</v>
      </c>
      <c r="G183" s="231" t="s">
        <v>3175</v>
      </c>
      <c r="H183" s="232">
        <v>1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404</v>
      </c>
      <c r="AT183" s="239" t="s">
        <v>323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404</v>
      </c>
      <c r="BM183" s="239" t="s">
        <v>1192</v>
      </c>
    </row>
    <row r="184" s="2" customFormat="1" ht="33" customHeight="1">
      <c r="A184" s="39"/>
      <c r="B184" s="40"/>
      <c r="C184" s="228" t="s">
        <v>907</v>
      </c>
      <c r="D184" s="228" t="s">
        <v>323</v>
      </c>
      <c r="E184" s="229" t="s">
        <v>5699</v>
      </c>
      <c r="F184" s="230" t="s">
        <v>5700</v>
      </c>
      <c r="G184" s="231" t="s">
        <v>3175</v>
      </c>
      <c r="H184" s="232">
        <v>1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404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404</v>
      </c>
      <c r="BM184" s="239" t="s">
        <v>1206</v>
      </c>
    </row>
    <row r="185" s="2" customFormat="1" ht="24.15" customHeight="1">
      <c r="A185" s="39"/>
      <c r="B185" s="40"/>
      <c r="C185" s="228" t="s">
        <v>918</v>
      </c>
      <c r="D185" s="228" t="s">
        <v>323</v>
      </c>
      <c r="E185" s="229" t="s">
        <v>5701</v>
      </c>
      <c r="F185" s="230" t="s">
        <v>5702</v>
      </c>
      <c r="G185" s="231" t="s">
        <v>325</v>
      </c>
      <c r="H185" s="232">
        <v>1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404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404</v>
      </c>
      <c r="BM185" s="239" t="s">
        <v>1216</v>
      </c>
    </row>
    <row r="186" s="2" customFormat="1" ht="24.15" customHeight="1">
      <c r="A186" s="39"/>
      <c r="B186" s="40"/>
      <c r="C186" s="228" t="s">
        <v>923</v>
      </c>
      <c r="D186" s="228" t="s">
        <v>323</v>
      </c>
      <c r="E186" s="229" t="s">
        <v>5703</v>
      </c>
      <c r="F186" s="230" t="s">
        <v>5704</v>
      </c>
      <c r="G186" s="231" t="s">
        <v>325</v>
      </c>
      <c r="H186" s="232">
        <v>1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404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404</v>
      </c>
      <c r="BM186" s="239" t="s">
        <v>1226</v>
      </c>
    </row>
    <row r="187" s="2" customFormat="1" ht="24.15" customHeight="1">
      <c r="A187" s="39"/>
      <c r="B187" s="40"/>
      <c r="C187" s="228" t="s">
        <v>928</v>
      </c>
      <c r="D187" s="228" t="s">
        <v>323</v>
      </c>
      <c r="E187" s="229" t="s">
        <v>5705</v>
      </c>
      <c r="F187" s="230" t="s">
        <v>5706</v>
      </c>
      <c r="G187" s="231" t="s">
        <v>325</v>
      </c>
      <c r="H187" s="232">
        <v>1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404</v>
      </c>
      <c r="AT187" s="239" t="s">
        <v>323</v>
      </c>
      <c r="AU187" s="239" t="s">
        <v>89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404</v>
      </c>
      <c r="BM187" s="239" t="s">
        <v>1292</v>
      </c>
    </row>
    <row r="188" s="2" customFormat="1" ht="24.15" customHeight="1">
      <c r="A188" s="39"/>
      <c r="B188" s="40"/>
      <c r="C188" s="228" t="s">
        <v>933</v>
      </c>
      <c r="D188" s="228" t="s">
        <v>323</v>
      </c>
      <c r="E188" s="229" t="s">
        <v>5707</v>
      </c>
      <c r="F188" s="230" t="s">
        <v>5708</v>
      </c>
      <c r="G188" s="231" t="s">
        <v>325</v>
      </c>
      <c r="H188" s="232">
        <v>1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404</v>
      </c>
      <c r="AT188" s="239" t="s">
        <v>323</v>
      </c>
      <c r="AU188" s="239" t="s">
        <v>89</v>
      </c>
      <c r="AY188" s="18" t="s">
        <v>320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404</v>
      </c>
      <c r="BM188" s="239" t="s">
        <v>1303</v>
      </c>
    </row>
    <row r="189" s="2" customFormat="1" ht="24.15" customHeight="1">
      <c r="A189" s="39"/>
      <c r="B189" s="40"/>
      <c r="C189" s="228" t="s">
        <v>936</v>
      </c>
      <c r="D189" s="228" t="s">
        <v>323</v>
      </c>
      <c r="E189" s="229" t="s">
        <v>5709</v>
      </c>
      <c r="F189" s="230" t="s">
        <v>5710</v>
      </c>
      <c r="G189" s="231" t="s">
        <v>325</v>
      </c>
      <c r="H189" s="232">
        <v>1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404</v>
      </c>
      <c r="AT189" s="239" t="s">
        <v>323</v>
      </c>
      <c r="AU189" s="239" t="s">
        <v>89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404</v>
      </c>
      <c r="BM189" s="239" t="s">
        <v>1314</v>
      </c>
    </row>
    <row r="190" s="2" customFormat="1" ht="24.15" customHeight="1">
      <c r="A190" s="39"/>
      <c r="B190" s="40"/>
      <c r="C190" s="228" t="s">
        <v>942</v>
      </c>
      <c r="D190" s="228" t="s">
        <v>323</v>
      </c>
      <c r="E190" s="229" t="s">
        <v>5711</v>
      </c>
      <c r="F190" s="230" t="s">
        <v>5712</v>
      </c>
      <c r="G190" s="231" t="s">
        <v>325</v>
      </c>
      <c r="H190" s="232">
        <v>1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404</v>
      </c>
      <c r="AT190" s="239" t="s">
        <v>323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404</v>
      </c>
      <c r="BM190" s="239" t="s">
        <v>1325</v>
      </c>
    </row>
    <row r="191" s="2" customFormat="1" ht="24.15" customHeight="1">
      <c r="A191" s="39"/>
      <c r="B191" s="40"/>
      <c r="C191" s="228" t="s">
        <v>950</v>
      </c>
      <c r="D191" s="228" t="s">
        <v>323</v>
      </c>
      <c r="E191" s="229" t="s">
        <v>5713</v>
      </c>
      <c r="F191" s="230" t="s">
        <v>5714</v>
      </c>
      <c r="G191" s="231" t="s">
        <v>325</v>
      </c>
      <c r="H191" s="232">
        <v>1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404</v>
      </c>
      <c r="AT191" s="239" t="s">
        <v>323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404</v>
      </c>
      <c r="BM191" s="239" t="s">
        <v>1337</v>
      </c>
    </row>
    <row r="192" s="2" customFormat="1" ht="24.15" customHeight="1">
      <c r="A192" s="39"/>
      <c r="B192" s="40"/>
      <c r="C192" s="228" t="s">
        <v>956</v>
      </c>
      <c r="D192" s="228" t="s">
        <v>323</v>
      </c>
      <c r="E192" s="229" t="s">
        <v>5715</v>
      </c>
      <c r="F192" s="230" t="s">
        <v>5716</v>
      </c>
      <c r="G192" s="231" t="s">
        <v>325</v>
      </c>
      <c r="H192" s="232">
        <v>1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404</v>
      </c>
      <c r="AT192" s="239" t="s">
        <v>323</v>
      </c>
      <c r="AU192" s="239" t="s">
        <v>89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404</v>
      </c>
      <c r="BM192" s="239" t="s">
        <v>1346</v>
      </c>
    </row>
    <row r="193" s="2" customFormat="1" ht="21.75" customHeight="1">
      <c r="A193" s="39"/>
      <c r="B193" s="40"/>
      <c r="C193" s="228" t="s">
        <v>962</v>
      </c>
      <c r="D193" s="228" t="s">
        <v>323</v>
      </c>
      <c r="E193" s="229" t="s">
        <v>5717</v>
      </c>
      <c r="F193" s="230" t="s">
        <v>5718</v>
      </c>
      <c r="G193" s="231" t="s">
        <v>4089</v>
      </c>
      <c r="H193" s="313"/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404</v>
      </c>
      <c r="AT193" s="239" t="s">
        <v>323</v>
      </c>
      <c r="AU193" s="239" t="s">
        <v>89</v>
      </c>
      <c r="AY193" s="18" t="s">
        <v>320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404</v>
      </c>
      <c r="BM193" s="239" t="s">
        <v>1369</v>
      </c>
    </row>
    <row r="194" s="12" customFormat="1" ht="25.92" customHeight="1">
      <c r="A194" s="12"/>
      <c r="B194" s="212"/>
      <c r="C194" s="213"/>
      <c r="D194" s="214" t="s">
        <v>80</v>
      </c>
      <c r="E194" s="215" t="s">
        <v>5719</v>
      </c>
      <c r="F194" s="215" t="s">
        <v>3828</v>
      </c>
      <c r="G194" s="213"/>
      <c r="H194" s="213"/>
      <c r="I194" s="216"/>
      <c r="J194" s="217">
        <f>BK194</f>
        <v>0</v>
      </c>
      <c r="K194" s="213"/>
      <c r="L194" s="218"/>
      <c r="M194" s="219"/>
      <c r="N194" s="220"/>
      <c r="O194" s="220"/>
      <c r="P194" s="221">
        <f>SUM(P195:P208)</f>
        <v>0</v>
      </c>
      <c r="Q194" s="220"/>
      <c r="R194" s="221">
        <f>SUM(R195:R208)</f>
        <v>0</v>
      </c>
      <c r="S194" s="220"/>
      <c r="T194" s="222">
        <f>SUM(T195:T208)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3" t="s">
        <v>91</v>
      </c>
      <c r="AT194" s="224" t="s">
        <v>80</v>
      </c>
      <c r="AU194" s="224" t="s">
        <v>81</v>
      </c>
      <c r="AY194" s="223" t="s">
        <v>320</v>
      </c>
      <c r="BK194" s="225">
        <f>SUM(BK195:BK208)</f>
        <v>0</v>
      </c>
    </row>
    <row r="195" s="2" customFormat="1" ht="33" customHeight="1">
      <c r="A195" s="39"/>
      <c r="B195" s="40"/>
      <c r="C195" s="228" t="s">
        <v>968</v>
      </c>
      <c r="D195" s="228" t="s">
        <v>323</v>
      </c>
      <c r="E195" s="229" t="s">
        <v>5720</v>
      </c>
      <c r="F195" s="230" t="s">
        <v>5721</v>
      </c>
      <c r="G195" s="231" t="s">
        <v>544</v>
      </c>
      <c r="H195" s="232">
        <v>6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404</v>
      </c>
      <c r="AT195" s="239" t="s">
        <v>323</v>
      </c>
      <c r="AU195" s="239" t="s">
        <v>89</v>
      </c>
      <c r="AY195" s="18" t="s">
        <v>320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404</v>
      </c>
      <c r="BM195" s="239" t="s">
        <v>1380</v>
      </c>
    </row>
    <row r="196" s="2" customFormat="1" ht="33" customHeight="1">
      <c r="A196" s="39"/>
      <c r="B196" s="40"/>
      <c r="C196" s="228" t="s">
        <v>977</v>
      </c>
      <c r="D196" s="228" t="s">
        <v>323</v>
      </c>
      <c r="E196" s="229" t="s">
        <v>5722</v>
      </c>
      <c r="F196" s="230" t="s">
        <v>5723</v>
      </c>
      <c r="G196" s="231" t="s">
        <v>544</v>
      </c>
      <c r="H196" s="232">
        <v>10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404</v>
      </c>
      <c r="AT196" s="239" t="s">
        <v>323</v>
      </c>
      <c r="AU196" s="239" t="s">
        <v>89</v>
      </c>
      <c r="AY196" s="18" t="s">
        <v>320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404</v>
      </c>
      <c r="BM196" s="239" t="s">
        <v>1388</v>
      </c>
    </row>
    <row r="197" s="2" customFormat="1" ht="33" customHeight="1">
      <c r="A197" s="39"/>
      <c r="B197" s="40"/>
      <c r="C197" s="228" t="s">
        <v>986</v>
      </c>
      <c r="D197" s="228" t="s">
        <v>323</v>
      </c>
      <c r="E197" s="229" t="s">
        <v>5724</v>
      </c>
      <c r="F197" s="230" t="s">
        <v>3832</v>
      </c>
      <c r="G197" s="231" t="s">
        <v>515</v>
      </c>
      <c r="H197" s="232">
        <v>70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404</v>
      </c>
      <c r="AT197" s="239" t="s">
        <v>323</v>
      </c>
      <c r="AU197" s="239" t="s">
        <v>89</v>
      </c>
      <c r="AY197" s="18" t="s">
        <v>320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404</v>
      </c>
      <c r="BM197" s="239" t="s">
        <v>1401</v>
      </c>
    </row>
    <row r="198" s="2" customFormat="1" ht="33" customHeight="1">
      <c r="A198" s="39"/>
      <c r="B198" s="40"/>
      <c r="C198" s="228" t="s">
        <v>991</v>
      </c>
      <c r="D198" s="228" t="s">
        <v>323</v>
      </c>
      <c r="E198" s="229" t="s">
        <v>5725</v>
      </c>
      <c r="F198" s="230" t="s">
        <v>3834</v>
      </c>
      <c r="G198" s="231" t="s">
        <v>515</v>
      </c>
      <c r="H198" s="232">
        <v>20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404</v>
      </c>
      <c r="AT198" s="239" t="s">
        <v>323</v>
      </c>
      <c r="AU198" s="239" t="s">
        <v>89</v>
      </c>
      <c r="AY198" s="18" t="s">
        <v>320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404</v>
      </c>
      <c r="BM198" s="239" t="s">
        <v>1419</v>
      </c>
    </row>
    <row r="199" s="2" customFormat="1" ht="33" customHeight="1">
      <c r="A199" s="39"/>
      <c r="B199" s="40"/>
      <c r="C199" s="228" t="s">
        <v>997</v>
      </c>
      <c r="D199" s="228" t="s">
        <v>323</v>
      </c>
      <c r="E199" s="229" t="s">
        <v>5726</v>
      </c>
      <c r="F199" s="230" t="s">
        <v>3836</v>
      </c>
      <c r="G199" s="231" t="s">
        <v>515</v>
      </c>
      <c r="H199" s="232">
        <v>50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404</v>
      </c>
      <c r="AT199" s="239" t="s">
        <v>323</v>
      </c>
      <c r="AU199" s="239" t="s">
        <v>89</v>
      </c>
      <c r="AY199" s="18" t="s">
        <v>320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404</v>
      </c>
      <c r="BM199" s="239" t="s">
        <v>1432</v>
      </c>
    </row>
    <row r="200" s="2" customFormat="1" ht="33" customHeight="1">
      <c r="A200" s="39"/>
      <c r="B200" s="40"/>
      <c r="C200" s="228" t="s">
        <v>1010</v>
      </c>
      <c r="D200" s="228" t="s">
        <v>323</v>
      </c>
      <c r="E200" s="229" t="s">
        <v>5727</v>
      </c>
      <c r="F200" s="230" t="s">
        <v>3838</v>
      </c>
      <c r="G200" s="231" t="s">
        <v>515</v>
      </c>
      <c r="H200" s="232">
        <v>70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46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404</v>
      </c>
      <c r="AT200" s="239" t="s">
        <v>323</v>
      </c>
      <c r="AU200" s="239" t="s">
        <v>89</v>
      </c>
      <c r="AY200" s="18" t="s">
        <v>320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89</v>
      </c>
      <c r="BK200" s="240">
        <f>ROUND(I200*H200,2)</f>
        <v>0</v>
      </c>
      <c r="BL200" s="18" t="s">
        <v>404</v>
      </c>
      <c r="BM200" s="239" t="s">
        <v>1443</v>
      </c>
    </row>
    <row r="201" s="2" customFormat="1" ht="33" customHeight="1">
      <c r="A201" s="39"/>
      <c r="B201" s="40"/>
      <c r="C201" s="228" t="s">
        <v>1018</v>
      </c>
      <c r="D201" s="228" t="s">
        <v>323</v>
      </c>
      <c r="E201" s="229" t="s">
        <v>5728</v>
      </c>
      <c r="F201" s="230" t="s">
        <v>5729</v>
      </c>
      <c r="G201" s="231" t="s">
        <v>515</v>
      </c>
      <c r="H201" s="232">
        <v>40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404</v>
      </c>
      <c r="AT201" s="239" t="s">
        <v>323</v>
      </c>
      <c r="AU201" s="239" t="s">
        <v>89</v>
      </c>
      <c r="AY201" s="18" t="s">
        <v>320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404</v>
      </c>
      <c r="BM201" s="239" t="s">
        <v>1459</v>
      </c>
    </row>
    <row r="202" s="2" customFormat="1" ht="33" customHeight="1">
      <c r="A202" s="39"/>
      <c r="B202" s="40"/>
      <c r="C202" s="228" t="s">
        <v>1023</v>
      </c>
      <c r="D202" s="228" t="s">
        <v>323</v>
      </c>
      <c r="E202" s="229" t="s">
        <v>5730</v>
      </c>
      <c r="F202" s="230" t="s">
        <v>5645</v>
      </c>
      <c r="G202" s="231" t="s">
        <v>515</v>
      </c>
      <c r="H202" s="232">
        <v>5</v>
      </c>
      <c r="I202" s="233"/>
      <c r="J202" s="234">
        <f>ROUND(I202*H202,2)</f>
        <v>0</v>
      </c>
      <c r="K202" s="230" t="s">
        <v>1</v>
      </c>
      <c r="L202" s="45"/>
      <c r="M202" s="235" t="s">
        <v>1</v>
      </c>
      <c r="N202" s="236" t="s">
        <v>46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404</v>
      </c>
      <c r="AT202" s="239" t="s">
        <v>323</v>
      </c>
      <c r="AU202" s="239" t="s">
        <v>89</v>
      </c>
      <c r="AY202" s="18" t="s">
        <v>320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89</v>
      </c>
      <c r="BK202" s="240">
        <f>ROUND(I202*H202,2)</f>
        <v>0</v>
      </c>
      <c r="BL202" s="18" t="s">
        <v>404</v>
      </c>
      <c r="BM202" s="239" t="s">
        <v>1480</v>
      </c>
    </row>
    <row r="203" s="2" customFormat="1" ht="24.15" customHeight="1">
      <c r="A203" s="39"/>
      <c r="B203" s="40"/>
      <c r="C203" s="228" t="s">
        <v>1028</v>
      </c>
      <c r="D203" s="228" t="s">
        <v>323</v>
      </c>
      <c r="E203" s="229" t="s">
        <v>5731</v>
      </c>
      <c r="F203" s="230" t="s">
        <v>5732</v>
      </c>
      <c r="G203" s="231" t="s">
        <v>544</v>
      </c>
      <c r="H203" s="232">
        <v>10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404</v>
      </c>
      <c r="AT203" s="239" t="s">
        <v>323</v>
      </c>
      <c r="AU203" s="239" t="s">
        <v>89</v>
      </c>
      <c r="AY203" s="18" t="s">
        <v>320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404</v>
      </c>
      <c r="BM203" s="239" t="s">
        <v>1490</v>
      </c>
    </row>
    <row r="204" s="2" customFormat="1" ht="24.15" customHeight="1">
      <c r="A204" s="39"/>
      <c r="B204" s="40"/>
      <c r="C204" s="228" t="s">
        <v>1032</v>
      </c>
      <c r="D204" s="228" t="s">
        <v>323</v>
      </c>
      <c r="E204" s="229" t="s">
        <v>5733</v>
      </c>
      <c r="F204" s="230" t="s">
        <v>3840</v>
      </c>
      <c r="G204" s="231" t="s">
        <v>515</v>
      </c>
      <c r="H204" s="232">
        <v>210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404</v>
      </c>
      <c r="AT204" s="239" t="s">
        <v>323</v>
      </c>
      <c r="AU204" s="239" t="s">
        <v>89</v>
      </c>
      <c r="AY204" s="18" t="s">
        <v>320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404</v>
      </c>
      <c r="BM204" s="239" t="s">
        <v>1500</v>
      </c>
    </row>
    <row r="205" s="2" customFormat="1" ht="24.15" customHeight="1">
      <c r="A205" s="39"/>
      <c r="B205" s="40"/>
      <c r="C205" s="228" t="s">
        <v>1036</v>
      </c>
      <c r="D205" s="228" t="s">
        <v>323</v>
      </c>
      <c r="E205" s="229" t="s">
        <v>5734</v>
      </c>
      <c r="F205" s="230" t="s">
        <v>5735</v>
      </c>
      <c r="G205" s="231" t="s">
        <v>515</v>
      </c>
      <c r="H205" s="232">
        <v>45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404</v>
      </c>
      <c r="AT205" s="239" t="s">
        <v>323</v>
      </c>
      <c r="AU205" s="239" t="s">
        <v>89</v>
      </c>
      <c r="AY205" s="18" t="s">
        <v>320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404</v>
      </c>
      <c r="BM205" s="239" t="s">
        <v>1510</v>
      </c>
    </row>
    <row r="206" s="2" customFormat="1" ht="16.5" customHeight="1">
      <c r="A206" s="39"/>
      <c r="B206" s="40"/>
      <c r="C206" s="228" t="s">
        <v>1040</v>
      </c>
      <c r="D206" s="228" t="s">
        <v>323</v>
      </c>
      <c r="E206" s="229" t="s">
        <v>5736</v>
      </c>
      <c r="F206" s="230" t="s">
        <v>3842</v>
      </c>
      <c r="G206" s="231" t="s">
        <v>544</v>
      </c>
      <c r="H206" s="232">
        <v>12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46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404</v>
      </c>
      <c r="AT206" s="239" t="s">
        <v>323</v>
      </c>
      <c r="AU206" s="239" t="s">
        <v>89</v>
      </c>
      <c r="AY206" s="18" t="s">
        <v>320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89</v>
      </c>
      <c r="BK206" s="240">
        <f>ROUND(I206*H206,2)</f>
        <v>0</v>
      </c>
      <c r="BL206" s="18" t="s">
        <v>404</v>
      </c>
      <c r="BM206" s="239" t="s">
        <v>1520</v>
      </c>
    </row>
    <row r="207" s="2" customFormat="1" ht="16.5" customHeight="1">
      <c r="A207" s="39"/>
      <c r="B207" s="40"/>
      <c r="C207" s="228" t="s">
        <v>1044</v>
      </c>
      <c r="D207" s="228" t="s">
        <v>323</v>
      </c>
      <c r="E207" s="229" t="s">
        <v>5737</v>
      </c>
      <c r="F207" s="230" t="s">
        <v>3844</v>
      </c>
      <c r="G207" s="231" t="s">
        <v>544</v>
      </c>
      <c r="H207" s="232">
        <v>20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404</v>
      </c>
      <c r="AT207" s="239" t="s">
        <v>323</v>
      </c>
      <c r="AU207" s="239" t="s">
        <v>89</v>
      </c>
      <c r="AY207" s="18" t="s">
        <v>320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404</v>
      </c>
      <c r="BM207" s="239" t="s">
        <v>1531</v>
      </c>
    </row>
    <row r="208" s="2" customFormat="1" ht="24.15" customHeight="1">
      <c r="A208" s="39"/>
      <c r="B208" s="40"/>
      <c r="C208" s="228" t="s">
        <v>1048</v>
      </c>
      <c r="D208" s="228" t="s">
        <v>323</v>
      </c>
      <c r="E208" s="229" t="s">
        <v>5738</v>
      </c>
      <c r="F208" s="230" t="s">
        <v>5739</v>
      </c>
      <c r="G208" s="231" t="s">
        <v>4089</v>
      </c>
      <c r="H208" s="313"/>
      <c r="I208" s="233"/>
      <c r="J208" s="234">
        <f>ROUND(I208*H208,2)</f>
        <v>0</v>
      </c>
      <c r="K208" s="230" t="s">
        <v>1</v>
      </c>
      <c r="L208" s="45"/>
      <c r="M208" s="235" t="s">
        <v>1</v>
      </c>
      <c r="N208" s="236" t="s">
        <v>46</v>
      </c>
      <c r="O208" s="92"/>
      <c r="P208" s="237">
        <f>O208*H208</f>
        <v>0</v>
      </c>
      <c r="Q208" s="237">
        <v>0</v>
      </c>
      <c r="R208" s="237">
        <f>Q208*H208</f>
        <v>0</v>
      </c>
      <c r="S208" s="237">
        <v>0</v>
      </c>
      <c r="T208" s="23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9" t="s">
        <v>404</v>
      </c>
      <c r="AT208" s="239" t="s">
        <v>323</v>
      </c>
      <c r="AU208" s="239" t="s">
        <v>89</v>
      </c>
      <c r="AY208" s="18" t="s">
        <v>320</v>
      </c>
      <c r="BE208" s="240">
        <f>IF(N208="základní",J208,0)</f>
        <v>0</v>
      </c>
      <c r="BF208" s="240">
        <f>IF(N208="snížená",J208,0)</f>
        <v>0</v>
      </c>
      <c r="BG208" s="240">
        <f>IF(N208="zákl. přenesená",J208,0)</f>
        <v>0</v>
      </c>
      <c r="BH208" s="240">
        <f>IF(N208="sníž. přenesená",J208,0)</f>
        <v>0</v>
      </c>
      <c r="BI208" s="240">
        <f>IF(N208="nulová",J208,0)</f>
        <v>0</v>
      </c>
      <c r="BJ208" s="18" t="s">
        <v>89</v>
      </c>
      <c r="BK208" s="240">
        <f>ROUND(I208*H208,2)</f>
        <v>0</v>
      </c>
      <c r="BL208" s="18" t="s">
        <v>404</v>
      </c>
      <c r="BM208" s="239" t="s">
        <v>1540</v>
      </c>
    </row>
    <row r="209" s="12" customFormat="1" ht="25.92" customHeight="1">
      <c r="A209" s="12"/>
      <c r="B209" s="212"/>
      <c r="C209" s="213"/>
      <c r="D209" s="214" t="s">
        <v>80</v>
      </c>
      <c r="E209" s="215" t="s">
        <v>5740</v>
      </c>
      <c r="F209" s="215" t="s">
        <v>3849</v>
      </c>
      <c r="G209" s="213"/>
      <c r="H209" s="213"/>
      <c r="I209" s="216"/>
      <c r="J209" s="217">
        <f>BK209</f>
        <v>0</v>
      </c>
      <c r="K209" s="213"/>
      <c r="L209" s="218"/>
      <c r="M209" s="219"/>
      <c r="N209" s="220"/>
      <c r="O209" s="220"/>
      <c r="P209" s="221">
        <f>SUM(P210:P239)</f>
        <v>0</v>
      </c>
      <c r="Q209" s="220"/>
      <c r="R209" s="221">
        <f>SUM(R210:R239)</f>
        <v>0</v>
      </c>
      <c r="S209" s="220"/>
      <c r="T209" s="222">
        <f>SUM(T210:T239)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23" t="s">
        <v>91</v>
      </c>
      <c r="AT209" s="224" t="s">
        <v>80</v>
      </c>
      <c r="AU209" s="224" t="s">
        <v>81</v>
      </c>
      <c r="AY209" s="223" t="s">
        <v>320</v>
      </c>
      <c r="BK209" s="225">
        <f>SUM(BK210:BK239)</f>
        <v>0</v>
      </c>
    </row>
    <row r="210" s="2" customFormat="1" ht="24.15" customHeight="1">
      <c r="A210" s="39"/>
      <c r="B210" s="40"/>
      <c r="C210" s="228" t="s">
        <v>1052</v>
      </c>
      <c r="D210" s="228" t="s">
        <v>323</v>
      </c>
      <c r="E210" s="229" t="s">
        <v>5741</v>
      </c>
      <c r="F210" s="230" t="s">
        <v>5742</v>
      </c>
      <c r="G210" s="231" t="s">
        <v>544</v>
      </c>
      <c r="H210" s="232">
        <v>1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404</v>
      </c>
      <c r="AT210" s="239" t="s">
        <v>323</v>
      </c>
      <c r="AU210" s="239" t="s">
        <v>89</v>
      </c>
      <c r="AY210" s="18" t="s">
        <v>320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404</v>
      </c>
      <c r="BM210" s="239" t="s">
        <v>1548</v>
      </c>
    </row>
    <row r="211" s="2" customFormat="1" ht="24.15" customHeight="1">
      <c r="A211" s="39"/>
      <c r="B211" s="40"/>
      <c r="C211" s="228" t="s">
        <v>1056</v>
      </c>
      <c r="D211" s="228" t="s">
        <v>323</v>
      </c>
      <c r="E211" s="229" t="s">
        <v>5743</v>
      </c>
      <c r="F211" s="230" t="s">
        <v>5744</v>
      </c>
      <c r="G211" s="231" t="s">
        <v>544</v>
      </c>
      <c r="H211" s="232">
        <v>16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404</v>
      </c>
      <c r="AT211" s="239" t="s">
        <v>323</v>
      </c>
      <c r="AU211" s="239" t="s">
        <v>89</v>
      </c>
      <c r="AY211" s="18" t="s">
        <v>320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404</v>
      </c>
      <c r="BM211" s="239" t="s">
        <v>1557</v>
      </c>
    </row>
    <row r="212" s="2" customFormat="1" ht="16.5" customHeight="1">
      <c r="A212" s="39"/>
      <c r="B212" s="40"/>
      <c r="C212" s="228" t="s">
        <v>1060</v>
      </c>
      <c r="D212" s="228" t="s">
        <v>323</v>
      </c>
      <c r="E212" s="229" t="s">
        <v>5745</v>
      </c>
      <c r="F212" s="230" t="s">
        <v>3851</v>
      </c>
      <c r="G212" s="231" t="s">
        <v>544</v>
      </c>
      <c r="H212" s="232">
        <v>5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404</v>
      </c>
      <c r="AT212" s="239" t="s">
        <v>323</v>
      </c>
      <c r="AU212" s="239" t="s">
        <v>89</v>
      </c>
      <c r="AY212" s="18" t="s">
        <v>320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404</v>
      </c>
      <c r="BM212" s="239" t="s">
        <v>1561</v>
      </c>
    </row>
    <row r="213" s="2" customFormat="1" ht="24.15" customHeight="1">
      <c r="A213" s="39"/>
      <c r="B213" s="40"/>
      <c r="C213" s="228" t="s">
        <v>1065</v>
      </c>
      <c r="D213" s="228" t="s">
        <v>323</v>
      </c>
      <c r="E213" s="229" t="s">
        <v>5746</v>
      </c>
      <c r="F213" s="230" t="s">
        <v>5747</v>
      </c>
      <c r="G213" s="231" t="s">
        <v>544</v>
      </c>
      <c r="H213" s="232">
        <v>6</v>
      </c>
      <c r="I213" s="233"/>
      <c r="J213" s="234">
        <f>ROUND(I213*H213,2)</f>
        <v>0</v>
      </c>
      <c r="K213" s="230" t="s">
        <v>1</v>
      </c>
      <c r="L213" s="45"/>
      <c r="M213" s="235" t="s">
        <v>1</v>
      </c>
      <c r="N213" s="236" t="s">
        <v>46</v>
      </c>
      <c r="O213" s="92"/>
      <c r="P213" s="237">
        <f>O213*H213</f>
        <v>0</v>
      </c>
      <c r="Q213" s="237">
        <v>0</v>
      </c>
      <c r="R213" s="237">
        <f>Q213*H213</f>
        <v>0</v>
      </c>
      <c r="S213" s="237">
        <v>0</v>
      </c>
      <c r="T213" s="238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9" t="s">
        <v>404</v>
      </c>
      <c r="AT213" s="239" t="s">
        <v>323</v>
      </c>
      <c r="AU213" s="239" t="s">
        <v>89</v>
      </c>
      <c r="AY213" s="18" t="s">
        <v>320</v>
      </c>
      <c r="BE213" s="240">
        <f>IF(N213="základní",J213,0)</f>
        <v>0</v>
      </c>
      <c r="BF213" s="240">
        <f>IF(N213="snížená",J213,0)</f>
        <v>0</v>
      </c>
      <c r="BG213" s="240">
        <f>IF(N213="zákl. přenesená",J213,0)</f>
        <v>0</v>
      </c>
      <c r="BH213" s="240">
        <f>IF(N213="sníž. přenesená",J213,0)</f>
        <v>0</v>
      </c>
      <c r="BI213" s="240">
        <f>IF(N213="nulová",J213,0)</f>
        <v>0</v>
      </c>
      <c r="BJ213" s="18" t="s">
        <v>89</v>
      </c>
      <c r="BK213" s="240">
        <f>ROUND(I213*H213,2)</f>
        <v>0</v>
      </c>
      <c r="BL213" s="18" t="s">
        <v>404</v>
      </c>
      <c r="BM213" s="239" t="s">
        <v>1570</v>
      </c>
    </row>
    <row r="214" s="2" customFormat="1" ht="24.15" customHeight="1">
      <c r="A214" s="39"/>
      <c r="B214" s="40"/>
      <c r="C214" s="228" t="s">
        <v>1078</v>
      </c>
      <c r="D214" s="228" t="s">
        <v>323</v>
      </c>
      <c r="E214" s="229" t="s">
        <v>5748</v>
      </c>
      <c r="F214" s="230" t="s">
        <v>5749</v>
      </c>
      <c r="G214" s="231" t="s">
        <v>544</v>
      </c>
      <c r="H214" s="232">
        <v>4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404</v>
      </c>
      <c r="AT214" s="239" t="s">
        <v>323</v>
      </c>
      <c r="AU214" s="239" t="s">
        <v>89</v>
      </c>
      <c r="AY214" s="18" t="s">
        <v>320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404</v>
      </c>
      <c r="BM214" s="239" t="s">
        <v>1585</v>
      </c>
    </row>
    <row r="215" s="2" customFormat="1" ht="24.15" customHeight="1">
      <c r="A215" s="39"/>
      <c r="B215" s="40"/>
      <c r="C215" s="228" t="s">
        <v>1092</v>
      </c>
      <c r="D215" s="228" t="s">
        <v>323</v>
      </c>
      <c r="E215" s="229" t="s">
        <v>5750</v>
      </c>
      <c r="F215" s="230" t="s">
        <v>5751</v>
      </c>
      <c r="G215" s="231" t="s">
        <v>544</v>
      </c>
      <c r="H215" s="232">
        <v>14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404</v>
      </c>
      <c r="AT215" s="239" t="s">
        <v>323</v>
      </c>
      <c r="AU215" s="239" t="s">
        <v>89</v>
      </c>
      <c r="AY215" s="18" t="s">
        <v>320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404</v>
      </c>
      <c r="BM215" s="239" t="s">
        <v>1595</v>
      </c>
    </row>
    <row r="216" s="2" customFormat="1" ht="24.15" customHeight="1">
      <c r="A216" s="39"/>
      <c r="B216" s="40"/>
      <c r="C216" s="228" t="s">
        <v>1097</v>
      </c>
      <c r="D216" s="228" t="s">
        <v>323</v>
      </c>
      <c r="E216" s="229" t="s">
        <v>5752</v>
      </c>
      <c r="F216" s="230" t="s">
        <v>5753</v>
      </c>
      <c r="G216" s="231" t="s">
        <v>544</v>
      </c>
      <c r="H216" s="232">
        <v>18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404</v>
      </c>
      <c r="AT216" s="239" t="s">
        <v>323</v>
      </c>
      <c r="AU216" s="239" t="s">
        <v>89</v>
      </c>
      <c r="AY216" s="18" t="s">
        <v>320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404</v>
      </c>
      <c r="BM216" s="239" t="s">
        <v>1605</v>
      </c>
    </row>
    <row r="217" s="2" customFormat="1" ht="24.15" customHeight="1">
      <c r="A217" s="39"/>
      <c r="B217" s="40"/>
      <c r="C217" s="228" t="s">
        <v>1106</v>
      </c>
      <c r="D217" s="228" t="s">
        <v>323</v>
      </c>
      <c r="E217" s="229" t="s">
        <v>5754</v>
      </c>
      <c r="F217" s="230" t="s">
        <v>5755</v>
      </c>
      <c r="G217" s="231" t="s">
        <v>544</v>
      </c>
      <c r="H217" s="232">
        <v>1</v>
      </c>
      <c r="I217" s="233"/>
      <c r="J217" s="234">
        <f>ROUND(I217*H217,2)</f>
        <v>0</v>
      </c>
      <c r="K217" s="230" t="s">
        <v>1</v>
      </c>
      <c r="L217" s="45"/>
      <c r="M217" s="235" t="s">
        <v>1</v>
      </c>
      <c r="N217" s="236" t="s">
        <v>46</v>
      </c>
      <c r="O217" s="92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404</v>
      </c>
      <c r="AT217" s="239" t="s">
        <v>323</v>
      </c>
      <c r="AU217" s="239" t="s">
        <v>89</v>
      </c>
      <c r="AY217" s="18" t="s">
        <v>320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404</v>
      </c>
      <c r="BM217" s="239" t="s">
        <v>1618</v>
      </c>
    </row>
    <row r="218" s="2" customFormat="1" ht="24.15" customHeight="1">
      <c r="A218" s="39"/>
      <c r="B218" s="40"/>
      <c r="C218" s="228" t="s">
        <v>1111</v>
      </c>
      <c r="D218" s="228" t="s">
        <v>323</v>
      </c>
      <c r="E218" s="229" t="s">
        <v>5756</v>
      </c>
      <c r="F218" s="230" t="s">
        <v>5757</v>
      </c>
      <c r="G218" s="231" t="s">
        <v>544</v>
      </c>
      <c r="H218" s="232">
        <v>2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46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404</v>
      </c>
      <c r="AT218" s="239" t="s">
        <v>323</v>
      </c>
      <c r="AU218" s="239" t="s">
        <v>89</v>
      </c>
      <c r="AY218" s="18" t="s">
        <v>320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404</v>
      </c>
      <c r="BM218" s="239" t="s">
        <v>1632</v>
      </c>
    </row>
    <row r="219" s="2" customFormat="1" ht="24.15" customHeight="1">
      <c r="A219" s="39"/>
      <c r="B219" s="40"/>
      <c r="C219" s="228" t="s">
        <v>1114</v>
      </c>
      <c r="D219" s="228" t="s">
        <v>323</v>
      </c>
      <c r="E219" s="229" t="s">
        <v>5758</v>
      </c>
      <c r="F219" s="230" t="s">
        <v>5759</v>
      </c>
      <c r="G219" s="231" t="s">
        <v>544</v>
      </c>
      <c r="H219" s="232">
        <v>1</v>
      </c>
      <c r="I219" s="233"/>
      <c r="J219" s="234">
        <f>ROUND(I219*H219,2)</f>
        <v>0</v>
      </c>
      <c r="K219" s="230" t="s">
        <v>1</v>
      </c>
      <c r="L219" s="45"/>
      <c r="M219" s="235" t="s">
        <v>1</v>
      </c>
      <c r="N219" s="236" t="s">
        <v>46</v>
      </c>
      <c r="O219" s="92"/>
      <c r="P219" s="237">
        <f>O219*H219</f>
        <v>0</v>
      </c>
      <c r="Q219" s="237">
        <v>0</v>
      </c>
      <c r="R219" s="237">
        <f>Q219*H219</f>
        <v>0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404</v>
      </c>
      <c r="AT219" s="239" t="s">
        <v>323</v>
      </c>
      <c r="AU219" s="239" t="s">
        <v>89</v>
      </c>
      <c r="AY219" s="18" t="s">
        <v>320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404</v>
      </c>
      <c r="BM219" s="239" t="s">
        <v>1646</v>
      </c>
    </row>
    <row r="220" s="2" customFormat="1" ht="24.15" customHeight="1">
      <c r="A220" s="39"/>
      <c r="B220" s="40"/>
      <c r="C220" s="228" t="s">
        <v>1120</v>
      </c>
      <c r="D220" s="228" t="s">
        <v>323</v>
      </c>
      <c r="E220" s="229" t="s">
        <v>5760</v>
      </c>
      <c r="F220" s="230" t="s">
        <v>5761</v>
      </c>
      <c r="G220" s="231" t="s">
        <v>544</v>
      </c>
      <c r="H220" s="232">
        <v>3</v>
      </c>
      <c r="I220" s="233"/>
      <c r="J220" s="234">
        <f>ROUND(I220*H220,2)</f>
        <v>0</v>
      </c>
      <c r="K220" s="230" t="s">
        <v>1</v>
      </c>
      <c r="L220" s="45"/>
      <c r="M220" s="235" t="s">
        <v>1</v>
      </c>
      <c r="N220" s="236" t="s">
        <v>46</v>
      </c>
      <c r="O220" s="92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404</v>
      </c>
      <c r="AT220" s="239" t="s">
        <v>323</v>
      </c>
      <c r="AU220" s="239" t="s">
        <v>89</v>
      </c>
      <c r="AY220" s="18" t="s">
        <v>320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89</v>
      </c>
      <c r="BK220" s="240">
        <f>ROUND(I220*H220,2)</f>
        <v>0</v>
      </c>
      <c r="BL220" s="18" t="s">
        <v>404</v>
      </c>
      <c r="BM220" s="239" t="s">
        <v>1656</v>
      </c>
    </row>
    <row r="221" s="2" customFormat="1" ht="24.15" customHeight="1">
      <c r="A221" s="39"/>
      <c r="B221" s="40"/>
      <c r="C221" s="228" t="s">
        <v>1126</v>
      </c>
      <c r="D221" s="228" t="s">
        <v>323</v>
      </c>
      <c r="E221" s="229" t="s">
        <v>5762</v>
      </c>
      <c r="F221" s="230" t="s">
        <v>5763</v>
      </c>
      <c r="G221" s="231" t="s">
        <v>544</v>
      </c>
      <c r="H221" s="232">
        <v>5</v>
      </c>
      <c r="I221" s="233"/>
      <c r="J221" s="234">
        <f>ROUND(I221*H221,2)</f>
        <v>0</v>
      </c>
      <c r="K221" s="230" t="s">
        <v>1</v>
      </c>
      <c r="L221" s="45"/>
      <c r="M221" s="235" t="s">
        <v>1</v>
      </c>
      <c r="N221" s="236" t="s">
        <v>46</v>
      </c>
      <c r="O221" s="92"/>
      <c r="P221" s="237">
        <f>O221*H221</f>
        <v>0</v>
      </c>
      <c r="Q221" s="237">
        <v>0</v>
      </c>
      <c r="R221" s="237">
        <f>Q221*H221</f>
        <v>0</v>
      </c>
      <c r="S221" s="237">
        <v>0</v>
      </c>
      <c r="T221" s="238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9" t="s">
        <v>404</v>
      </c>
      <c r="AT221" s="239" t="s">
        <v>323</v>
      </c>
      <c r="AU221" s="239" t="s">
        <v>89</v>
      </c>
      <c r="AY221" s="18" t="s">
        <v>320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8" t="s">
        <v>89</v>
      </c>
      <c r="BK221" s="240">
        <f>ROUND(I221*H221,2)</f>
        <v>0</v>
      </c>
      <c r="BL221" s="18" t="s">
        <v>404</v>
      </c>
      <c r="BM221" s="239" t="s">
        <v>1661</v>
      </c>
    </row>
    <row r="222" s="2" customFormat="1" ht="37.8" customHeight="1">
      <c r="A222" s="39"/>
      <c r="B222" s="40"/>
      <c r="C222" s="228" t="s">
        <v>1138</v>
      </c>
      <c r="D222" s="228" t="s">
        <v>323</v>
      </c>
      <c r="E222" s="229" t="s">
        <v>5764</v>
      </c>
      <c r="F222" s="230" t="s">
        <v>3853</v>
      </c>
      <c r="G222" s="231" t="s">
        <v>544</v>
      </c>
      <c r="H222" s="232">
        <v>5</v>
      </c>
      <c r="I222" s="233"/>
      <c r="J222" s="234">
        <f>ROUND(I222*H222,2)</f>
        <v>0</v>
      </c>
      <c r="K222" s="230" t="s">
        <v>1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404</v>
      </c>
      <c r="AT222" s="239" t="s">
        <v>323</v>
      </c>
      <c r="AU222" s="239" t="s">
        <v>89</v>
      </c>
      <c r="AY222" s="18" t="s">
        <v>320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404</v>
      </c>
      <c r="BM222" s="239" t="s">
        <v>1675</v>
      </c>
    </row>
    <row r="223" s="2" customFormat="1" ht="37.8" customHeight="1">
      <c r="A223" s="39"/>
      <c r="B223" s="40"/>
      <c r="C223" s="228" t="s">
        <v>1150</v>
      </c>
      <c r="D223" s="228" t="s">
        <v>323</v>
      </c>
      <c r="E223" s="229" t="s">
        <v>4295</v>
      </c>
      <c r="F223" s="230" t="s">
        <v>5765</v>
      </c>
      <c r="G223" s="231" t="s">
        <v>544</v>
      </c>
      <c r="H223" s="232">
        <v>17</v>
      </c>
      <c r="I223" s="233"/>
      <c r="J223" s="234">
        <f>ROUND(I223*H223,2)</f>
        <v>0</v>
      </c>
      <c r="K223" s="230" t="s">
        <v>1</v>
      </c>
      <c r="L223" s="45"/>
      <c r="M223" s="235" t="s">
        <v>1</v>
      </c>
      <c r="N223" s="236" t="s">
        <v>46</v>
      </c>
      <c r="O223" s="92"/>
      <c r="P223" s="237">
        <f>O223*H223</f>
        <v>0</v>
      </c>
      <c r="Q223" s="237">
        <v>0</v>
      </c>
      <c r="R223" s="237">
        <f>Q223*H223</f>
        <v>0</v>
      </c>
      <c r="S223" s="237">
        <v>0</v>
      </c>
      <c r="T223" s="23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9" t="s">
        <v>404</v>
      </c>
      <c r="AT223" s="239" t="s">
        <v>323</v>
      </c>
      <c r="AU223" s="239" t="s">
        <v>89</v>
      </c>
      <c r="AY223" s="18" t="s">
        <v>320</v>
      </c>
      <c r="BE223" s="240">
        <f>IF(N223="základní",J223,0)</f>
        <v>0</v>
      </c>
      <c r="BF223" s="240">
        <f>IF(N223="snížená",J223,0)</f>
        <v>0</v>
      </c>
      <c r="BG223" s="240">
        <f>IF(N223="zákl. přenesená",J223,0)</f>
        <v>0</v>
      </c>
      <c r="BH223" s="240">
        <f>IF(N223="sníž. přenesená",J223,0)</f>
        <v>0</v>
      </c>
      <c r="BI223" s="240">
        <f>IF(N223="nulová",J223,0)</f>
        <v>0</v>
      </c>
      <c r="BJ223" s="18" t="s">
        <v>89</v>
      </c>
      <c r="BK223" s="240">
        <f>ROUND(I223*H223,2)</f>
        <v>0</v>
      </c>
      <c r="BL223" s="18" t="s">
        <v>404</v>
      </c>
      <c r="BM223" s="239" t="s">
        <v>1686</v>
      </c>
    </row>
    <row r="224" s="2" customFormat="1" ht="24.15" customHeight="1">
      <c r="A224" s="39"/>
      <c r="B224" s="40"/>
      <c r="C224" s="228" t="s">
        <v>1155</v>
      </c>
      <c r="D224" s="228" t="s">
        <v>323</v>
      </c>
      <c r="E224" s="229" t="s">
        <v>5766</v>
      </c>
      <c r="F224" s="230" t="s">
        <v>5767</v>
      </c>
      <c r="G224" s="231" t="s">
        <v>544</v>
      </c>
      <c r="H224" s="232">
        <v>2</v>
      </c>
      <c r="I224" s="233"/>
      <c r="J224" s="234">
        <f>ROUND(I224*H224,2)</f>
        <v>0</v>
      </c>
      <c r="K224" s="230" t="s">
        <v>1</v>
      </c>
      <c r="L224" s="45"/>
      <c r="M224" s="235" t="s">
        <v>1</v>
      </c>
      <c r="N224" s="236" t="s">
        <v>46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404</v>
      </c>
      <c r="AT224" s="239" t="s">
        <v>323</v>
      </c>
      <c r="AU224" s="239" t="s">
        <v>89</v>
      </c>
      <c r="AY224" s="18" t="s">
        <v>320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89</v>
      </c>
      <c r="BK224" s="240">
        <f>ROUND(I224*H224,2)</f>
        <v>0</v>
      </c>
      <c r="BL224" s="18" t="s">
        <v>404</v>
      </c>
      <c r="BM224" s="239" t="s">
        <v>1698</v>
      </c>
    </row>
    <row r="225" s="2" customFormat="1" ht="24.15" customHeight="1">
      <c r="A225" s="39"/>
      <c r="B225" s="40"/>
      <c r="C225" s="228" t="s">
        <v>1161</v>
      </c>
      <c r="D225" s="228" t="s">
        <v>323</v>
      </c>
      <c r="E225" s="229" t="s">
        <v>5768</v>
      </c>
      <c r="F225" s="230" t="s">
        <v>5769</v>
      </c>
      <c r="G225" s="231" t="s">
        <v>544</v>
      </c>
      <c r="H225" s="232">
        <v>1</v>
      </c>
      <c r="I225" s="233"/>
      <c r="J225" s="234">
        <f>ROUND(I225*H225,2)</f>
        <v>0</v>
      </c>
      <c r="K225" s="230" t="s">
        <v>1</v>
      </c>
      <c r="L225" s="45"/>
      <c r="M225" s="235" t="s">
        <v>1</v>
      </c>
      <c r="N225" s="236" t="s">
        <v>46</v>
      </c>
      <c r="O225" s="92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9" t="s">
        <v>404</v>
      </c>
      <c r="AT225" s="239" t="s">
        <v>323</v>
      </c>
      <c r="AU225" s="239" t="s">
        <v>89</v>
      </c>
      <c r="AY225" s="18" t="s">
        <v>320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8" t="s">
        <v>89</v>
      </c>
      <c r="BK225" s="240">
        <f>ROUND(I225*H225,2)</f>
        <v>0</v>
      </c>
      <c r="BL225" s="18" t="s">
        <v>404</v>
      </c>
      <c r="BM225" s="239" t="s">
        <v>1709</v>
      </c>
    </row>
    <row r="226" s="2" customFormat="1" ht="24.15" customHeight="1">
      <c r="A226" s="39"/>
      <c r="B226" s="40"/>
      <c r="C226" s="228" t="s">
        <v>1166</v>
      </c>
      <c r="D226" s="228" t="s">
        <v>323</v>
      </c>
      <c r="E226" s="229" t="s">
        <v>5770</v>
      </c>
      <c r="F226" s="230" t="s">
        <v>5771</v>
      </c>
      <c r="G226" s="231" t="s">
        <v>544</v>
      </c>
      <c r="H226" s="232">
        <v>3</v>
      </c>
      <c r="I226" s="233"/>
      <c r="J226" s="234">
        <f>ROUND(I226*H226,2)</f>
        <v>0</v>
      </c>
      <c r="K226" s="230" t="s">
        <v>1</v>
      </c>
      <c r="L226" s="45"/>
      <c r="M226" s="235" t="s">
        <v>1</v>
      </c>
      <c r="N226" s="236" t="s">
        <v>46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404</v>
      </c>
      <c r="AT226" s="239" t="s">
        <v>323</v>
      </c>
      <c r="AU226" s="239" t="s">
        <v>89</v>
      </c>
      <c r="AY226" s="18" t="s">
        <v>320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89</v>
      </c>
      <c r="BK226" s="240">
        <f>ROUND(I226*H226,2)</f>
        <v>0</v>
      </c>
      <c r="BL226" s="18" t="s">
        <v>404</v>
      </c>
      <c r="BM226" s="239" t="s">
        <v>1719</v>
      </c>
    </row>
    <row r="227" s="2" customFormat="1" ht="24.15" customHeight="1">
      <c r="A227" s="39"/>
      <c r="B227" s="40"/>
      <c r="C227" s="228" t="s">
        <v>1172</v>
      </c>
      <c r="D227" s="228" t="s">
        <v>323</v>
      </c>
      <c r="E227" s="229" t="s">
        <v>5772</v>
      </c>
      <c r="F227" s="230" t="s">
        <v>5773</v>
      </c>
      <c r="G227" s="231" t="s">
        <v>544</v>
      </c>
      <c r="H227" s="232">
        <v>5</v>
      </c>
      <c r="I227" s="233"/>
      <c r="J227" s="234">
        <f>ROUND(I227*H227,2)</f>
        <v>0</v>
      </c>
      <c r="K227" s="230" t="s">
        <v>1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0</v>
      </c>
      <c r="R227" s="237">
        <f>Q227*H227</f>
        <v>0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404</v>
      </c>
      <c r="AT227" s="239" t="s">
        <v>323</v>
      </c>
      <c r="AU227" s="239" t="s">
        <v>89</v>
      </c>
      <c r="AY227" s="18" t="s">
        <v>320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404</v>
      </c>
      <c r="BM227" s="239" t="s">
        <v>1724</v>
      </c>
    </row>
    <row r="228" s="2" customFormat="1" ht="33" customHeight="1">
      <c r="A228" s="39"/>
      <c r="B228" s="40"/>
      <c r="C228" s="228" t="s">
        <v>1177</v>
      </c>
      <c r="D228" s="228" t="s">
        <v>323</v>
      </c>
      <c r="E228" s="229" t="s">
        <v>5774</v>
      </c>
      <c r="F228" s="230" t="s">
        <v>5775</v>
      </c>
      <c r="G228" s="231" t="s">
        <v>544</v>
      </c>
      <c r="H228" s="232">
        <v>16</v>
      </c>
      <c r="I228" s="233"/>
      <c r="J228" s="234">
        <f>ROUND(I228*H228,2)</f>
        <v>0</v>
      </c>
      <c r="K228" s="230" t="s">
        <v>1</v>
      </c>
      <c r="L228" s="45"/>
      <c r="M228" s="235" t="s">
        <v>1</v>
      </c>
      <c r="N228" s="236" t="s">
        <v>46</v>
      </c>
      <c r="O228" s="92"/>
      <c r="P228" s="237">
        <f>O228*H228</f>
        <v>0</v>
      </c>
      <c r="Q228" s="237">
        <v>0</v>
      </c>
      <c r="R228" s="237">
        <f>Q228*H228</f>
        <v>0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404</v>
      </c>
      <c r="AT228" s="239" t="s">
        <v>323</v>
      </c>
      <c r="AU228" s="239" t="s">
        <v>89</v>
      </c>
      <c r="AY228" s="18" t="s">
        <v>320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89</v>
      </c>
      <c r="BK228" s="240">
        <f>ROUND(I228*H228,2)</f>
        <v>0</v>
      </c>
      <c r="BL228" s="18" t="s">
        <v>404</v>
      </c>
      <c r="BM228" s="239" t="s">
        <v>1736</v>
      </c>
    </row>
    <row r="229" s="2" customFormat="1" ht="24.15" customHeight="1">
      <c r="A229" s="39"/>
      <c r="B229" s="40"/>
      <c r="C229" s="228" t="s">
        <v>1183</v>
      </c>
      <c r="D229" s="228" t="s">
        <v>323</v>
      </c>
      <c r="E229" s="229" t="s">
        <v>5776</v>
      </c>
      <c r="F229" s="230" t="s">
        <v>5777</v>
      </c>
      <c r="G229" s="231" t="s">
        <v>544</v>
      </c>
      <c r="H229" s="232">
        <v>1</v>
      </c>
      <c r="I229" s="233"/>
      <c r="J229" s="234">
        <f>ROUND(I229*H229,2)</f>
        <v>0</v>
      </c>
      <c r="K229" s="230" t="s">
        <v>1</v>
      </c>
      <c r="L229" s="45"/>
      <c r="M229" s="235" t="s">
        <v>1</v>
      </c>
      <c r="N229" s="236" t="s">
        <v>46</v>
      </c>
      <c r="O229" s="92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9" t="s">
        <v>404</v>
      </c>
      <c r="AT229" s="239" t="s">
        <v>323</v>
      </c>
      <c r="AU229" s="239" t="s">
        <v>89</v>
      </c>
      <c r="AY229" s="18" t="s">
        <v>320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8" t="s">
        <v>89</v>
      </c>
      <c r="BK229" s="240">
        <f>ROUND(I229*H229,2)</f>
        <v>0</v>
      </c>
      <c r="BL229" s="18" t="s">
        <v>404</v>
      </c>
      <c r="BM229" s="239" t="s">
        <v>1746</v>
      </c>
    </row>
    <row r="230" s="2" customFormat="1" ht="24.15" customHeight="1">
      <c r="A230" s="39"/>
      <c r="B230" s="40"/>
      <c r="C230" s="228" t="s">
        <v>1192</v>
      </c>
      <c r="D230" s="228" t="s">
        <v>323</v>
      </c>
      <c r="E230" s="229" t="s">
        <v>5666</v>
      </c>
      <c r="F230" s="230" t="s">
        <v>3857</v>
      </c>
      <c r="G230" s="231" t="s">
        <v>544</v>
      </c>
      <c r="H230" s="232">
        <v>50</v>
      </c>
      <c r="I230" s="233"/>
      <c r="J230" s="234">
        <f>ROUND(I230*H230,2)</f>
        <v>0</v>
      </c>
      <c r="K230" s="230" t="s">
        <v>1</v>
      </c>
      <c r="L230" s="45"/>
      <c r="M230" s="235" t="s">
        <v>1</v>
      </c>
      <c r="N230" s="236" t="s">
        <v>46</v>
      </c>
      <c r="O230" s="92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404</v>
      </c>
      <c r="AT230" s="239" t="s">
        <v>323</v>
      </c>
      <c r="AU230" s="239" t="s">
        <v>89</v>
      </c>
      <c r="AY230" s="18" t="s">
        <v>320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89</v>
      </c>
      <c r="BK230" s="240">
        <f>ROUND(I230*H230,2)</f>
        <v>0</v>
      </c>
      <c r="BL230" s="18" t="s">
        <v>404</v>
      </c>
      <c r="BM230" s="239" t="s">
        <v>1760</v>
      </c>
    </row>
    <row r="231" s="2" customFormat="1" ht="24.15" customHeight="1">
      <c r="A231" s="39"/>
      <c r="B231" s="40"/>
      <c r="C231" s="228" t="s">
        <v>1201</v>
      </c>
      <c r="D231" s="228" t="s">
        <v>323</v>
      </c>
      <c r="E231" s="229" t="s">
        <v>5778</v>
      </c>
      <c r="F231" s="230" t="s">
        <v>5779</v>
      </c>
      <c r="G231" s="231" t="s">
        <v>3175</v>
      </c>
      <c r="H231" s="232">
        <v>1</v>
      </c>
      <c r="I231" s="233"/>
      <c r="J231" s="234">
        <f>ROUND(I231*H231,2)</f>
        <v>0</v>
      </c>
      <c r="K231" s="230" t="s">
        <v>1</v>
      </c>
      <c r="L231" s="45"/>
      <c r="M231" s="235" t="s">
        <v>1</v>
      </c>
      <c r="N231" s="236" t="s">
        <v>46</v>
      </c>
      <c r="O231" s="92"/>
      <c r="P231" s="237">
        <f>O231*H231</f>
        <v>0</v>
      </c>
      <c r="Q231" s="237">
        <v>0</v>
      </c>
      <c r="R231" s="237">
        <f>Q231*H231</f>
        <v>0</v>
      </c>
      <c r="S231" s="237">
        <v>0</v>
      </c>
      <c r="T231" s="23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9" t="s">
        <v>404</v>
      </c>
      <c r="AT231" s="239" t="s">
        <v>323</v>
      </c>
      <c r="AU231" s="239" t="s">
        <v>89</v>
      </c>
      <c r="AY231" s="18" t="s">
        <v>320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8" t="s">
        <v>89</v>
      </c>
      <c r="BK231" s="240">
        <f>ROUND(I231*H231,2)</f>
        <v>0</v>
      </c>
      <c r="BL231" s="18" t="s">
        <v>404</v>
      </c>
      <c r="BM231" s="239" t="s">
        <v>1772</v>
      </c>
    </row>
    <row r="232" s="2" customFormat="1" ht="24.15" customHeight="1">
      <c r="A232" s="39"/>
      <c r="B232" s="40"/>
      <c r="C232" s="228" t="s">
        <v>1206</v>
      </c>
      <c r="D232" s="228" t="s">
        <v>323</v>
      </c>
      <c r="E232" s="229" t="s">
        <v>5780</v>
      </c>
      <c r="F232" s="230" t="s">
        <v>5781</v>
      </c>
      <c r="G232" s="231" t="s">
        <v>3175</v>
      </c>
      <c r="H232" s="232">
        <v>1</v>
      </c>
      <c r="I232" s="233"/>
      <c r="J232" s="234">
        <f>ROUND(I232*H232,2)</f>
        <v>0</v>
      </c>
      <c r="K232" s="230" t="s">
        <v>1</v>
      </c>
      <c r="L232" s="45"/>
      <c r="M232" s="235" t="s">
        <v>1</v>
      </c>
      <c r="N232" s="236" t="s">
        <v>46</v>
      </c>
      <c r="O232" s="92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404</v>
      </c>
      <c r="AT232" s="239" t="s">
        <v>323</v>
      </c>
      <c r="AU232" s="239" t="s">
        <v>89</v>
      </c>
      <c r="AY232" s="18" t="s">
        <v>320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89</v>
      </c>
      <c r="BK232" s="240">
        <f>ROUND(I232*H232,2)</f>
        <v>0</v>
      </c>
      <c r="BL232" s="18" t="s">
        <v>404</v>
      </c>
      <c r="BM232" s="239" t="s">
        <v>1780</v>
      </c>
    </row>
    <row r="233" s="2" customFormat="1" ht="24.15" customHeight="1">
      <c r="A233" s="39"/>
      <c r="B233" s="40"/>
      <c r="C233" s="228" t="s">
        <v>1212</v>
      </c>
      <c r="D233" s="228" t="s">
        <v>323</v>
      </c>
      <c r="E233" s="229" t="s">
        <v>5782</v>
      </c>
      <c r="F233" s="230" t="s">
        <v>5783</v>
      </c>
      <c r="G233" s="231" t="s">
        <v>3175</v>
      </c>
      <c r="H233" s="232">
        <v>1</v>
      </c>
      <c r="I233" s="233"/>
      <c r="J233" s="234">
        <f>ROUND(I233*H233,2)</f>
        <v>0</v>
      </c>
      <c r="K233" s="230" t="s">
        <v>1</v>
      </c>
      <c r="L233" s="45"/>
      <c r="M233" s="235" t="s">
        <v>1</v>
      </c>
      <c r="N233" s="236" t="s">
        <v>46</v>
      </c>
      <c r="O233" s="92"/>
      <c r="P233" s="237">
        <f>O233*H233</f>
        <v>0</v>
      </c>
      <c r="Q233" s="237">
        <v>0</v>
      </c>
      <c r="R233" s="237">
        <f>Q233*H233</f>
        <v>0</v>
      </c>
      <c r="S233" s="237">
        <v>0</v>
      </c>
      <c r="T233" s="238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9" t="s">
        <v>404</v>
      </c>
      <c r="AT233" s="239" t="s">
        <v>323</v>
      </c>
      <c r="AU233" s="239" t="s">
        <v>89</v>
      </c>
      <c r="AY233" s="18" t="s">
        <v>320</v>
      </c>
      <c r="BE233" s="240">
        <f>IF(N233="základní",J233,0)</f>
        <v>0</v>
      </c>
      <c r="BF233" s="240">
        <f>IF(N233="snížená",J233,0)</f>
        <v>0</v>
      </c>
      <c r="BG233" s="240">
        <f>IF(N233="zákl. přenesená",J233,0)</f>
        <v>0</v>
      </c>
      <c r="BH233" s="240">
        <f>IF(N233="sníž. přenesená",J233,0)</f>
        <v>0</v>
      </c>
      <c r="BI233" s="240">
        <f>IF(N233="nulová",J233,0)</f>
        <v>0</v>
      </c>
      <c r="BJ233" s="18" t="s">
        <v>89</v>
      </c>
      <c r="BK233" s="240">
        <f>ROUND(I233*H233,2)</f>
        <v>0</v>
      </c>
      <c r="BL233" s="18" t="s">
        <v>404</v>
      </c>
      <c r="BM233" s="239" t="s">
        <v>1788</v>
      </c>
    </row>
    <row r="234" s="2" customFormat="1" ht="24.15" customHeight="1">
      <c r="A234" s="39"/>
      <c r="B234" s="40"/>
      <c r="C234" s="228" t="s">
        <v>1216</v>
      </c>
      <c r="D234" s="228" t="s">
        <v>323</v>
      </c>
      <c r="E234" s="229" t="s">
        <v>5784</v>
      </c>
      <c r="F234" s="230" t="s">
        <v>5785</v>
      </c>
      <c r="G234" s="231" t="s">
        <v>3175</v>
      </c>
      <c r="H234" s="232">
        <v>1</v>
      </c>
      <c r="I234" s="233"/>
      <c r="J234" s="234">
        <f>ROUND(I234*H234,2)</f>
        <v>0</v>
      </c>
      <c r="K234" s="230" t="s">
        <v>1</v>
      </c>
      <c r="L234" s="45"/>
      <c r="M234" s="235" t="s">
        <v>1</v>
      </c>
      <c r="N234" s="236" t="s">
        <v>46</v>
      </c>
      <c r="O234" s="92"/>
      <c r="P234" s="237">
        <f>O234*H234</f>
        <v>0</v>
      </c>
      <c r="Q234" s="237">
        <v>0</v>
      </c>
      <c r="R234" s="237">
        <f>Q234*H234</f>
        <v>0</v>
      </c>
      <c r="S234" s="237">
        <v>0</v>
      </c>
      <c r="T234" s="238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9" t="s">
        <v>404</v>
      </c>
      <c r="AT234" s="239" t="s">
        <v>323</v>
      </c>
      <c r="AU234" s="239" t="s">
        <v>89</v>
      </c>
      <c r="AY234" s="18" t="s">
        <v>320</v>
      </c>
      <c r="BE234" s="240">
        <f>IF(N234="základní",J234,0)</f>
        <v>0</v>
      </c>
      <c r="BF234" s="240">
        <f>IF(N234="snížená",J234,0)</f>
        <v>0</v>
      </c>
      <c r="BG234" s="240">
        <f>IF(N234="zákl. přenesená",J234,0)</f>
        <v>0</v>
      </c>
      <c r="BH234" s="240">
        <f>IF(N234="sníž. přenesená",J234,0)</f>
        <v>0</v>
      </c>
      <c r="BI234" s="240">
        <f>IF(N234="nulová",J234,0)</f>
        <v>0</v>
      </c>
      <c r="BJ234" s="18" t="s">
        <v>89</v>
      </c>
      <c r="BK234" s="240">
        <f>ROUND(I234*H234,2)</f>
        <v>0</v>
      </c>
      <c r="BL234" s="18" t="s">
        <v>404</v>
      </c>
      <c r="BM234" s="239" t="s">
        <v>1799</v>
      </c>
    </row>
    <row r="235" s="2" customFormat="1" ht="21.75" customHeight="1">
      <c r="A235" s="39"/>
      <c r="B235" s="40"/>
      <c r="C235" s="228" t="s">
        <v>1221</v>
      </c>
      <c r="D235" s="228" t="s">
        <v>323</v>
      </c>
      <c r="E235" s="229" t="s">
        <v>5786</v>
      </c>
      <c r="F235" s="230" t="s">
        <v>5787</v>
      </c>
      <c r="G235" s="231" t="s">
        <v>3175</v>
      </c>
      <c r="H235" s="232">
        <v>1</v>
      </c>
      <c r="I235" s="233"/>
      <c r="J235" s="234">
        <f>ROUND(I235*H235,2)</f>
        <v>0</v>
      </c>
      <c r="K235" s="230" t="s">
        <v>1</v>
      </c>
      <c r="L235" s="45"/>
      <c r="M235" s="235" t="s">
        <v>1</v>
      </c>
      <c r="N235" s="236" t="s">
        <v>46</v>
      </c>
      <c r="O235" s="92"/>
      <c r="P235" s="237">
        <f>O235*H235</f>
        <v>0</v>
      </c>
      <c r="Q235" s="237">
        <v>0</v>
      </c>
      <c r="R235" s="237">
        <f>Q235*H235</f>
        <v>0</v>
      </c>
      <c r="S235" s="237">
        <v>0</v>
      </c>
      <c r="T235" s="238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9" t="s">
        <v>404</v>
      </c>
      <c r="AT235" s="239" t="s">
        <v>323</v>
      </c>
      <c r="AU235" s="239" t="s">
        <v>89</v>
      </c>
      <c r="AY235" s="18" t="s">
        <v>320</v>
      </c>
      <c r="BE235" s="240">
        <f>IF(N235="základní",J235,0)</f>
        <v>0</v>
      </c>
      <c r="BF235" s="240">
        <f>IF(N235="snížená",J235,0)</f>
        <v>0</v>
      </c>
      <c r="BG235" s="240">
        <f>IF(N235="zákl. přenesená",J235,0)</f>
        <v>0</v>
      </c>
      <c r="BH235" s="240">
        <f>IF(N235="sníž. přenesená",J235,0)</f>
        <v>0</v>
      </c>
      <c r="BI235" s="240">
        <f>IF(N235="nulová",J235,0)</f>
        <v>0</v>
      </c>
      <c r="BJ235" s="18" t="s">
        <v>89</v>
      </c>
      <c r="BK235" s="240">
        <f>ROUND(I235*H235,2)</f>
        <v>0</v>
      </c>
      <c r="BL235" s="18" t="s">
        <v>404</v>
      </c>
      <c r="BM235" s="239" t="s">
        <v>1810</v>
      </c>
    </row>
    <row r="236" s="2" customFormat="1" ht="24.15" customHeight="1">
      <c r="A236" s="39"/>
      <c r="B236" s="40"/>
      <c r="C236" s="228" t="s">
        <v>1226</v>
      </c>
      <c r="D236" s="228" t="s">
        <v>323</v>
      </c>
      <c r="E236" s="229" t="s">
        <v>5788</v>
      </c>
      <c r="F236" s="230" t="s">
        <v>5789</v>
      </c>
      <c r="G236" s="231" t="s">
        <v>3175</v>
      </c>
      <c r="H236" s="232">
        <v>1</v>
      </c>
      <c r="I236" s="233"/>
      <c r="J236" s="234">
        <f>ROUND(I236*H236,2)</f>
        <v>0</v>
      </c>
      <c r="K236" s="230" t="s">
        <v>1</v>
      </c>
      <c r="L236" s="45"/>
      <c r="M236" s="235" t="s">
        <v>1</v>
      </c>
      <c r="N236" s="236" t="s">
        <v>46</v>
      </c>
      <c r="O236" s="92"/>
      <c r="P236" s="237">
        <f>O236*H236</f>
        <v>0</v>
      </c>
      <c r="Q236" s="237">
        <v>0</v>
      </c>
      <c r="R236" s="237">
        <f>Q236*H236</f>
        <v>0</v>
      </c>
      <c r="S236" s="237">
        <v>0</v>
      </c>
      <c r="T236" s="238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9" t="s">
        <v>404</v>
      </c>
      <c r="AT236" s="239" t="s">
        <v>323</v>
      </c>
      <c r="AU236" s="239" t="s">
        <v>89</v>
      </c>
      <c r="AY236" s="18" t="s">
        <v>320</v>
      </c>
      <c r="BE236" s="240">
        <f>IF(N236="základní",J236,0)</f>
        <v>0</v>
      </c>
      <c r="BF236" s="240">
        <f>IF(N236="snížená",J236,0)</f>
        <v>0</v>
      </c>
      <c r="BG236" s="240">
        <f>IF(N236="zákl. přenesená",J236,0)</f>
        <v>0</v>
      </c>
      <c r="BH236" s="240">
        <f>IF(N236="sníž. přenesená",J236,0)</f>
        <v>0</v>
      </c>
      <c r="BI236" s="240">
        <f>IF(N236="nulová",J236,0)</f>
        <v>0</v>
      </c>
      <c r="BJ236" s="18" t="s">
        <v>89</v>
      </c>
      <c r="BK236" s="240">
        <f>ROUND(I236*H236,2)</f>
        <v>0</v>
      </c>
      <c r="BL236" s="18" t="s">
        <v>404</v>
      </c>
      <c r="BM236" s="239" t="s">
        <v>1817</v>
      </c>
    </row>
    <row r="237" s="2" customFormat="1" ht="21.75" customHeight="1">
      <c r="A237" s="39"/>
      <c r="B237" s="40"/>
      <c r="C237" s="228" t="s">
        <v>1287</v>
      </c>
      <c r="D237" s="228" t="s">
        <v>323</v>
      </c>
      <c r="E237" s="229" t="s">
        <v>5790</v>
      </c>
      <c r="F237" s="230" t="s">
        <v>5791</v>
      </c>
      <c r="G237" s="231" t="s">
        <v>3175</v>
      </c>
      <c r="H237" s="232">
        <v>3</v>
      </c>
      <c r="I237" s="233"/>
      <c r="J237" s="234">
        <f>ROUND(I237*H237,2)</f>
        <v>0</v>
      </c>
      <c r="K237" s="230" t="s">
        <v>1</v>
      </c>
      <c r="L237" s="45"/>
      <c r="M237" s="235" t="s">
        <v>1</v>
      </c>
      <c r="N237" s="236" t="s">
        <v>46</v>
      </c>
      <c r="O237" s="92"/>
      <c r="P237" s="237">
        <f>O237*H237</f>
        <v>0</v>
      </c>
      <c r="Q237" s="237">
        <v>0</v>
      </c>
      <c r="R237" s="237">
        <f>Q237*H237</f>
        <v>0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404</v>
      </c>
      <c r="AT237" s="239" t="s">
        <v>323</v>
      </c>
      <c r="AU237" s="239" t="s">
        <v>89</v>
      </c>
      <c r="AY237" s="18" t="s">
        <v>320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89</v>
      </c>
      <c r="BK237" s="240">
        <f>ROUND(I237*H237,2)</f>
        <v>0</v>
      </c>
      <c r="BL237" s="18" t="s">
        <v>404</v>
      </c>
      <c r="BM237" s="239" t="s">
        <v>1827</v>
      </c>
    </row>
    <row r="238" s="2" customFormat="1" ht="21.75" customHeight="1">
      <c r="A238" s="39"/>
      <c r="B238" s="40"/>
      <c r="C238" s="228" t="s">
        <v>1292</v>
      </c>
      <c r="D238" s="228" t="s">
        <v>323</v>
      </c>
      <c r="E238" s="229" t="s">
        <v>5792</v>
      </c>
      <c r="F238" s="230" t="s">
        <v>5793</v>
      </c>
      <c r="G238" s="231" t="s">
        <v>3175</v>
      </c>
      <c r="H238" s="232">
        <v>1</v>
      </c>
      <c r="I238" s="233"/>
      <c r="J238" s="234">
        <f>ROUND(I238*H238,2)</f>
        <v>0</v>
      </c>
      <c r="K238" s="230" t="s">
        <v>1</v>
      </c>
      <c r="L238" s="45"/>
      <c r="M238" s="235" t="s">
        <v>1</v>
      </c>
      <c r="N238" s="236" t="s">
        <v>46</v>
      </c>
      <c r="O238" s="92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404</v>
      </c>
      <c r="AT238" s="239" t="s">
        <v>323</v>
      </c>
      <c r="AU238" s="239" t="s">
        <v>89</v>
      </c>
      <c r="AY238" s="18" t="s">
        <v>320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89</v>
      </c>
      <c r="BK238" s="240">
        <f>ROUND(I238*H238,2)</f>
        <v>0</v>
      </c>
      <c r="BL238" s="18" t="s">
        <v>404</v>
      </c>
      <c r="BM238" s="239" t="s">
        <v>1844</v>
      </c>
    </row>
    <row r="239" s="2" customFormat="1" ht="21.75" customHeight="1">
      <c r="A239" s="39"/>
      <c r="B239" s="40"/>
      <c r="C239" s="228" t="s">
        <v>1298</v>
      </c>
      <c r="D239" s="228" t="s">
        <v>323</v>
      </c>
      <c r="E239" s="229" t="s">
        <v>5794</v>
      </c>
      <c r="F239" s="230" t="s">
        <v>5795</v>
      </c>
      <c r="G239" s="231" t="s">
        <v>4089</v>
      </c>
      <c r="H239" s="313"/>
      <c r="I239" s="233"/>
      <c r="J239" s="234">
        <f>ROUND(I239*H239,2)</f>
        <v>0</v>
      </c>
      <c r="K239" s="230" t="s">
        <v>1</v>
      </c>
      <c r="L239" s="45"/>
      <c r="M239" s="235" t="s">
        <v>1</v>
      </c>
      <c r="N239" s="236" t="s">
        <v>46</v>
      </c>
      <c r="O239" s="92"/>
      <c r="P239" s="237">
        <f>O239*H239</f>
        <v>0</v>
      </c>
      <c r="Q239" s="237">
        <v>0</v>
      </c>
      <c r="R239" s="237">
        <f>Q239*H239</f>
        <v>0</v>
      </c>
      <c r="S239" s="237">
        <v>0</v>
      </c>
      <c r="T239" s="238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9" t="s">
        <v>404</v>
      </c>
      <c r="AT239" s="239" t="s">
        <v>323</v>
      </c>
      <c r="AU239" s="239" t="s">
        <v>89</v>
      </c>
      <c r="AY239" s="18" t="s">
        <v>320</v>
      </c>
      <c r="BE239" s="240">
        <f>IF(N239="základní",J239,0)</f>
        <v>0</v>
      </c>
      <c r="BF239" s="240">
        <f>IF(N239="snížená",J239,0)</f>
        <v>0</v>
      </c>
      <c r="BG239" s="240">
        <f>IF(N239="zákl. přenesená",J239,0)</f>
        <v>0</v>
      </c>
      <c r="BH239" s="240">
        <f>IF(N239="sníž. přenesená",J239,0)</f>
        <v>0</v>
      </c>
      <c r="BI239" s="240">
        <f>IF(N239="nulová",J239,0)</f>
        <v>0</v>
      </c>
      <c r="BJ239" s="18" t="s">
        <v>89</v>
      </c>
      <c r="BK239" s="240">
        <f>ROUND(I239*H239,2)</f>
        <v>0</v>
      </c>
      <c r="BL239" s="18" t="s">
        <v>404</v>
      </c>
      <c r="BM239" s="239" t="s">
        <v>1852</v>
      </c>
    </row>
    <row r="240" s="12" customFormat="1" ht="25.92" customHeight="1">
      <c r="A240" s="12"/>
      <c r="B240" s="212"/>
      <c r="C240" s="213"/>
      <c r="D240" s="214" t="s">
        <v>80</v>
      </c>
      <c r="E240" s="215" t="s">
        <v>5796</v>
      </c>
      <c r="F240" s="215" t="s">
        <v>3875</v>
      </c>
      <c r="G240" s="213"/>
      <c r="H240" s="213"/>
      <c r="I240" s="216"/>
      <c r="J240" s="217">
        <f>BK240</f>
        <v>0</v>
      </c>
      <c r="K240" s="213"/>
      <c r="L240" s="218"/>
      <c r="M240" s="219"/>
      <c r="N240" s="220"/>
      <c r="O240" s="220"/>
      <c r="P240" s="221">
        <f>SUM(P241:P245)</f>
        <v>0</v>
      </c>
      <c r="Q240" s="220"/>
      <c r="R240" s="221">
        <f>SUM(R241:R245)</f>
        <v>0</v>
      </c>
      <c r="S240" s="220"/>
      <c r="T240" s="222">
        <f>SUM(T241:T245)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23" t="s">
        <v>91</v>
      </c>
      <c r="AT240" s="224" t="s">
        <v>80</v>
      </c>
      <c r="AU240" s="224" t="s">
        <v>81</v>
      </c>
      <c r="AY240" s="223" t="s">
        <v>320</v>
      </c>
      <c r="BK240" s="225">
        <f>SUM(BK241:BK245)</f>
        <v>0</v>
      </c>
    </row>
    <row r="241" s="2" customFormat="1" ht="62.7" customHeight="1">
      <c r="A241" s="39"/>
      <c r="B241" s="40"/>
      <c r="C241" s="228" t="s">
        <v>1303</v>
      </c>
      <c r="D241" s="228" t="s">
        <v>323</v>
      </c>
      <c r="E241" s="229" t="s">
        <v>5797</v>
      </c>
      <c r="F241" s="230" t="s">
        <v>5798</v>
      </c>
      <c r="G241" s="231" t="s">
        <v>544</v>
      </c>
      <c r="H241" s="232">
        <v>3</v>
      </c>
      <c r="I241" s="233"/>
      <c r="J241" s="234">
        <f>ROUND(I241*H241,2)</f>
        <v>0</v>
      </c>
      <c r="K241" s="230" t="s">
        <v>1</v>
      </c>
      <c r="L241" s="45"/>
      <c r="M241" s="235" t="s">
        <v>1</v>
      </c>
      <c r="N241" s="236" t="s">
        <v>46</v>
      </c>
      <c r="O241" s="92"/>
      <c r="P241" s="237">
        <f>O241*H241</f>
        <v>0</v>
      </c>
      <c r="Q241" s="237">
        <v>0</v>
      </c>
      <c r="R241" s="237">
        <f>Q241*H241</f>
        <v>0</v>
      </c>
      <c r="S241" s="237">
        <v>0</v>
      </c>
      <c r="T241" s="238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9" t="s">
        <v>404</v>
      </c>
      <c r="AT241" s="239" t="s">
        <v>323</v>
      </c>
      <c r="AU241" s="239" t="s">
        <v>89</v>
      </c>
      <c r="AY241" s="18" t="s">
        <v>320</v>
      </c>
      <c r="BE241" s="240">
        <f>IF(N241="základní",J241,0)</f>
        <v>0</v>
      </c>
      <c r="BF241" s="240">
        <f>IF(N241="snížená",J241,0)</f>
        <v>0</v>
      </c>
      <c r="BG241" s="240">
        <f>IF(N241="zákl. přenesená",J241,0)</f>
        <v>0</v>
      </c>
      <c r="BH241" s="240">
        <f>IF(N241="sníž. přenesená",J241,0)</f>
        <v>0</v>
      </c>
      <c r="BI241" s="240">
        <f>IF(N241="nulová",J241,0)</f>
        <v>0</v>
      </c>
      <c r="BJ241" s="18" t="s">
        <v>89</v>
      </c>
      <c r="BK241" s="240">
        <f>ROUND(I241*H241,2)</f>
        <v>0</v>
      </c>
      <c r="BL241" s="18" t="s">
        <v>404</v>
      </c>
      <c r="BM241" s="239" t="s">
        <v>1864</v>
      </c>
    </row>
    <row r="242" s="2" customFormat="1" ht="62.7" customHeight="1">
      <c r="A242" s="39"/>
      <c r="B242" s="40"/>
      <c r="C242" s="228" t="s">
        <v>1309</v>
      </c>
      <c r="D242" s="228" t="s">
        <v>323</v>
      </c>
      <c r="E242" s="229" t="s">
        <v>5799</v>
      </c>
      <c r="F242" s="230" t="s">
        <v>5800</v>
      </c>
      <c r="G242" s="231" t="s">
        <v>544</v>
      </c>
      <c r="H242" s="232">
        <v>1</v>
      </c>
      <c r="I242" s="233"/>
      <c r="J242" s="234">
        <f>ROUND(I242*H242,2)</f>
        <v>0</v>
      </c>
      <c r="K242" s="230" t="s">
        <v>1</v>
      </c>
      <c r="L242" s="45"/>
      <c r="M242" s="235" t="s">
        <v>1</v>
      </c>
      <c r="N242" s="236" t="s">
        <v>46</v>
      </c>
      <c r="O242" s="92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9" t="s">
        <v>404</v>
      </c>
      <c r="AT242" s="239" t="s">
        <v>323</v>
      </c>
      <c r="AU242" s="239" t="s">
        <v>89</v>
      </c>
      <c r="AY242" s="18" t="s">
        <v>320</v>
      </c>
      <c r="BE242" s="240">
        <f>IF(N242="základní",J242,0)</f>
        <v>0</v>
      </c>
      <c r="BF242" s="240">
        <f>IF(N242="snížená",J242,0)</f>
        <v>0</v>
      </c>
      <c r="BG242" s="240">
        <f>IF(N242="zákl. přenesená",J242,0)</f>
        <v>0</v>
      </c>
      <c r="BH242" s="240">
        <f>IF(N242="sníž. přenesená",J242,0)</f>
        <v>0</v>
      </c>
      <c r="BI242" s="240">
        <f>IF(N242="nulová",J242,0)</f>
        <v>0</v>
      </c>
      <c r="BJ242" s="18" t="s">
        <v>89</v>
      </c>
      <c r="BK242" s="240">
        <f>ROUND(I242*H242,2)</f>
        <v>0</v>
      </c>
      <c r="BL242" s="18" t="s">
        <v>404</v>
      </c>
      <c r="BM242" s="239" t="s">
        <v>1878</v>
      </c>
    </row>
    <row r="243" s="2" customFormat="1" ht="24.15" customHeight="1">
      <c r="A243" s="39"/>
      <c r="B243" s="40"/>
      <c r="C243" s="228" t="s">
        <v>1314</v>
      </c>
      <c r="D243" s="228" t="s">
        <v>323</v>
      </c>
      <c r="E243" s="229" t="s">
        <v>5801</v>
      </c>
      <c r="F243" s="230" t="s">
        <v>5802</v>
      </c>
      <c r="G243" s="231" t="s">
        <v>437</v>
      </c>
      <c r="H243" s="232">
        <v>100</v>
      </c>
      <c r="I243" s="233"/>
      <c r="J243" s="234">
        <f>ROUND(I243*H243,2)</f>
        <v>0</v>
      </c>
      <c r="K243" s="230" t="s">
        <v>1</v>
      </c>
      <c r="L243" s="45"/>
      <c r="M243" s="235" t="s">
        <v>1</v>
      </c>
      <c r="N243" s="236" t="s">
        <v>46</v>
      </c>
      <c r="O243" s="92"/>
      <c r="P243" s="237">
        <f>O243*H243</f>
        <v>0</v>
      </c>
      <c r="Q243" s="237">
        <v>0</v>
      </c>
      <c r="R243" s="237">
        <f>Q243*H243</f>
        <v>0</v>
      </c>
      <c r="S243" s="237">
        <v>0</v>
      </c>
      <c r="T243" s="238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9" t="s">
        <v>404</v>
      </c>
      <c r="AT243" s="239" t="s">
        <v>323</v>
      </c>
      <c r="AU243" s="239" t="s">
        <v>89</v>
      </c>
      <c r="AY243" s="18" t="s">
        <v>320</v>
      </c>
      <c r="BE243" s="240">
        <f>IF(N243="základní",J243,0)</f>
        <v>0</v>
      </c>
      <c r="BF243" s="240">
        <f>IF(N243="snížená",J243,0)</f>
        <v>0</v>
      </c>
      <c r="BG243" s="240">
        <f>IF(N243="zákl. přenesená",J243,0)</f>
        <v>0</v>
      </c>
      <c r="BH243" s="240">
        <f>IF(N243="sníž. přenesená",J243,0)</f>
        <v>0</v>
      </c>
      <c r="BI243" s="240">
        <f>IF(N243="nulová",J243,0)</f>
        <v>0</v>
      </c>
      <c r="BJ243" s="18" t="s">
        <v>89</v>
      </c>
      <c r="BK243" s="240">
        <f>ROUND(I243*H243,2)</f>
        <v>0</v>
      </c>
      <c r="BL243" s="18" t="s">
        <v>404</v>
      </c>
      <c r="BM243" s="239" t="s">
        <v>1887</v>
      </c>
    </row>
    <row r="244" s="2" customFormat="1" ht="21.75" customHeight="1">
      <c r="A244" s="39"/>
      <c r="B244" s="40"/>
      <c r="C244" s="228" t="s">
        <v>1320</v>
      </c>
      <c r="D244" s="228" t="s">
        <v>323</v>
      </c>
      <c r="E244" s="229" t="s">
        <v>5803</v>
      </c>
      <c r="F244" s="230" t="s">
        <v>5804</v>
      </c>
      <c r="G244" s="231" t="s">
        <v>544</v>
      </c>
      <c r="H244" s="232">
        <v>1</v>
      </c>
      <c r="I244" s="233"/>
      <c r="J244" s="234">
        <f>ROUND(I244*H244,2)</f>
        <v>0</v>
      </c>
      <c r="K244" s="230" t="s">
        <v>1</v>
      </c>
      <c r="L244" s="45"/>
      <c r="M244" s="235" t="s">
        <v>1</v>
      </c>
      <c r="N244" s="236" t="s">
        <v>46</v>
      </c>
      <c r="O244" s="92"/>
      <c r="P244" s="237">
        <f>O244*H244</f>
        <v>0</v>
      </c>
      <c r="Q244" s="237">
        <v>0</v>
      </c>
      <c r="R244" s="237">
        <f>Q244*H244</f>
        <v>0</v>
      </c>
      <c r="S244" s="237">
        <v>0</v>
      </c>
      <c r="T244" s="238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9" t="s">
        <v>404</v>
      </c>
      <c r="AT244" s="239" t="s">
        <v>323</v>
      </c>
      <c r="AU244" s="239" t="s">
        <v>89</v>
      </c>
      <c r="AY244" s="18" t="s">
        <v>320</v>
      </c>
      <c r="BE244" s="240">
        <f>IF(N244="základní",J244,0)</f>
        <v>0</v>
      </c>
      <c r="BF244" s="240">
        <f>IF(N244="snížená",J244,0)</f>
        <v>0</v>
      </c>
      <c r="BG244" s="240">
        <f>IF(N244="zákl. přenesená",J244,0)</f>
        <v>0</v>
      </c>
      <c r="BH244" s="240">
        <f>IF(N244="sníž. přenesená",J244,0)</f>
        <v>0</v>
      </c>
      <c r="BI244" s="240">
        <f>IF(N244="nulová",J244,0)</f>
        <v>0</v>
      </c>
      <c r="BJ244" s="18" t="s">
        <v>89</v>
      </c>
      <c r="BK244" s="240">
        <f>ROUND(I244*H244,2)</f>
        <v>0</v>
      </c>
      <c r="BL244" s="18" t="s">
        <v>404</v>
      </c>
      <c r="BM244" s="239" t="s">
        <v>1896</v>
      </c>
    </row>
    <row r="245" s="2" customFormat="1" ht="24.15" customHeight="1">
      <c r="A245" s="39"/>
      <c r="B245" s="40"/>
      <c r="C245" s="228" t="s">
        <v>1325</v>
      </c>
      <c r="D245" s="228" t="s">
        <v>323</v>
      </c>
      <c r="E245" s="229" t="s">
        <v>5805</v>
      </c>
      <c r="F245" s="230" t="s">
        <v>5806</v>
      </c>
      <c r="G245" s="231" t="s">
        <v>4089</v>
      </c>
      <c r="H245" s="313"/>
      <c r="I245" s="233"/>
      <c r="J245" s="234">
        <f>ROUND(I245*H245,2)</f>
        <v>0</v>
      </c>
      <c r="K245" s="230" t="s">
        <v>1</v>
      </c>
      <c r="L245" s="45"/>
      <c r="M245" s="235" t="s">
        <v>1</v>
      </c>
      <c r="N245" s="236" t="s">
        <v>46</v>
      </c>
      <c r="O245" s="92"/>
      <c r="P245" s="237">
        <f>O245*H245</f>
        <v>0</v>
      </c>
      <c r="Q245" s="237">
        <v>0</v>
      </c>
      <c r="R245" s="237">
        <f>Q245*H245</f>
        <v>0</v>
      </c>
      <c r="S245" s="237">
        <v>0</v>
      </c>
      <c r="T245" s="23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9" t="s">
        <v>404</v>
      </c>
      <c r="AT245" s="239" t="s">
        <v>323</v>
      </c>
      <c r="AU245" s="239" t="s">
        <v>89</v>
      </c>
      <c r="AY245" s="18" t="s">
        <v>320</v>
      </c>
      <c r="BE245" s="240">
        <f>IF(N245="základní",J245,0)</f>
        <v>0</v>
      </c>
      <c r="BF245" s="240">
        <f>IF(N245="snížená",J245,0)</f>
        <v>0</v>
      </c>
      <c r="BG245" s="240">
        <f>IF(N245="zákl. přenesená",J245,0)</f>
        <v>0</v>
      </c>
      <c r="BH245" s="240">
        <f>IF(N245="sníž. přenesená",J245,0)</f>
        <v>0</v>
      </c>
      <c r="BI245" s="240">
        <f>IF(N245="nulová",J245,0)</f>
        <v>0</v>
      </c>
      <c r="BJ245" s="18" t="s">
        <v>89</v>
      </c>
      <c r="BK245" s="240">
        <f>ROUND(I245*H245,2)</f>
        <v>0</v>
      </c>
      <c r="BL245" s="18" t="s">
        <v>404</v>
      </c>
      <c r="BM245" s="239" t="s">
        <v>1903</v>
      </c>
    </row>
    <row r="246" s="12" customFormat="1" ht="25.92" customHeight="1">
      <c r="A246" s="12"/>
      <c r="B246" s="212"/>
      <c r="C246" s="213"/>
      <c r="D246" s="214" t="s">
        <v>80</v>
      </c>
      <c r="E246" s="215" t="s">
        <v>2972</v>
      </c>
      <c r="F246" s="215" t="s">
        <v>5807</v>
      </c>
      <c r="G246" s="213"/>
      <c r="H246" s="213"/>
      <c r="I246" s="216"/>
      <c r="J246" s="217">
        <f>BK246</f>
        <v>0</v>
      </c>
      <c r="K246" s="213"/>
      <c r="L246" s="218"/>
      <c r="M246" s="219"/>
      <c r="N246" s="220"/>
      <c r="O246" s="220"/>
      <c r="P246" s="221">
        <f>SUM(P247:P248)</f>
        <v>0</v>
      </c>
      <c r="Q246" s="220"/>
      <c r="R246" s="221">
        <f>SUM(R247:R248)</f>
        <v>0</v>
      </c>
      <c r="S246" s="220"/>
      <c r="T246" s="222">
        <f>SUM(T247:T248)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3" t="s">
        <v>91</v>
      </c>
      <c r="AT246" s="224" t="s">
        <v>80</v>
      </c>
      <c r="AU246" s="224" t="s">
        <v>81</v>
      </c>
      <c r="AY246" s="223" t="s">
        <v>320</v>
      </c>
      <c r="BK246" s="225">
        <f>SUM(BK247:BK248)</f>
        <v>0</v>
      </c>
    </row>
    <row r="247" s="2" customFormat="1" ht="33" customHeight="1">
      <c r="A247" s="39"/>
      <c r="B247" s="40"/>
      <c r="C247" s="228" t="s">
        <v>1332</v>
      </c>
      <c r="D247" s="228" t="s">
        <v>323</v>
      </c>
      <c r="E247" s="229" t="s">
        <v>5808</v>
      </c>
      <c r="F247" s="230" t="s">
        <v>5809</v>
      </c>
      <c r="G247" s="231" t="s">
        <v>437</v>
      </c>
      <c r="H247" s="232">
        <v>100</v>
      </c>
      <c r="I247" s="233"/>
      <c r="J247" s="234">
        <f>ROUND(I247*H247,2)</f>
        <v>0</v>
      </c>
      <c r="K247" s="230" t="s">
        <v>1</v>
      </c>
      <c r="L247" s="45"/>
      <c r="M247" s="235" t="s">
        <v>1</v>
      </c>
      <c r="N247" s="236" t="s">
        <v>46</v>
      </c>
      <c r="O247" s="92"/>
      <c r="P247" s="237">
        <f>O247*H247</f>
        <v>0</v>
      </c>
      <c r="Q247" s="237">
        <v>0</v>
      </c>
      <c r="R247" s="237">
        <f>Q247*H247</f>
        <v>0</v>
      </c>
      <c r="S247" s="237">
        <v>0</v>
      </c>
      <c r="T247" s="23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9" t="s">
        <v>404</v>
      </c>
      <c r="AT247" s="239" t="s">
        <v>323</v>
      </c>
      <c r="AU247" s="239" t="s">
        <v>89</v>
      </c>
      <c r="AY247" s="18" t="s">
        <v>320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8" t="s">
        <v>89</v>
      </c>
      <c r="BK247" s="240">
        <f>ROUND(I247*H247,2)</f>
        <v>0</v>
      </c>
      <c r="BL247" s="18" t="s">
        <v>404</v>
      </c>
      <c r="BM247" s="239" t="s">
        <v>1914</v>
      </c>
    </row>
    <row r="248" s="2" customFormat="1" ht="33" customHeight="1">
      <c r="A248" s="39"/>
      <c r="B248" s="40"/>
      <c r="C248" s="228" t="s">
        <v>1337</v>
      </c>
      <c r="D248" s="228" t="s">
        <v>323</v>
      </c>
      <c r="E248" s="229" t="s">
        <v>5810</v>
      </c>
      <c r="F248" s="230" t="s">
        <v>5811</v>
      </c>
      <c r="G248" s="231" t="s">
        <v>437</v>
      </c>
      <c r="H248" s="232">
        <v>100</v>
      </c>
      <c r="I248" s="233"/>
      <c r="J248" s="234">
        <f>ROUND(I248*H248,2)</f>
        <v>0</v>
      </c>
      <c r="K248" s="230" t="s">
        <v>1</v>
      </c>
      <c r="L248" s="45"/>
      <c r="M248" s="235" t="s">
        <v>1</v>
      </c>
      <c r="N248" s="236" t="s">
        <v>46</v>
      </c>
      <c r="O248" s="92"/>
      <c r="P248" s="237">
        <f>O248*H248</f>
        <v>0</v>
      </c>
      <c r="Q248" s="237">
        <v>0</v>
      </c>
      <c r="R248" s="237">
        <f>Q248*H248</f>
        <v>0</v>
      </c>
      <c r="S248" s="237">
        <v>0</v>
      </c>
      <c r="T248" s="238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9" t="s">
        <v>404</v>
      </c>
      <c r="AT248" s="239" t="s">
        <v>323</v>
      </c>
      <c r="AU248" s="239" t="s">
        <v>89</v>
      </c>
      <c r="AY248" s="18" t="s">
        <v>320</v>
      </c>
      <c r="BE248" s="240">
        <f>IF(N248="základní",J248,0)</f>
        <v>0</v>
      </c>
      <c r="BF248" s="240">
        <f>IF(N248="snížená",J248,0)</f>
        <v>0</v>
      </c>
      <c r="BG248" s="240">
        <f>IF(N248="zákl. přenesená",J248,0)</f>
        <v>0</v>
      </c>
      <c r="BH248" s="240">
        <f>IF(N248="sníž. přenesená",J248,0)</f>
        <v>0</v>
      </c>
      <c r="BI248" s="240">
        <f>IF(N248="nulová",J248,0)</f>
        <v>0</v>
      </c>
      <c r="BJ248" s="18" t="s">
        <v>89</v>
      </c>
      <c r="BK248" s="240">
        <f>ROUND(I248*H248,2)</f>
        <v>0</v>
      </c>
      <c r="BL248" s="18" t="s">
        <v>404</v>
      </c>
      <c r="BM248" s="239" t="s">
        <v>1924</v>
      </c>
    </row>
    <row r="249" s="12" customFormat="1" ht="25.92" customHeight="1">
      <c r="A249" s="12"/>
      <c r="B249" s="212"/>
      <c r="C249" s="213"/>
      <c r="D249" s="214" t="s">
        <v>80</v>
      </c>
      <c r="E249" s="215" t="s">
        <v>4093</v>
      </c>
      <c r="F249" s="215" t="s">
        <v>3248</v>
      </c>
      <c r="G249" s="213"/>
      <c r="H249" s="213"/>
      <c r="I249" s="216"/>
      <c r="J249" s="217">
        <f>BK249</f>
        <v>0</v>
      </c>
      <c r="K249" s="213"/>
      <c r="L249" s="218"/>
      <c r="M249" s="219"/>
      <c r="N249" s="220"/>
      <c r="O249" s="220"/>
      <c r="P249" s="221">
        <f>SUM(P250:P255)</f>
        <v>0</v>
      </c>
      <c r="Q249" s="220"/>
      <c r="R249" s="221">
        <f>SUM(R250:R255)</f>
        <v>0</v>
      </c>
      <c r="S249" s="220"/>
      <c r="T249" s="222">
        <f>SUM(T250:T255)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23" t="s">
        <v>89</v>
      </c>
      <c r="AT249" s="224" t="s">
        <v>80</v>
      </c>
      <c r="AU249" s="224" t="s">
        <v>81</v>
      </c>
      <c r="AY249" s="223" t="s">
        <v>320</v>
      </c>
      <c r="BK249" s="225">
        <f>SUM(BK250:BK255)</f>
        <v>0</v>
      </c>
    </row>
    <row r="250" s="2" customFormat="1" ht="33" customHeight="1">
      <c r="A250" s="39"/>
      <c r="B250" s="40"/>
      <c r="C250" s="228" t="s">
        <v>1341</v>
      </c>
      <c r="D250" s="228" t="s">
        <v>323</v>
      </c>
      <c r="E250" s="229" t="s">
        <v>4416</v>
      </c>
      <c r="F250" s="230" t="s">
        <v>3908</v>
      </c>
      <c r="G250" s="231" t="s">
        <v>2666</v>
      </c>
      <c r="H250" s="232">
        <v>150</v>
      </c>
      <c r="I250" s="233"/>
      <c r="J250" s="234">
        <f>ROUND(I250*H250,2)</f>
        <v>0</v>
      </c>
      <c r="K250" s="230" t="s">
        <v>1</v>
      </c>
      <c r="L250" s="45"/>
      <c r="M250" s="235" t="s">
        <v>1</v>
      </c>
      <c r="N250" s="236" t="s">
        <v>46</v>
      </c>
      <c r="O250" s="92"/>
      <c r="P250" s="237">
        <f>O250*H250</f>
        <v>0</v>
      </c>
      <c r="Q250" s="237">
        <v>0</v>
      </c>
      <c r="R250" s="237">
        <f>Q250*H250</f>
        <v>0</v>
      </c>
      <c r="S250" s="237">
        <v>0</v>
      </c>
      <c r="T250" s="238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9" t="s">
        <v>341</v>
      </c>
      <c r="AT250" s="239" t="s">
        <v>323</v>
      </c>
      <c r="AU250" s="239" t="s">
        <v>89</v>
      </c>
      <c r="AY250" s="18" t="s">
        <v>320</v>
      </c>
      <c r="BE250" s="240">
        <f>IF(N250="základní",J250,0)</f>
        <v>0</v>
      </c>
      <c r="BF250" s="240">
        <f>IF(N250="snížená",J250,0)</f>
        <v>0</v>
      </c>
      <c r="BG250" s="240">
        <f>IF(N250="zákl. přenesená",J250,0)</f>
        <v>0</v>
      </c>
      <c r="BH250" s="240">
        <f>IF(N250="sníž. přenesená",J250,0)</f>
        <v>0</v>
      </c>
      <c r="BI250" s="240">
        <f>IF(N250="nulová",J250,0)</f>
        <v>0</v>
      </c>
      <c r="BJ250" s="18" t="s">
        <v>89</v>
      </c>
      <c r="BK250" s="240">
        <f>ROUND(I250*H250,2)</f>
        <v>0</v>
      </c>
      <c r="BL250" s="18" t="s">
        <v>341</v>
      </c>
      <c r="BM250" s="239" t="s">
        <v>1935</v>
      </c>
    </row>
    <row r="251" s="2" customFormat="1" ht="16.5" customHeight="1">
      <c r="A251" s="39"/>
      <c r="B251" s="40"/>
      <c r="C251" s="228" t="s">
        <v>1346</v>
      </c>
      <c r="D251" s="228" t="s">
        <v>323</v>
      </c>
      <c r="E251" s="229" t="s">
        <v>4106</v>
      </c>
      <c r="F251" s="230" t="s">
        <v>3910</v>
      </c>
      <c r="G251" s="231" t="s">
        <v>3175</v>
      </c>
      <c r="H251" s="232">
        <v>45</v>
      </c>
      <c r="I251" s="233"/>
      <c r="J251" s="234">
        <f>ROUND(I251*H251,2)</f>
        <v>0</v>
      </c>
      <c r="K251" s="230" t="s">
        <v>1</v>
      </c>
      <c r="L251" s="45"/>
      <c r="M251" s="235" t="s">
        <v>1</v>
      </c>
      <c r="N251" s="236" t="s">
        <v>46</v>
      </c>
      <c r="O251" s="92"/>
      <c r="P251" s="237">
        <f>O251*H251</f>
        <v>0</v>
      </c>
      <c r="Q251" s="237">
        <v>0</v>
      </c>
      <c r="R251" s="237">
        <f>Q251*H251</f>
        <v>0</v>
      </c>
      <c r="S251" s="237">
        <v>0</v>
      </c>
      <c r="T251" s="23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9" t="s">
        <v>341</v>
      </c>
      <c r="AT251" s="239" t="s">
        <v>323</v>
      </c>
      <c r="AU251" s="239" t="s">
        <v>89</v>
      </c>
      <c r="AY251" s="18" t="s">
        <v>320</v>
      </c>
      <c r="BE251" s="240">
        <f>IF(N251="základní",J251,0)</f>
        <v>0</v>
      </c>
      <c r="BF251" s="240">
        <f>IF(N251="snížená",J251,0)</f>
        <v>0</v>
      </c>
      <c r="BG251" s="240">
        <f>IF(N251="zákl. přenesená",J251,0)</f>
        <v>0</v>
      </c>
      <c r="BH251" s="240">
        <f>IF(N251="sníž. přenesená",J251,0)</f>
        <v>0</v>
      </c>
      <c r="BI251" s="240">
        <f>IF(N251="nulová",J251,0)</f>
        <v>0</v>
      </c>
      <c r="BJ251" s="18" t="s">
        <v>89</v>
      </c>
      <c r="BK251" s="240">
        <f>ROUND(I251*H251,2)</f>
        <v>0</v>
      </c>
      <c r="BL251" s="18" t="s">
        <v>341</v>
      </c>
      <c r="BM251" s="239" t="s">
        <v>1947</v>
      </c>
    </row>
    <row r="252" s="2" customFormat="1" ht="21.75" customHeight="1">
      <c r="A252" s="39"/>
      <c r="B252" s="40"/>
      <c r="C252" s="228" t="s">
        <v>1364</v>
      </c>
      <c r="D252" s="228" t="s">
        <v>323</v>
      </c>
      <c r="E252" s="229" t="s">
        <v>5812</v>
      </c>
      <c r="F252" s="230" t="s">
        <v>5813</v>
      </c>
      <c r="G252" s="231" t="s">
        <v>3175</v>
      </c>
      <c r="H252" s="232">
        <v>6</v>
      </c>
      <c r="I252" s="233"/>
      <c r="J252" s="234">
        <f>ROUND(I252*H252,2)</f>
        <v>0</v>
      </c>
      <c r="K252" s="230" t="s">
        <v>1</v>
      </c>
      <c r="L252" s="45"/>
      <c r="M252" s="235" t="s">
        <v>1</v>
      </c>
      <c r="N252" s="236" t="s">
        <v>46</v>
      </c>
      <c r="O252" s="92"/>
      <c r="P252" s="237">
        <f>O252*H252</f>
        <v>0</v>
      </c>
      <c r="Q252" s="237">
        <v>0</v>
      </c>
      <c r="R252" s="237">
        <f>Q252*H252</f>
        <v>0</v>
      </c>
      <c r="S252" s="237">
        <v>0</v>
      </c>
      <c r="T252" s="238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9" t="s">
        <v>341</v>
      </c>
      <c r="AT252" s="239" t="s">
        <v>323</v>
      </c>
      <c r="AU252" s="239" t="s">
        <v>89</v>
      </c>
      <c r="AY252" s="18" t="s">
        <v>320</v>
      </c>
      <c r="BE252" s="240">
        <f>IF(N252="základní",J252,0)</f>
        <v>0</v>
      </c>
      <c r="BF252" s="240">
        <f>IF(N252="snížená",J252,0)</f>
        <v>0</v>
      </c>
      <c r="BG252" s="240">
        <f>IF(N252="zákl. přenesená",J252,0)</f>
        <v>0</v>
      </c>
      <c r="BH252" s="240">
        <f>IF(N252="sníž. přenesená",J252,0)</f>
        <v>0</v>
      </c>
      <c r="BI252" s="240">
        <f>IF(N252="nulová",J252,0)</f>
        <v>0</v>
      </c>
      <c r="BJ252" s="18" t="s">
        <v>89</v>
      </c>
      <c r="BK252" s="240">
        <f>ROUND(I252*H252,2)</f>
        <v>0</v>
      </c>
      <c r="BL252" s="18" t="s">
        <v>341</v>
      </c>
      <c r="BM252" s="239" t="s">
        <v>1957</v>
      </c>
    </row>
    <row r="253" s="2" customFormat="1" ht="21.75" customHeight="1">
      <c r="A253" s="39"/>
      <c r="B253" s="40"/>
      <c r="C253" s="228" t="s">
        <v>1369</v>
      </c>
      <c r="D253" s="228" t="s">
        <v>323</v>
      </c>
      <c r="E253" s="229" t="s">
        <v>5814</v>
      </c>
      <c r="F253" s="230" t="s">
        <v>5815</v>
      </c>
      <c r="G253" s="231" t="s">
        <v>3175</v>
      </c>
      <c r="H253" s="232">
        <v>4</v>
      </c>
      <c r="I253" s="233"/>
      <c r="J253" s="234">
        <f>ROUND(I253*H253,2)</f>
        <v>0</v>
      </c>
      <c r="K253" s="230" t="s">
        <v>1</v>
      </c>
      <c r="L253" s="45"/>
      <c r="M253" s="235" t="s">
        <v>1</v>
      </c>
      <c r="N253" s="236" t="s">
        <v>46</v>
      </c>
      <c r="O253" s="92"/>
      <c r="P253" s="237">
        <f>O253*H253</f>
        <v>0</v>
      </c>
      <c r="Q253" s="237">
        <v>0</v>
      </c>
      <c r="R253" s="237">
        <f>Q253*H253</f>
        <v>0</v>
      </c>
      <c r="S253" s="237">
        <v>0</v>
      </c>
      <c r="T253" s="238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9" t="s">
        <v>341</v>
      </c>
      <c r="AT253" s="239" t="s">
        <v>323</v>
      </c>
      <c r="AU253" s="239" t="s">
        <v>89</v>
      </c>
      <c r="AY253" s="18" t="s">
        <v>320</v>
      </c>
      <c r="BE253" s="240">
        <f>IF(N253="základní",J253,0)</f>
        <v>0</v>
      </c>
      <c r="BF253" s="240">
        <f>IF(N253="snížená",J253,0)</f>
        <v>0</v>
      </c>
      <c r="BG253" s="240">
        <f>IF(N253="zákl. přenesená",J253,0)</f>
        <v>0</v>
      </c>
      <c r="BH253" s="240">
        <f>IF(N253="sníž. přenesená",J253,0)</f>
        <v>0</v>
      </c>
      <c r="BI253" s="240">
        <f>IF(N253="nulová",J253,0)</f>
        <v>0</v>
      </c>
      <c r="BJ253" s="18" t="s">
        <v>89</v>
      </c>
      <c r="BK253" s="240">
        <f>ROUND(I253*H253,2)</f>
        <v>0</v>
      </c>
      <c r="BL253" s="18" t="s">
        <v>341</v>
      </c>
      <c r="BM253" s="239" t="s">
        <v>1970</v>
      </c>
    </row>
    <row r="254" s="2" customFormat="1" ht="21.75" customHeight="1">
      <c r="A254" s="39"/>
      <c r="B254" s="40"/>
      <c r="C254" s="228" t="s">
        <v>1375</v>
      </c>
      <c r="D254" s="228" t="s">
        <v>323</v>
      </c>
      <c r="E254" s="229" t="s">
        <v>5816</v>
      </c>
      <c r="F254" s="230" t="s">
        <v>5817</v>
      </c>
      <c r="G254" s="231" t="s">
        <v>3175</v>
      </c>
      <c r="H254" s="232">
        <v>4</v>
      </c>
      <c r="I254" s="233"/>
      <c r="J254" s="234">
        <f>ROUND(I254*H254,2)</f>
        <v>0</v>
      </c>
      <c r="K254" s="230" t="s">
        <v>1</v>
      </c>
      <c r="L254" s="45"/>
      <c r="M254" s="235" t="s">
        <v>1</v>
      </c>
      <c r="N254" s="236" t="s">
        <v>46</v>
      </c>
      <c r="O254" s="92"/>
      <c r="P254" s="237">
        <f>O254*H254</f>
        <v>0</v>
      </c>
      <c r="Q254" s="237">
        <v>0</v>
      </c>
      <c r="R254" s="237">
        <f>Q254*H254</f>
        <v>0</v>
      </c>
      <c r="S254" s="237">
        <v>0</v>
      </c>
      <c r="T254" s="238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9" t="s">
        <v>341</v>
      </c>
      <c r="AT254" s="239" t="s">
        <v>323</v>
      </c>
      <c r="AU254" s="239" t="s">
        <v>89</v>
      </c>
      <c r="AY254" s="18" t="s">
        <v>320</v>
      </c>
      <c r="BE254" s="240">
        <f>IF(N254="základní",J254,0)</f>
        <v>0</v>
      </c>
      <c r="BF254" s="240">
        <f>IF(N254="snížená",J254,0)</f>
        <v>0</v>
      </c>
      <c r="BG254" s="240">
        <f>IF(N254="zákl. přenesená",J254,0)</f>
        <v>0</v>
      </c>
      <c r="BH254" s="240">
        <f>IF(N254="sníž. přenesená",J254,0)</f>
        <v>0</v>
      </c>
      <c r="BI254" s="240">
        <f>IF(N254="nulová",J254,0)</f>
        <v>0</v>
      </c>
      <c r="BJ254" s="18" t="s">
        <v>89</v>
      </c>
      <c r="BK254" s="240">
        <f>ROUND(I254*H254,2)</f>
        <v>0</v>
      </c>
      <c r="BL254" s="18" t="s">
        <v>341</v>
      </c>
      <c r="BM254" s="239" t="s">
        <v>1980</v>
      </c>
    </row>
    <row r="255" s="2" customFormat="1" ht="21.75" customHeight="1">
      <c r="A255" s="39"/>
      <c r="B255" s="40"/>
      <c r="C255" s="228" t="s">
        <v>1380</v>
      </c>
      <c r="D255" s="228" t="s">
        <v>323</v>
      </c>
      <c r="E255" s="229" t="s">
        <v>5818</v>
      </c>
      <c r="F255" s="230" t="s">
        <v>5819</v>
      </c>
      <c r="G255" s="231" t="s">
        <v>3175</v>
      </c>
      <c r="H255" s="232">
        <v>2</v>
      </c>
      <c r="I255" s="233"/>
      <c r="J255" s="234">
        <f>ROUND(I255*H255,2)</f>
        <v>0</v>
      </c>
      <c r="K255" s="230" t="s">
        <v>1</v>
      </c>
      <c r="L255" s="45"/>
      <c r="M255" s="235" t="s">
        <v>1</v>
      </c>
      <c r="N255" s="236" t="s">
        <v>46</v>
      </c>
      <c r="O255" s="92"/>
      <c r="P255" s="237">
        <f>O255*H255</f>
        <v>0</v>
      </c>
      <c r="Q255" s="237">
        <v>0</v>
      </c>
      <c r="R255" s="237">
        <f>Q255*H255</f>
        <v>0</v>
      </c>
      <c r="S255" s="237">
        <v>0</v>
      </c>
      <c r="T255" s="238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9" t="s">
        <v>341</v>
      </c>
      <c r="AT255" s="239" t="s">
        <v>323</v>
      </c>
      <c r="AU255" s="239" t="s">
        <v>89</v>
      </c>
      <c r="AY255" s="18" t="s">
        <v>320</v>
      </c>
      <c r="BE255" s="240">
        <f>IF(N255="základní",J255,0)</f>
        <v>0</v>
      </c>
      <c r="BF255" s="240">
        <f>IF(N255="snížená",J255,0)</f>
        <v>0</v>
      </c>
      <c r="BG255" s="240">
        <f>IF(N255="zákl. přenesená",J255,0)</f>
        <v>0</v>
      </c>
      <c r="BH255" s="240">
        <f>IF(N255="sníž. přenesená",J255,0)</f>
        <v>0</v>
      </c>
      <c r="BI255" s="240">
        <f>IF(N255="nulová",J255,0)</f>
        <v>0</v>
      </c>
      <c r="BJ255" s="18" t="s">
        <v>89</v>
      </c>
      <c r="BK255" s="240">
        <f>ROUND(I255*H255,2)</f>
        <v>0</v>
      </c>
      <c r="BL255" s="18" t="s">
        <v>341</v>
      </c>
      <c r="BM255" s="239" t="s">
        <v>2025</v>
      </c>
    </row>
    <row r="256" s="12" customFormat="1" ht="25.92" customHeight="1">
      <c r="A256" s="12"/>
      <c r="B256" s="212"/>
      <c r="C256" s="213"/>
      <c r="D256" s="214" t="s">
        <v>80</v>
      </c>
      <c r="E256" s="215" t="s">
        <v>4417</v>
      </c>
      <c r="F256" s="215" t="s">
        <v>3912</v>
      </c>
      <c r="G256" s="213"/>
      <c r="H256" s="213"/>
      <c r="I256" s="216"/>
      <c r="J256" s="217">
        <f>BK256</f>
        <v>0</v>
      </c>
      <c r="K256" s="213"/>
      <c r="L256" s="218"/>
      <c r="M256" s="219"/>
      <c r="N256" s="220"/>
      <c r="O256" s="220"/>
      <c r="P256" s="221">
        <f>SUM(P257:P261)</f>
        <v>0</v>
      </c>
      <c r="Q256" s="220"/>
      <c r="R256" s="221">
        <f>SUM(R257:R261)</f>
        <v>0</v>
      </c>
      <c r="S256" s="220"/>
      <c r="T256" s="222">
        <f>SUM(T257:T261)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23" t="s">
        <v>89</v>
      </c>
      <c r="AT256" s="224" t="s">
        <v>80</v>
      </c>
      <c r="AU256" s="224" t="s">
        <v>81</v>
      </c>
      <c r="AY256" s="223" t="s">
        <v>320</v>
      </c>
      <c r="BK256" s="225">
        <f>SUM(BK257:BK261)</f>
        <v>0</v>
      </c>
    </row>
    <row r="257" s="2" customFormat="1" ht="16.5" customHeight="1">
      <c r="A257" s="39"/>
      <c r="B257" s="40"/>
      <c r="C257" s="228" t="s">
        <v>1383</v>
      </c>
      <c r="D257" s="228" t="s">
        <v>323</v>
      </c>
      <c r="E257" s="229" t="s">
        <v>4418</v>
      </c>
      <c r="F257" s="230" t="s">
        <v>3914</v>
      </c>
      <c r="G257" s="231" t="s">
        <v>480</v>
      </c>
      <c r="H257" s="232">
        <v>1.6499999999999999</v>
      </c>
      <c r="I257" s="233"/>
      <c r="J257" s="234">
        <f>ROUND(I257*H257,2)</f>
        <v>0</v>
      </c>
      <c r="K257" s="230" t="s">
        <v>1</v>
      </c>
      <c r="L257" s="45"/>
      <c r="M257" s="235" t="s">
        <v>1</v>
      </c>
      <c r="N257" s="236" t="s">
        <v>46</v>
      </c>
      <c r="O257" s="92"/>
      <c r="P257" s="237">
        <f>O257*H257</f>
        <v>0</v>
      </c>
      <c r="Q257" s="237">
        <v>0</v>
      </c>
      <c r="R257" s="237">
        <f>Q257*H257</f>
        <v>0</v>
      </c>
      <c r="S257" s="237">
        <v>0</v>
      </c>
      <c r="T257" s="238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9" t="s">
        <v>341</v>
      </c>
      <c r="AT257" s="239" t="s">
        <v>323</v>
      </c>
      <c r="AU257" s="239" t="s">
        <v>89</v>
      </c>
      <c r="AY257" s="18" t="s">
        <v>320</v>
      </c>
      <c r="BE257" s="240">
        <f>IF(N257="základní",J257,0)</f>
        <v>0</v>
      </c>
      <c r="BF257" s="240">
        <f>IF(N257="snížená",J257,0)</f>
        <v>0</v>
      </c>
      <c r="BG257" s="240">
        <f>IF(N257="zákl. přenesená",J257,0)</f>
        <v>0</v>
      </c>
      <c r="BH257" s="240">
        <f>IF(N257="sníž. přenesená",J257,0)</f>
        <v>0</v>
      </c>
      <c r="BI257" s="240">
        <f>IF(N257="nulová",J257,0)</f>
        <v>0</v>
      </c>
      <c r="BJ257" s="18" t="s">
        <v>89</v>
      </c>
      <c r="BK257" s="240">
        <f>ROUND(I257*H257,2)</f>
        <v>0</v>
      </c>
      <c r="BL257" s="18" t="s">
        <v>341</v>
      </c>
      <c r="BM257" s="239" t="s">
        <v>2037</v>
      </c>
    </row>
    <row r="258" s="2" customFormat="1" ht="21.75" customHeight="1">
      <c r="A258" s="39"/>
      <c r="B258" s="40"/>
      <c r="C258" s="228" t="s">
        <v>1388</v>
      </c>
      <c r="D258" s="228" t="s">
        <v>323</v>
      </c>
      <c r="E258" s="229" t="s">
        <v>4419</v>
      </c>
      <c r="F258" s="230" t="s">
        <v>3916</v>
      </c>
      <c r="G258" s="231" t="s">
        <v>480</v>
      </c>
      <c r="H258" s="232">
        <v>1.6499999999999999</v>
      </c>
      <c r="I258" s="233"/>
      <c r="J258" s="234">
        <f>ROUND(I258*H258,2)</f>
        <v>0</v>
      </c>
      <c r="K258" s="230" t="s">
        <v>1</v>
      </c>
      <c r="L258" s="45"/>
      <c r="M258" s="235" t="s">
        <v>1</v>
      </c>
      <c r="N258" s="236" t="s">
        <v>46</v>
      </c>
      <c r="O258" s="92"/>
      <c r="P258" s="237">
        <f>O258*H258</f>
        <v>0</v>
      </c>
      <c r="Q258" s="237">
        <v>0</v>
      </c>
      <c r="R258" s="237">
        <f>Q258*H258</f>
        <v>0</v>
      </c>
      <c r="S258" s="237">
        <v>0</v>
      </c>
      <c r="T258" s="238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9" t="s">
        <v>341</v>
      </c>
      <c r="AT258" s="239" t="s">
        <v>323</v>
      </c>
      <c r="AU258" s="239" t="s">
        <v>89</v>
      </c>
      <c r="AY258" s="18" t="s">
        <v>320</v>
      </c>
      <c r="BE258" s="240">
        <f>IF(N258="základní",J258,0)</f>
        <v>0</v>
      </c>
      <c r="BF258" s="240">
        <f>IF(N258="snížená",J258,0)</f>
        <v>0</v>
      </c>
      <c r="BG258" s="240">
        <f>IF(N258="zákl. přenesená",J258,0)</f>
        <v>0</v>
      </c>
      <c r="BH258" s="240">
        <f>IF(N258="sníž. přenesená",J258,0)</f>
        <v>0</v>
      </c>
      <c r="BI258" s="240">
        <f>IF(N258="nulová",J258,0)</f>
        <v>0</v>
      </c>
      <c r="BJ258" s="18" t="s">
        <v>89</v>
      </c>
      <c r="BK258" s="240">
        <f>ROUND(I258*H258,2)</f>
        <v>0</v>
      </c>
      <c r="BL258" s="18" t="s">
        <v>341</v>
      </c>
      <c r="BM258" s="239" t="s">
        <v>2048</v>
      </c>
    </row>
    <row r="259" s="2" customFormat="1" ht="24.15" customHeight="1">
      <c r="A259" s="39"/>
      <c r="B259" s="40"/>
      <c r="C259" s="228" t="s">
        <v>1395</v>
      </c>
      <c r="D259" s="228" t="s">
        <v>323</v>
      </c>
      <c r="E259" s="229" t="s">
        <v>4420</v>
      </c>
      <c r="F259" s="230" t="s">
        <v>3918</v>
      </c>
      <c r="G259" s="231" t="s">
        <v>480</v>
      </c>
      <c r="H259" s="232">
        <v>1.6499999999999999</v>
      </c>
      <c r="I259" s="233"/>
      <c r="J259" s="234">
        <f>ROUND(I259*H259,2)</f>
        <v>0</v>
      </c>
      <c r="K259" s="230" t="s">
        <v>1</v>
      </c>
      <c r="L259" s="45"/>
      <c r="M259" s="235" t="s">
        <v>1</v>
      </c>
      <c r="N259" s="236" t="s">
        <v>46</v>
      </c>
      <c r="O259" s="92"/>
      <c r="P259" s="237">
        <f>O259*H259</f>
        <v>0</v>
      </c>
      <c r="Q259" s="237">
        <v>0</v>
      </c>
      <c r="R259" s="237">
        <f>Q259*H259</f>
        <v>0</v>
      </c>
      <c r="S259" s="237">
        <v>0</v>
      </c>
      <c r="T259" s="238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9" t="s">
        <v>341</v>
      </c>
      <c r="AT259" s="239" t="s">
        <v>323</v>
      </c>
      <c r="AU259" s="239" t="s">
        <v>89</v>
      </c>
      <c r="AY259" s="18" t="s">
        <v>320</v>
      </c>
      <c r="BE259" s="240">
        <f>IF(N259="základní",J259,0)</f>
        <v>0</v>
      </c>
      <c r="BF259" s="240">
        <f>IF(N259="snížená",J259,0)</f>
        <v>0</v>
      </c>
      <c r="BG259" s="240">
        <f>IF(N259="zákl. přenesená",J259,0)</f>
        <v>0</v>
      </c>
      <c r="BH259" s="240">
        <f>IF(N259="sníž. přenesená",J259,0)</f>
        <v>0</v>
      </c>
      <c r="BI259" s="240">
        <f>IF(N259="nulová",J259,0)</f>
        <v>0</v>
      </c>
      <c r="BJ259" s="18" t="s">
        <v>89</v>
      </c>
      <c r="BK259" s="240">
        <f>ROUND(I259*H259,2)</f>
        <v>0</v>
      </c>
      <c r="BL259" s="18" t="s">
        <v>341</v>
      </c>
      <c r="BM259" s="239" t="s">
        <v>2058</v>
      </c>
    </row>
    <row r="260" s="2" customFormat="1" ht="24.15" customHeight="1">
      <c r="A260" s="39"/>
      <c r="B260" s="40"/>
      <c r="C260" s="228" t="s">
        <v>1401</v>
      </c>
      <c r="D260" s="228" t="s">
        <v>323</v>
      </c>
      <c r="E260" s="229" t="s">
        <v>4421</v>
      </c>
      <c r="F260" s="230" t="s">
        <v>5820</v>
      </c>
      <c r="G260" s="231" t="s">
        <v>480</v>
      </c>
      <c r="H260" s="232">
        <v>1.6499999999999999</v>
      </c>
      <c r="I260" s="233"/>
      <c r="J260" s="234">
        <f>ROUND(I260*H260,2)</f>
        <v>0</v>
      </c>
      <c r="K260" s="230" t="s">
        <v>1</v>
      </c>
      <c r="L260" s="45"/>
      <c r="M260" s="235" t="s">
        <v>1</v>
      </c>
      <c r="N260" s="236" t="s">
        <v>46</v>
      </c>
      <c r="O260" s="92"/>
      <c r="P260" s="237">
        <f>O260*H260</f>
        <v>0</v>
      </c>
      <c r="Q260" s="237">
        <v>0</v>
      </c>
      <c r="R260" s="237">
        <f>Q260*H260</f>
        <v>0</v>
      </c>
      <c r="S260" s="237">
        <v>0</v>
      </c>
      <c r="T260" s="238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9" t="s">
        <v>341</v>
      </c>
      <c r="AT260" s="239" t="s">
        <v>323</v>
      </c>
      <c r="AU260" s="239" t="s">
        <v>89</v>
      </c>
      <c r="AY260" s="18" t="s">
        <v>320</v>
      </c>
      <c r="BE260" s="240">
        <f>IF(N260="základní",J260,0)</f>
        <v>0</v>
      </c>
      <c r="BF260" s="240">
        <f>IF(N260="snížená",J260,0)</f>
        <v>0</v>
      </c>
      <c r="BG260" s="240">
        <f>IF(N260="zákl. přenesená",J260,0)</f>
        <v>0</v>
      </c>
      <c r="BH260" s="240">
        <f>IF(N260="sníž. přenesená",J260,0)</f>
        <v>0</v>
      </c>
      <c r="BI260" s="240">
        <f>IF(N260="nulová",J260,0)</f>
        <v>0</v>
      </c>
      <c r="BJ260" s="18" t="s">
        <v>89</v>
      </c>
      <c r="BK260" s="240">
        <f>ROUND(I260*H260,2)</f>
        <v>0</v>
      </c>
      <c r="BL260" s="18" t="s">
        <v>341</v>
      </c>
      <c r="BM260" s="239" t="s">
        <v>2077</v>
      </c>
    </row>
    <row r="261" s="2" customFormat="1" ht="16.5" customHeight="1">
      <c r="A261" s="39"/>
      <c r="B261" s="40"/>
      <c r="C261" s="228" t="s">
        <v>1410</v>
      </c>
      <c r="D261" s="228" t="s">
        <v>323</v>
      </c>
      <c r="E261" s="229" t="s">
        <v>3921</v>
      </c>
      <c r="F261" s="230" t="s">
        <v>3922</v>
      </c>
      <c r="G261" s="231" t="s">
        <v>480</v>
      </c>
      <c r="H261" s="232">
        <v>1.6499999999999999</v>
      </c>
      <c r="I261" s="233"/>
      <c r="J261" s="234">
        <f>ROUND(I261*H261,2)</f>
        <v>0</v>
      </c>
      <c r="K261" s="230" t="s">
        <v>1</v>
      </c>
      <c r="L261" s="45"/>
      <c r="M261" s="246" t="s">
        <v>1</v>
      </c>
      <c r="N261" s="247" t="s">
        <v>46</v>
      </c>
      <c r="O261" s="248"/>
      <c r="P261" s="249">
        <f>O261*H261</f>
        <v>0</v>
      </c>
      <c r="Q261" s="249">
        <v>0</v>
      </c>
      <c r="R261" s="249">
        <f>Q261*H261</f>
        <v>0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9" t="s">
        <v>341</v>
      </c>
      <c r="AT261" s="239" t="s">
        <v>323</v>
      </c>
      <c r="AU261" s="239" t="s">
        <v>89</v>
      </c>
      <c r="AY261" s="18" t="s">
        <v>320</v>
      </c>
      <c r="BE261" s="240">
        <f>IF(N261="základní",J261,0)</f>
        <v>0</v>
      </c>
      <c r="BF261" s="240">
        <f>IF(N261="snížená",J261,0)</f>
        <v>0</v>
      </c>
      <c r="BG261" s="240">
        <f>IF(N261="zákl. přenesená",J261,0)</f>
        <v>0</v>
      </c>
      <c r="BH261" s="240">
        <f>IF(N261="sníž. přenesená",J261,0)</f>
        <v>0</v>
      </c>
      <c r="BI261" s="240">
        <f>IF(N261="nulová",J261,0)</f>
        <v>0</v>
      </c>
      <c r="BJ261" s="18" t="s">
        <v>89</v>
      </c>
      <c r="BK261" s="240">
        <f>ROUND(I261*H261,2)</f>
        <v>0</v>
      </c>
      <c r="BL261" s="18" t="s">
        <v>341</v>
      </c>
      <c r="BM261" s="239" t="s">
        <v>2087</v>
      </c>
    </row>
    <row r="262" s="2" customFormat="1" ht="6.96" customHeight="1">
      <c r="A262" s="39"/>
      <c r="B262" s="67"/>
      <c r="C262" s="68"/>
      <c r="D262" s="68"/>
      <c r="E262" s="68"/>
      <c r="F262" s="68"/>
      <c r="G262" s="68"/>
      <c r="H262" s="68"/>
      <c r="I262" s="68"/>
      <c r="J262" s="68"/>
      <c r="K262" s="68"/>
      <c r="L262" s="45"/>
      <c r="M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</row>
  </sheetData>
  <sheetProtection sheet="1" autoFilter="0" formatColumns="0" formatRows="0" objects="1" scenarios="1" spinCount="100000" saltValue="r9S19i5uIEgGNB9OLHOz2tWcUAHQyKWJlvX31JlsRDBhdWF7048TmiY8s8/nENpjoH3N687qCEF+7SSaphswEA==" hashValue="6jaNMFMgw011qfuX+4igriNbBrsCoVwOO2aFTeX8sjREVJDcyUdo3Uvu0n6xC/dbsYMCBqkjUEDOpiFED9DnMw==" algorithmName="SHA-512" password="CC35"/>
  <autoFilter ref="C132:K26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4426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5821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ROUND(J123,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ROUND((SUM(BE123:BE186)),  2)</f>
        <v>0</v>
      </c>
      <c r="G35" s="39"/>
      <c r="H35" s="39"/>
      <c r="I35" s="166">
        <v>0.20999999999999999</v>
      </c>
      <c r="J35" s="165">
        <f>ROUND(((SUM(BE123:BE186))*I35),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ROUND((SUM(BF123:BF186)),  2)</f>
        <v>0</v>
      </c>
      <c r="G36" s="39"/>
      <c r="H36" s="39"/>
      <c r="I36" s="166">
        <v>0.14999999999999999</v>
      </c>
      <c r="J36" s="165">
        <f>ROUND(((SUM(BF123:BF186))*I36),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ROUND((SUM(BG123:BG186)),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ROUND((SUM(BH123:BH186)),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ROUND((SUM(BI123:BI186)),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4426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06 - VZDUCHOTECHNIKA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J123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3924</v>
      </c>
      <c r="E99" s="193"/>
      <c r="F99" s="193"/>
      <c r="G99" s="193"/>
      <c r="H99" s="193"/>
      <c r="I99" s="193"/>
      <c r="J99" s="194">
        <f>J124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3925</v>
      </c>
      <c r="E100" s="193"/>
      <c r="F100" s="193"/>
      <c r="G100" s="193"/>
      <c r="H100" s="193"/>
      <c r="I100" s="193"/>
      <c r="J100" s="194">
        <f>J128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3926</v>
      </c>
      <c r="E101" s="193"/>
      <c r="F101" s="193"/>
      <c r="G101" s="193"/>
      <c r="H101" s="193"/>
      <c r="I101" s="193"/>
      <c r="J101" s="194">
        <f>J179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304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85" t="str">
        <f>E7</f>
        <v>Rekonstrukce a dostavba staré budovy ZŠ Třebotov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" customFormat="1" ht="12" customHeight="1">
      <c r="B112" s="22"/>
      <c r="C112" s="33" t="s">
        <v>290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2" customFormat="1" ht="16.5" customHeight="1">
      <c r="A113" s="39"/>
      <c r="B113" s="40"/>
      <c r="C113" s="41"/>
      <c r="D113" s="41"/>
      <c r="E113" s="185" t="s">
        <v>4426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3168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E11</f>
        <v>SO 05 06 - VZDUCHOTECHNIKA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22</v>
      </c>
      <c r="D117" s="41"/>
      <c r="E117" s="41"/>
      <c r="F117" s="28" t="str">
        <f>F14</f>
        <v>Třebotov, Hlavní 190, 252 26 areál školy</v>
      </c>
      <c r="G117" s="41"/>
      <c r="H117" s="41"/>
      <c r="I117" s="33" t="s">
        <v>24</v>
      </c>
      <c r="J117" s="80" t="str">
        <f>IF(J14="","",J14)</f>
        <v>8. 2. 2024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26</v>
      </c>
      <c r="D119" s="41"/>
      <c r="E119" s="41"/>
      <c r="F119" s="28" t="str">
        <f>E17</f>
        <v>Obec Třebotov</v>
      </c>
      <c r="G119" s="41"/>
      <c r="H119" s="41"/>
      <c r="I119" s="33" t="s">
        <v>33</v>
      </c>
      <c r="J119" s="37" t="str">
        <f>E23</f>
        <v>archlin s.r.o.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31</v>
      </c>
      <c r="D120" s="41"/>
      <c r="E120" s="41"/>
      <c r="F120" s="28" t="str">
        <f>IF(E20="","",E20)</f>
        <v>Vyplň údaj</v>
      </c>
      <c r="G120" s="41"/>
      <c r="H120" s="41"/>
      <c r="I120" s="33" t="s">
        <v>37</v>
      </c>
      <c r="J120" s="37" t="str">
        <f>E26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1"/>
      <c r="B122" s="202"/>
      <c r="C122" s="203" t="s">
        <v>305</v>
      </c>
      <c r="D122" s="204" t="s">
        <v>66</v>
      </c>
      <c r="E122" s="204" t="s">
        <v>62</v>
      </c>
      <c r="F122" s="204" t="s">
        <v>63</v>
      </c>
      <c r="G122" s="204" t="s">
        <v>306</v>
      </c>
      <c r="H122" s="204" t="s">
        <v>307</v>
      </c>
      <c r="I122" s="204" t="s">
        <v>308</v>
      </c>
      <c r="J122" s="204" t="s">
        <v>295</v>
      </c>
      <c r="K122" s="205" t="s">
        <v>309</v>
      </c>
      <c r="L122" s="206"/>
      <c r="M122" s="101" t="s">
        <v>1</v>
      </c>
      <c r="N122" s="102" t="s">
        <v>45</v>
      </c>
      <c r="O122" s="102" t="s">
        <v>310</v>
      </c>
      <c r="P122" s="102" t="s">
        <v>311</v>
      </c>
      <c r="Q122" s="102" t="s">
        <v>312</v>
      </c>
      <c r="R122" s="102" t="s">
        <v>313</v>
      </c>
      <c r="S122" s="102" t="s">
        <v>314</v>
      </c>
      <c r="T122" s="103" t="s">
        <v>315</v>
      </c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</row>
    <row r="123" s="2" customFormat="1" ht="22.8" customHeight="1">
      <c r="A123" s="39"/>
      <c r="B123" s="40"/>
      <c r="C123" s="108" t="s">
        <v>316</v>
      </c>
      <c r="D123" s="41"/>
      <c r="E123" s="41"/>
      <c r="F123" s="41"/>
      <c r="G123" s="41"/>
      <c r="H123" s="41"/>
      <c r="I123" s="41"/>
      <c r="J123" s="207">
        <f>BK123</f>
        <v>0</v>
      </c>
      <c r="K123" s="41"/>
      <c r="L123" s="45"/>
      <c r="M123" s="104"/>
      <c r="N123" s="208"/>
      <c r="O123" s="105"/>
      <c r="P123" s="209">
        <f>P124+P128+P179</f>
        <v>0</v>
      </c>
      <c r="Q123" s="105"/>
      <c r="R123" s="209">
        <f>R124+R128+R179</f>
        <v>0</v>
      </c>
      <c r="S123" s="105"/>
      <c r="T123" s="210">
        <f>T124+T128+T179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80</v>
      </c>
      <c r="AU123" s="18" t="s">
        <v>297</v>
      </c>
      <c r="BK123" s="211">
        <f>BK124+BK128+BK179</f>
        <v>0</v>
      </c>
    </row>
    <row r="124" s="12" customFormat="1" ht="25.92" customHeight="1">
      <c r="A124" s="12"/>
      <c r="B124" s="212"/>
      <c r="C124" s="213"/>
      <c r="D124" s="214" t="s">
        <v>80</v>
      </c>
      <c r="E124" s="215" t="s">
        <v>1945</v>
      </c>
      <c r="F124" s="215" t="s">
        <v>1946</v>
      </c>
      <c r="G124" s="213"/>
      <c r="H124" s="213"/>
      <c r="I124" s="216"/>
      <c r="J124" s="217">
        <f>BK124</f>
        <v>0</v>
      </c>
      <c r="K124" s="213"/>
      <c r="L124" s="218"/>
      <c r="M124" s="219"/>
      <c r="N124" s="220"/>
      <c r="O124" s="220"/>
      <c r="P124" s="221">
        <f>SUM(P125:P127)</f>
        <v>0</v>
      </c>
      <c r="Q124" s="220"/>
      <c r="R124" s="221">
        <f>SUM(R125:R127)</f>
        <v>0</v>
      </c>
      <c r="S124" s="220"/>
      <c r="T124" s="222">
        <f>SUM(T125:T127)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91</v>
      </c>
      <c r="AT124" s="224" t="s">
        <v>80</v>
      </c>
      <c r="AU124" s="224" t="s">
        <v>81</v>
      </c>
      <c r="AY124" s="223" t="s">
        <v>320</v>
      </c>
      <c r="BK124" s="225">
        <f>SUM(BK125:BK127)</f>
        <v>0</v>
      </c>
    </row>
    <row r="125" s="2" customFormat="1" ht="24.15" customHeight="1">
      <c r="A125" s="39"/>
      <c r="B125" s="40"/>
      <c r="C125" s="228" t="s">
        <v>89</v>
      </c>
      <c r="D125" s="228" t="s">
        <v>323</v>
      </c>
      <c r="E125" s="229" t="s">
        <v>3927</v>
      </c>
      <c r="F125" s="230" t="s">
        <v>3928</v>
      </c>
      <c r="G125" s="231" t="s">
        <v>437</v>
      </c>
      <c r="H125" s="232">
        <v>11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404</v>
      </c>
      <c r="AT125" s="239" t="s">
        <v>323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404</v>
      </c>
      <c r="BM125" s="239" t="s">
        <v>91</v>
      </c>
    </row>
    <row r="126" s="2" customFormat="1" ht="24.15" customHeight="1">
      <c r="A126" s="39"/>
      <c r="B126" s="40"/>
      <c r="C126" s="228" t="s">
        <v>91</v>
      </c>
      <c r="D126" s="228" t="s">
        <v>323</v>
      </c>
      <c r="E126" s="229" t="s">
        <v>3929</v>
      </c>
      <c r="F126" s="230" t="s">
        <v>3930</v>
      </c>
      <c r="G126" s="231" t="s">
        <v>437</v>
      </c>
      <c r="H126" s="232">
        <v>70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404</v>
      </c>
      <c r="AT126" s="239" t="s">
        <v>323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404</v>
      </c>
      <c r="BM126" s="239" t="s">
        <v>341</v>
      </c>
    </row>
    <row r="127" s="2" customFormat="1" ht="21.75" customHeight="1">
      <c r="A127" s="39"/>
      <c r="B127" s="40"/>
      <c r="C127" s="228" t="s">
        <v>111</v>
      </c>
      <c r="D127" s="228" t="s">
        <v>323</v>
      </c>
      <c r="E127" s="229" t="s">
        <v>3931</v>
      </c>
      <c r="F127" s="230" t="s">
        <v>3932</v>
      </c>
      <c r="G127" s="231" t="s">
        <v>437</v>
      </c>
      <c r="H127" s="232">
        <v>11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404</v>
      </c>
      <c r="AT127" s="239" t="s">
        <v>323</v>
      </c>
      <c r="AU127" s="239" t="s">
        <v>89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404</v>
      </c>
      <c r="BM127" s="239" t="s">
        <v>350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3933</v>
      </c>
      <c r="F128" s="215" t="s">
        <v>3934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SUM(P129:P178)</f>
        <v>0</v>
      </c>
      <c r="Q128" s="220"/>
      <c r="R128" s="221">
        <f>SUM(R129:R178)</f>
        <v>0</v>
      </c>
      <c r="S128" s="220"/>
      <c r="T128" s="222">
        <f>SUM(T129:T178)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SUM(BK129:BK178)</f>
        <v>0</v>
      </c>
    </row>
    <row r="129" s="2" customFormat="1" ht="16.5" customHeight="1">
      <c r="A129" s="39"/>
      <c r="B129" s="40"/>
      <c r="C129" s="228" t="s">
        <v>341</v>
      </c>
      <c r="D129" s="228" t="s">
        <v>323</v>
      </c>
      <c r="E129" s="229" t="s">
        <v>3935</v>
      </c>
      <c r="F129" s="230" t="s">
        <v>5822</v>
      </c>
      <c r="G129" s="231" t="s">
        <v>515</v>
      </c>
      <c r="H129" s="232">
        <v>20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363</v>
      </c>
    </row>
    <row r="130" s="2" customFormat="1" ht="16.5" customHeight="1">
      <c r="A130" s="39"/>
      <c r="B130" s="40"/>
      <c r="C130" s="228" t="s">
        <v>319</v>
      </c>
      <c r="D130" s="228" t="s">
        <v>323</v>
      </c>
      <c r="E130" s="229" t="s">
        <v>3937</v>
      </c>
      <c r="F130" s="230" t="s">
        <v>5823</v>
      </c>
      <c r="G130" s="231" t="s">
        <v>515</v>
      </c>
      <c r="H130" s="232">
        <v>7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373</v>
      </c>
    </row>
    <row r="131" s="2" customFormat="1" ht="16.5" customHeight="1">
      <c r="A131" s="39"/>
      <c r="B131" s="40"/>
      <c r="C131" s="228" t="s">
        <v>350</v>
      </c>
      <c r="D131" s="228" t="s">
        <v>323</v>
      </c>
      <c r="E131" s="229" t="s">
        <v>5824</v>
      </c>
      <c r="F131" s="230" t="s">
        <v>5825</v>
      </c>
      <c r="G131" s="231" t="s">
        <v>515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383</v>
      </c>
    </row>
    <row r="132" s="2" customFormat="1" ht="16.5" customHeight="1">
      <c r="A132" s="39"/>
      <c r="B132" s="40"/>
      <c r="C132" s="228" t="s">
        <v>357</v>
      </c>
      <c r="D132" s="228" t="s">
        <v>323</v>
      </c>
      <c r="E132" s="229" t="s">
        <v>3939</v>
      </c>
      <c r="F132" s="230" t="s">
        <v>5826</v>
      </c>
      <c r="G132" s="231" t="s">
        <v>515</v>
      </c>
      <c r="H132" s="232">
        <v>33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393</v>
      </c>
    </row>
    <row r="133" s="2" customFormat="1" ht="16.5" customHeight="1">
      <c r="A133" s="39"/>
      <c r="B133" s="40"/>
      <c r="C133" s="228" t="s">
        <v>363</v>
      </c>
      <c r="D133" s="228" t="s">
        <v>323</v>
      </c>
      <c r="E133" s="229" t="s">
        <v>3941</v>
      </c>
      <c r="F133" s="230" t="s">
        <v>5827</v>
      </c>
      <c r="G133" s="231" t="s">
        <v>515</v>
      </c>
      <c r="H133" s="232">
        <v>12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404</v>
      </c>
    </row>
    <row r="134" s="2" customFormat="1" ht="16.5" customHeight="1">
      <c r="A134" s="39"/>
      <c r="B134" s="40"/>
      <c r="C134" s="228" t="s">
        <v>368</v>
      </c>
      <c r="D134" s="228" t="s">
        <v>323</v>
      </c>
      <c r="E134" s="229" t="s">
        <v>3943</v>
      </c>
      <c r="F134" s="230" t="s">
        <v>5828</v>
      </c>
      <c r="G134" s="231" t="s">
        <v>515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414</v>
      </c>
    </row>
    <row r="135" s="2" customFormat="1" ht="16.5" customHeight="1">
      <c r="A135" s="39"/>
      <c r="B135" s="40"/>
      <c r="C135" s="228" t="s">
        <v>373</v>
      </c>
      <c r="D135" s="228" t="s">
        <v>323</v>
      </c>
      <c r="E135" s="229" t="s">
        <v>3945</v>
      </c>
      <c r="F135" s="230" t="s">
        <v>5829</v>
      </c>
      <c r="G135" s="231" t="s">
        <v>515</v>
      </c>
      <c r="H135" s="232">
        <v>9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522</v>
      </c>
    </row>
    <row r="136" s="2" customFormat="1" ht="16.5" customHeight="1">
      <c r="A136" s="39"/>
      <c r="B136" s="40"/>
      <c r="C136" s="228" t="s">
        <v>378</v>
      </c>
      <c r="D136" s="228" t="s">
        <v>323</v>
      </c>
      <c r="E136" s="229" t="s">
        <v>5830</v>
      </c>
      <c r="F136" s="230" t="s">
        <v>5831</v>
      </c>
      <c r="G136" s="231" t="s">
        <v>515</v>
      </c>
      <c r="H136" s="232">
        <v>10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531</v>
      </c>
    </row>
    <row r="137" s="2" customFormat="1" ht="16.5" customHeight="1">
      <c r="A137" s="39"/>
      <c r="B137" s="40"/>
      <c r="C137" s="228" t="s">
        <v>383</v>
      </c>
      <c r="D137" s="228" t="s">
        <v>323</v>
      </c>
      <c r="E137" s="229" t="s">
        <v>5832</v>
      </c>
      <c r="F137" s="230" t="s">
        <v>5833</v>
      </c>
      <c r="G137" s="231" t="s">
        <v>515</v>
      </c>
      <c r="H137" s="232">
        <v>17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541</v>
      </c>
    </row>
    <row r="138" s="2" customFormat="1" ht="16.5" customHeight="1">
      <c r="A138" s="39"/>
      <c r="B138" s="40"/>
      <c r="C138" s="228" t="s">
        <v>388</v>
      </c>
      <c r="D138" s="228" t="s">
        <v>323</v>
      </c>
      <c r="E138" s="229" t="s">
        <v>5834</v>
      </c>
      <c r="F138" s="230" t="s">
        <v>5835</v>
      </c>
      <c r="G138" s="231" t="s">
        <v>515</v>
      </c>
      <c r="H138" s="232">
        <v>3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550</v>
      </c>
    </row>
    <row r="139" s="2" customFormat="1" ht="16.5" customHeight="1">
      <c r="A139" s="39"/>
      <c r="B139" s="40"/>
      <c r="C139" s="228" t="s">
        <v>393</v>
      </c>
      <c r="D139" s="228" t="s">
        <v>323</v>
      </c>
      <c r="E139" s="229" t="s">
        <v>5836</v>
      </c>
      <c r="F139" s="230" t="s">
        <v>5837</v>
      </c>
      <c r="G139" s="231" t="s">
        <v>515</v>
      </c>
      <c r="H139" s="232">
        <v>3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561</v>
      </c>
    </row>
    <row r="140" s="2" customFormat="1" ht="16.5" customHeight="1">
      <c r="A140" s="39"/>
      <c r="B140" s="40"/>
      <c r="C140" s="228" t="s">
        <v>8</v>
      </c>
      <c r="D140" s="228" t="s">
        <v>323</v>
      </c>
      <c r="E140" s="229" t="s">
        <v>3953</v>
      </c>
      <c r="F140" s="230" t="s">
        <v>3954</v>
      </c>
      <c r="G140" s="231" t="s">
        <v>515</v>
      </c>
      <c r="H140" s="232">
        <v>95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573</v>
      </c>
    </row>
    <row r="141" s="2" customFormat="1" ht="16.5" customHeight="1">
      <c r="A141" s="39"/>
      <c r="B141" s="40"/>
      <c r="C141" s="228" t="s">
        <v>404</v>
      </c>
      <c r="D141" s="228" t="s">
        <v>323</v>
      </c>
      <c r="E141" s="229" t="s">
        <v>3955</v>
      </c>
      <c r="F141" s="230" t="s">
        <v>3956</v>
      </c>
      <c r="G141" s="231" t="s">
        <v>515</v>
      </c>
      <c r="H141" s="232">
        <v>54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823</v>
      </c>
    </row>
    <row r="142" s="2" customFormat="1" ht="16.5" customHeight="1">
      <c r="A142" s="39"/>
      <c r="B142" s="40"/>
      <c r="C142" s="228" t="s">
        <v>409</v>
      </c>
      <c r="D142" s="228" t="s">
        <v>323</v>
      </c>
      <c r="E142" s="229" t="s">
        <v>3957</v>
      </c>
      <c r="F142" s="230" t="s">
        <v>3958</v>
      </c>
      <c r="G142" s="231" t="s">
        <v>515</v>
      </c>
      <c r="H142" s="232">
        <v>6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832</v>
      </c>
    </row>
    <row r="143" s="2" customFormat="1" ht="16.5" customHeight="1">
      <c r="A143" s="39"/>
      <c r="B143" s="40"/>
      <c r="C143" s="228" t="s">
        <v>414</v>
      </c>
      <c r="D143" s="228" t="s">
        <v>323</v>
      </c>
      <c r="E143" s="229" t="s">
        <v>5838</v>
      </c>
      <c r="F143" s="230" t="s">
        <v>5839</v>
      </c>
      <c r="G143" s="231" t="s">
        <v>544</v>
      </c>
      <c r="H143" s="232">
        <v>1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844</v>
      </c>
    </row>
    <row r="144" s="2" customFormat="1" ht="16.5" customHeight="1">
      <c r="A144" s="39"/>
      <c r="B144" s="40"/>
      <c r="C144" s="228" t="s">
        <v>421</v>
      </c>
      <c r="D144" s="228" t="s">
        <v>323</v>
      </c>
      <c r="E144" s="229" t="s">
        <v>5840</v>
      </c>
      <c r="F144" s="230" t="s">
        <v>5841</v>
      </c>
      <c r="G144" s="231" t="s">
        <v>544</v>
      </c>
      <c r="H144" s="232">
        <v>1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862</v>
      </c>
    </row>
    <row r="145" s="2" customFormat="1" ht="16.5" customHeight="1">
      <c r="A145" s="39"/>
      <c r="B145" s="40"/>
      <c r="C145" s="228" t="s">
        <v>522</v>
      </c>
      <c r="D145" s="228" t="s">
        <v>323</v>
      </c>
      <c r="E145" s="229" t="s">
        <v>5842</v>
      </c>
      <c r="F145" s="230" t="s">
        <v>5843</v>
      </c>
      <c r="G145" s="231" t="s">
        <v>544</v>
      </c>
      <c r="H145" s="232">
        <v>2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874</v>
      </c>
    </row>
    <row r="146" s="2" customFormat="1" ht="16.5" customHeight="1">
      <c r="A146" s="39"/>
      <c r="B146" s="40"/>
      <c r="C146" s="228" t="s">
        <v>7</v>
      </c>
      <c r="D146" s="228" t="s">
        <v>323</v>
      </c>
      <c r="E146" s="229" t="s">
        <v>3997</v>
      </c>
      <c r="F146" s="230" t="s">
        <v>3998</v>
      </c>
      <c r="G146" s="231" t="s">
        <v>544</v>
      </c>
      <c r="H146" s="232">
        <v>26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889</v>
      </c>
    </row>
    <row r="147" s="2" customFormat="1" ht="16.5" customHeight="1">
      <c r="A147" s="39"/>
      <c r="B147" s="40"/>
      <c r="C147" s="228" t="s">
        <v>531</v>
      </c>
      <c r="D147" s="228" t="s">
        <v>323</v>
      </c>
      <c r="E147" s="229" t="s">
        <v>3999</v>
      </c>
      <c r="F147" s="230" t="s">
        <v>4000</v>
      </c>
      <c r="G147" s="231" t="s">
        <v>544</v>
      </c>
      <c r="H147" s="232">
        <v>1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907</v>
      </c>
    </row>
    <row r="148" s="2" customFormat="1" ht="16.5" customHeight="1">
      <c r="A148" s="39"/>
      <c r="B148" s="40"/>
      <c r="C148" s="228" t="s">
        <v>536</v>
      </c>
      <c r="D148" s="228" t="s">
        <v>323</v>
      </c>
      <c r="E148" s="229" t="s">
        <v>5844</v>
      </c>
      <c r="F148" s="230" t="s">
        <v>5845</v>
      </c>
      <c r="G148" s="231" t="s">
        <v>544</v>
      </c>
      <c r="H148" s="232">
        <v>22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923</v>
      </c>
    </row>
    <row r="149" s="2" customFormat="1" ht="16.5" customHeight="1">
      <c r="A149" s="39"/>
      <c r="B149" s="40"/>
      <c r="C149" s="228" t="s">
        <v>541</v>
      </c>
      <c r="D149" s="228" t="s">
        <v>323</v>
      </c>
      <c r="E149" s="229" t="s">
        <v>5846</v>
      </c>
      <c r="F149" s="230" t="s">
        <v>5847</v>
      </c>
      <c r="G149" s="231" t="s">
        <v>544</v>
      </c>
      <c r="H149" s="232">
        <v>3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933</v>
      </c>
    </row>
    <row r="150" s="2" customFormat="1" ht="16.5" customHeight="1">
      <c r="A150" s="39"/>
      <c r="B150" s="40"/>
      <c r="C150" s="228" t="s">
        <v>546</v>
      </c>
      <c r="D150" s="228" t="s">
        <v>323</v>
      </c>
      <c r="E150" s="229" t="s">
        <v>5848</v>
      </c>
      <c r="F150" s="230" t="s">
        <v>5849</v>
      </c>
      <c r="G150" s="231" t="s">
        <v>544</v>
      </c>
      <c r="H150" s="232">
        <v>1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942</v>
      </c>
    </row>
    <row r="151" s="2" customFormat="1" ht="16.5" customHeight="1">
      <c r="A151" s="39"/>
      <c r="B151" s="40"/>
      <c r="C151" s="228" t="s">
        <v>550</v>
      </c>
      <c r="D151" s="228" t="s">
        <v>323</v>
      </c>
      <c r="E151" s="229" t="s">
        <v>5850</v>
      </c>
      <c r="F151" s="230" t="s">
        <v>5851</v>
      </c>
      <c r="G151" s="231" t="s">
        <v>544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956</v>
      </c>
    </row>
    <row r="152" s="2" customFormat="1" ht="21.75" customHeight="1">
      <c r="A152" s="39"/>
      <c r="B152" s="40"/>
      <c r="C152" s="228" t="s">
        <v>556</v>
      </c>
      <c r="D152" s="228" t="s">
        <v>323</v>
      </c>
      <c r="E152" s="229" t="s">
        <v>5852</v>
      </c>
      <c r="F152" s="230" t="s">
        <v>5853</v>
      </c>
      <c r="G152" s="231" t="s">
        <v>544</v>
      </c>
      <c r="H152" s="232">
        <v>2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968</v>
      </c>
    </row>
    <row r="153" s="2" customFormat="1" ht="21.75" customHeight="1">
      <c r="A153" s="39"/>
      <c r="B153" s="40"/>
      <c r="C153" s="228" t="s">
        <v>561</v>
      </c>
      <c r="D153" s="228" t="s">
        <v>323</v>
      </c>
      <c r="E153" s="229" t="s">
        <v>5854</v>
      </c>
      <c r="F153" s="230" t="s">
        <v>5855</v>
      </c>
      <c r="G153" s="231" t="s">
        <v>544</v>
      </c>
      <c r="H153" s="232">
        <v>3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986</v>
      </c>
    </row>
    <row r="154" s="2" customFormat="1" ht="21.75" customHeight="1">
      <c r="A154" s="39"/>
      <c r="B154" s="40"/>
      <c r="C154" s="228" t="s">
        <v>566</v>
      </c>
      <c r="D154" s="228" t="s">
        <v>323</v>
      </c>
      <c r="E154" s="229" t="s">
        <v>5856</v>
      </c>
      <c r="F154" s="230" t="s">
        <v>5857</v>
      </c>
      <c r="G154" s="231" t="s">
        <v>544</v>
      </c>
      <c r="H154" s="232">
        <v>1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997</v>
      </c>
    </row>
    <row r="155" s="2" customFormat="1" ht="21.75" customHeight="1">
      <c r="A155" s="39"/>
      <c r="B155" s="40"/>
      <c r="C155" s="228" t="s">
        <v>573</v>
      </c>
      <c r="D155" s="228" t="s">
        <v>323</v>
      </c>
      <c r="E155" s="229" t="s">
        <v>5858</v>
      </c>
      <c r="F155" s="230" t="s">
        <v>5859</v>
      </c>
      <c r="G155" s="231" t="s">
        <v>544</v>
      </c>
      <c r="H155" s="232">
        <v>3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1018</v>
      </c>
    </row>
    <row r="156" s="2" customFormat="1" ht="16.5" customHeight="1">
      <c r="A156" s="39"/>
      <c r="B156" s="40"/>
      <c r="C156" s="228" t="s">
        <v>819</v>
      </c>
      <c r="D156" s="228" t="s">
        <v>323</v>
      </c>
      <c r="E156" s="229" t="s">
        <v>4029</v>
      </c>
      <c r="F156" s="230" t="s">
        <v>5860</v>
      </c>
      <c r="G156" s="231" t="s">
        <v>3175</v>
      </c>
      <c r="H156" s="232">
        <v>3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1028</v>
      </c>
    </row>
    <row r="157" s="2" customFormat="1" ht="24.15" customHeight="1">
      <c r="A157" s="39"/>
      <c r="B157" s="40"/>
      <c r="C157" s="228" t="s">
        <v>823</v>
      </c>
      <c r="D157" s="228" t="s">
        <v>323</v>
      </c>
      <c r="E157" s="229" t="s">
        <v>5861</v>
      </c>
      <c r="F157" s="230" t="s">
        <v>5862</v>
      </c>
      <c r="G157" s="231" t="s">
        <v>544</v>
      </c>
      <c r="H157" s="232">
        <v>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1036</v>
      </c>
    </row>
    <row r="158" s="2" customFormat="1" ht="24.15" customHeight="1">
      <c r="A158" s="39"/>
      <c r="B158" s="40"/>
      <c r="C158" s="228" t="s">
        <v>828</v>
      </c>
      <c r="D158" s="228" t="s">
        <v>323</v>
      </c>
      <c r="E158" s="229" t="s">
        <v>4049</v>
      </c>
      <c r="F158" s="230" t="s">
        <v>4050</v>
      </c>
      <c r="G158" s="231" t="s">
        <v>544</v>
      </c>
      <c r="H158" s="232">
        <v>13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1044</v>
      </c>
    </row>
    <row r="159" s="2" customFormat="1" ht="24.15" customHeight="1">
      <c r="A159" s="39"/>
      <c r="B159" s="40"/>
      <c r="C159" s="228" t="s">
        <v>832</v>
      </c>
      <c r="D159" s="228" t="s">
        <v>323</v>
      </c>
      <c r="E159" s="229" t="s">
        <v>4051</v>
      </c>
      <c r="F159" s="230" t="s">
        <v>4052</v>
      </c>
      <c r="G159" s="231" t="s">
        <v>544</v>
      </c>
      <c r="H159" s="232">
        <v>1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1052</v>
      </c>
    </row>
    <row r="160" s="2" customFormat="1" ht="24.15" customHeight="1">
      <c r="A160" s="39"/>
      <c r="B160" s="40"/>
      <c r="C160" s="228" t="s">
        <v>838</v>
      </c>
      <c r="D160" s="228" t="s">
        <v>323</v>
      </c>
      <c r="E160" s="229" t="s">
        <v>5863</v>
      </c>
      <c r="F160" s="230" t="s">
        <v>5864</v>
      </c>
      <c r="G160" s="231" t="s">
        <v>544</v>
      </c>
      <c r="H160" s="232">
        <v>1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1060</v>
      </c>
    </row>
    <row r="161" s="2" customFormat="1" ht="16.5" customHeight="1">
      <c r="A161" s="39"/>
      <c r="B161" s="40"/>
      <c r="C161" s="228" t="s">
        <v>844</v>
      </c>
      <c r="D161" s="228" t="s">
        <v>323</v>
      </c>
      <c r="E161" s="229" t="s">
        <v>4055</v>
      </c>
      <c r="F161" s="230" t="s">
        <v>4056</v>
      </c>
      <c r="G161" s="231" t="s">
        <v>544</v>
      </c>
      <c r="H161" s="232">
        <v>2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1078</v>
      </c>
    </row>
    <row r="162" s="2" customFormat="1" ht="16.5" customHeight="1">
      <c r="A162" s="39"/>
      <c r="B162" s="40"/>
      <c r="C162" s="228" t="s">
        <v>850</v>
      </c>
      <c r="D162" s="228" t="s">
        <v>323</v>
      </c>
      <c r="E162" s="229" t="s">
        <v>4065</v>
      </c>
      <c r="F162" s="230" t="s">
        <v>5865</v>
      </c>
      <c r="G162" s="231" t="s">
        <v>544</v>
      </c>
      <c r="H162" s="232">
        <v>2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1097</v>
      </c>
    </row>
    <row r="163" s="2" customFormat="1" ht="21.75" customHeight="1">
      <c r="A163" s="39"/>
      <c r="B163" s="40"/>
      <c r="C163" s="228" t="s">
        <v>862</v>
      </c>
      <c r="D163" s="228" t="s">
        <v>323</v>
      </c>
      <c r="E163" s="229" t="s">
        <v>5866</v>
      </c>
      <c r="F163" s="230" t="s">
        <v>5867</v>
      </c>
      <c r="G163" s="231" t="s">
        <v>1</v>
      </c>
      <c r="H163" s="232">
        <v>1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1111</v>
      </c>
    </row>
    <row r="164" s="2" customFormat="1" ht="33" customHeight="1">
      <c r="A164" s="39"/>
      <c r="B164" s="40"/>
      <c r="C164" s="228" t="s">
        <v>867</v>
      </c>
      <c r="D164" s="228" t="s">
        <v>323</v>
      </c>
      <c r="E164" s="229" t="s">
        <v>5868</v>
      </c>
      <c r="F164" s="230" t="s">
        <v>5869</v>
      </c>
      <c r="G164" s="231" t="s">
        <v>3175</v>
      </c>
      <c r="H164" s="232">
        <v>10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1120</v>
      </c>
    </row>
    <row r="165" s="2" customFormat="1" ht="33" customHeight="1">
      <c r="A165" s="39"/>
      <c r="B165" s="40"/>
      <c r="C165" s="228" t="s">
        <v>874</v>
      </c>
      <c r="D165" s="228" t="s">
        <v>323</v>
      </c>
      <c r="E165" s="229" t="s">
        <v>5870</v>
      </c>
      <c r="F165" s="230" t="s">
        <v>5871</v>
      </c>
      <c r="G165" s="231" t="s">
        <v>3175</v>
      </c>
      <c r="H165" s="232">
        <v>10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1138</v>
      </c>
    </row>
    <row r="166" s="2" customFormat="1" ht="33" customHeight="1">
      <c r="A166" s="39"/>
      <c r="B166" s="40"/>
      <c r="C166" s="228" t="s">
        <v>884</v>
      </c>
      <c r="D166" s="228" t="s">
        <v>323</v>
      </c>
      <c r="E166" s="229" t="s">
        <v>5872</v>
      </c>
      <c r="F166" s="230" t="s">
        <v>5873</v>
      </c>
      <c r="G166" s="231" t="s">
        <v>3175</v>
      </c>
      <c r="H166" s="232">
        <v>1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1155</v>
      </c>
    </row>
    <row r="167" s="2" customFormat="1" ht="33" customHeight="1">
      <c r="A167" s="39"/>
      <c r="B167" s="40"/>
      <c r="C167" s="228" t="s">
        <v>889</v>
      </c>
      <c r="D167" s="228" t="s">
        <v>323</v>
      </c>
      <c r="E167" s="229" t="s">
        <v>5874</v>
      </c>
      <c r="F167" s="230" t="s">
        <v>5875</v>
      </c>
      <c r="G167" s="231" t="s">
        <v>3175</v>
      </c>
      <c r="H167" s="232">
        <v>2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1166</v>
      </c>
    </row>
    <row r="168" s="2" customFormat="1" ht="33" customHeight="1">
      <c r="A168" s="39"/>
      <c r="B168" s="40"/>
      <c r="C168" s="228" t="s">
        <v>895</v>
      </c>
      <c r="D168" s="228" t="s">
        <v>323</v>
      </c>
      <c r="E168" s="229" t="s">
        <v>5876</v>
      </c>
      <c r="F168" s="230" t="s">
        <v>5877</v>
      </c>
      <c r="G168" s="231" t="s">
        <v>3175</v>
      </c>
      <c r="H168" s="232">
        <v>1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1177</v>
      </c>
    </row>
    <row r="169" s="2" customFormat="1" ht="33" customHeight="1">
      <c r="A169" s="39"/>
      <c r="B169" s="40"/>
      <c r="C169" s="228" t="s">
        <v>907</v>
      </c>
      <c r="D169" s="228" t="s">
        <v>323</v>
      </c>
      <c r="E169" s="229" t="s">
        <v>5878</v>
      </c>
      <c r="F169" s="230" t="s">
        <v>5879</v>
      </c>
      <c r="G169" s="231" t="s">
        <v>3175</v>
      </c>
      <c r="H169" s="232">
        <v>3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1192</v>
      </c>
    </row>
    <row r="170" s="2" customFormat="1" ht="33" customHeight="1">
      <c r="A170" s="39"/>
      <c r="B170" s="40"/>
      <c r="C170" s="228" t="s">
        <v>918</v>
      </c>
      <c r="D170" s="228" t="s">
        <v>323</v>
      </c>
      <c r="E170" s="229" t="s">
        <v>5880</v>
      </c>
      <c r="F170" s="230" t="s">
        <v>5881</v>
      </c>
      <c r="G170" s="231" t="s">
        <v>3175</v>
      </c>
      <c r="H170" s="232">
        <v>7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1206</v>
      </c>
    </row>
    <row r="171" s="2" customFormat="1" ht="16.5" customHeight="1">
      <c r="A171" s="39"/>
      <c r="B171" s="40"/>
      <c r="C171" s="228" t="s">
        <v>923</v>
      </c>
      <c r="D171" s="228" t="s">
        <v>323</v>
      </c>
      <c r="E171" s="229" t="s">
        <v>4081</v>
      </c>
      <c r="F171" s="230" t="s">
        <v>4082</v>
      </c>
      <c r="G171" s="231" t="s">
        <v>3175</v>
      </c>
      <c r="H171" s="232">
        <v>14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341</v>
      </c>
      <c r="AT171" s="239" t="s">
        <v>323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1216</v>
      </c>
    </row>
    <row r="172" s="2" customFormat="1" ht="24.15" customHeight="1">
      <c r="A172" s="39"/>
      <c r="B172" s="40"/>
      <c r="C172" s="228" t="s">
        <v>928</v>
      </c>
      <c r="D172" s="228" t="s">
        <v>323</v>
      </c>
      <c r="E172" s="229" t="s">
        <v>5882</v>
      </c>
      <c r="F172" s="230" t="s">
        <v>5883</v>
      </c>
      <c r="G172" s="231" t="s">
        <v>3175</v>
      </c>
      <c r="H172" s="232">
        <v>1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341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1226</v>
      </c>
    </row>
    <row r="173" s="2" customFormat="1" ht="16.5" customHeight="1">
      <c r="A173" s="39"/>
      <c r="B173" s="40"/>
      <c r="C173" s="228" t="s">
        <v>933</v>
      </c>
      <c r="D173" s="228" t="s">
        <v>323</v>
      </c>
      <c r="E173" s="229" t="s">
        <v>4083</v>
      </c>
      <c r="F173" s="230" t="s">
        <v>4084</v>
      </c>
      <c r="G173" s="231" t="s">
        <v>3175</v>
      </c>
      <c r="H173" s="232">
        <v>1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341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1292</v>
      </c>
    </row>
    <row r="174" s="2" customFormat="1" ht="16.5" customHeight="1">
      <c r="A174" s="39"/>
      <c r="B174" s="40"/>
      <c r="C174" s="228" t="s">
        <v>936</v>
      </c>
      <c r="D174" s="228" t="s">
        <v>323</v>
      </c>
      <c r="E174" s="229" t="s">
        <v>4085</v>
      </c>
      <c r="F174" s="230" t="s">
        <v>4086</v>
      </c>
      <c r="G174" s="231" t="s">
        <v>3175</v>
      </c>
      <c r="H174" s="232">
        <v>1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341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1303</v>
      </c>
    </row>
    <row r="175" s="2" customFormat="1" ht="16.5" customHeight="1">
      <c r="A175" s="39"/>
      <c r="B175" s="40"/>
      <c r="C175" s="228" t="s">
        <v>942</v>
      </c>
      <c r="D175" s="228" t="s">
        <v>323</v>
      </c>
      <c r="E175" s="229" t="s">
        <v>3188</v>
      </c>
      <c r="F175" s="230" t="s">
        <v>3189</v>
      </c>
      <c r="G175" s="231" t="s">
        <v>3190</v>
      </c>
      <c r="H175" s="232">
        <v>35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341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341</v>
      </c>
      <c r="BM175" s="239" t="s">
        <v>1314</v>
      </c>
    </row>
    <row r="176" s="2" customFormat="1" ht="24.15" customHeight="1">
      <c r="A176" s="39"/>
      <c r="B176" s="40"/>
      <c r="C176" s="228" t="s">
        <v>950</v>
      </c>
      <c r="D176" s="228" t="s">
        <v>323</v>
      </c>
      <c r="E176" s="229" t="s">
        <v>4087</v>
      </c>
      <c r="F176" s="230" t="s">
        <v>4088</v>
      </c>
      <c r="G176" s="231" t="s">
        <v>4089</v>
      </c>
      <c r="H176" s="313"/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1325</v>
      </c>
    </row>
    <row r="177" s="2" customFormat="1" ht="16.5" customHeight="1">
      <c r="A177" s="39"/>
      <c r="B177" s="40"/>
      <c r="C177" s="228" t="s">
        <v>956</v>
      </c>
      <c r="D177" s="228" t="s">
        <v>323</v>
      </c>
      <c r="E177" s="229" t="s">
        <v>4090</v>
      </c>
      <c r="F177" s="230" t="s">
        <v>4091</v>
      </c>
      <c r="G177" s="231" t="s">
        <v>4092</v>
      </c>
      <c r="H177" s="232">
        <v>1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341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1337</v>
      </c>
    </row>
    <row r="178" s="2" customFormat="1" ht="24.15" customHeight="1">
      <c r="A178" s="39"/>
      <c r="B178" s="40"/>
      <c r="C178" s="228" t="s">
        <v>962</v>
      </c>
      <c r="D178" s="228" t="s">
        <v>323</v>
      </c>
      <c r="E178" s="229" t="s">
        <v>5884</v>
      </c>
      <c r="F178" s="230" t="s">
        <v>5885</v>
      </c>
      <c r="G178" s="231" t="s">
        <v>5886</v>
      </c>
      <c r="H178" s="232">
        <v>1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1346</v>
      </c>
    </row>
    <row r="179" s="12" customFormat="1" ht="25.92" customHeight="1">
      <c r="A179" s="12"/>
      <c r="B179" s="212"/>
      <c r="C179" s="213"/>
      <c r="D179" s="214" t="s">
        <v>80</v>
      </c>
      <c r="E179" s="215" t="s">
        <v>4093</v>
      </c>
      <c r="F179" s="215" t="s">
        <v>3248</v>
      </c>
      <c r="G179" s="213"/>
      <c r="H179" s="213"/>
      <c r="I179" s="216"/>
      <c r="J179" s="217">
        <f>BK179</f>
        <v>0</v>
      </c>
      <c r="K179" s="213"/>
      <c r="L179" s="218"/>
      <c r="M179" s="219"/>
      <c r="N179" s="220"/>
      <c r="O179" s="220"/>
      <c r="P179" s="221">
        <f>SUM(P180:P186)</f>
        <v>0</v>
      </c>
      <c r="Q179" s="220"/>
      <c r="R179" s="221">
        <f>SUM(R180:R186)</f>
        <v>0</v>
      </c>
      <c r="S179" s="220"/>
      <c r="T179" s="222">
        <f>SUM(T180:T186)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3" t="s">
        <v>89</v>
      </c>
      <c r="AT179" s="224" t="s">
        <v>80</v>
      </c>
      <c r="AU179" s="224" t="s">
        <v>81</v>
      </c>
      <c r="AY179" s="223" t="s">
        <v>320</v>
      </c>
      <c r="BK179" s="225">
        <f>SUM(BK180:BK186)</f>
        <v>0</v>
      </c>
    </row>
    <row r="180" s="2" customFormat="1" ht="33" customHeight="1">
      <c r="A180" s="39"/>
      <c r="B180" s="40"/>
      <c r="C180" s="228" t="s">
        <v>968</v>
      </c>
      <c r="D180" s="228" t="s">
        <v>323</v>
      </c>
      <c r="E180" s="229" t="s">
        <v>4094</v>
      </c>
      <c r="F180" s="230" t="s">
        <v>4095</v>
      </c>
      <c r="G180" s="231" t="s">
        <v>2666</v>
      </c>
      <c r="H180" s="232">
        <v>150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341</v>
      </c>
      <c r="AT180" s="239" t="s">
        <v>323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341</v>
      </c>
      <c r="BM180" s="239" t="s">
        <v>1369</v>
      </c>
    </row>
    <row r="181" s="2" customFormat="1" ht="16.5" customHeight="1">
      <c r="A181" s="39"/>
      <c r="B181" s="40"/>
      <c r="C181" s="228" t="s">
        <v>977</v>
      </c>
      <c r="D181" s="228" t="s">
        <v>323</v>
      </c>
      <c r="E181" s="229" t="s">
        <v>4096</v>
      </c>
      <c r="F181" s="230" t="s">
        <v>4097</v>
      </c>
      <c r="G181" s="231" t="s">
        <v>437</v>
      </c>
      <c r="H181" s="232">
        <v>3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341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341</v>
      </c>
      <c r="BM181" s="239" t="s">
        <v>1380</v>
      </c>
    </row>
    <row r="182" s="2" customFormat="1" ht="16.5" customHeight="1">
      <c r="A182" s="39"/>
      <c r="B182" s="40"/>
      <c r="C182" s="228" t="s">
        <v>986</v>
      </c>
      <c r="D182" s="228" t="s">
        <v>323</v>
      </c>
      <c r="E182" s="229" t="s">
        <v>4098</v>
      </c>
      <c r="F182" s="230" t="s">
        <v>4099</v>
      </c>
      <c r="G182" s="231" t="s">
        <v>437</v>
      </c>
      <c r="H182" s="232">
        <v>2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341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1388</v>
      </c>
    </row>
    <row r="183" s="2" customFormat="1" ht="16.5" customHeight="1">
      <c r="A183" s="39"/>
      <c r="B183" s="40"/>
      <c r="C183" s="228" t="s">
        <v>991</v>
      </c>
      <c r="D183" s="228" t="s">
        <v>323</v>
      </c>
      <c r="E183" s="229" t="s">
        <v>4100</v>
      </c>
      <c r="F183" s="230" t="s">
        <v>4101</v>
      </c>
      <c r="G183" s="231" t="s">
        <v>3175</v>
      </c>
      <c r="H183" s="232">
        <v>7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341</v>
      </c>
      <c r="AT183" s="239" t="s">
        <v>323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341</v>
      </c>
      <c r="BM183" s="239" t="s">
        <v>1401</v>
      </c>
    </row>
    <row r="184" s="2" customFormat="1" ht="16.5" customHeight="1">
      <c r="A184" s="39"/>
      <c r="B184" s="40"/>
      <c r="C184" s="228" t="s">
        <v>997</v>
      </c>
      <c r="D184" s="228" t="s">
        <v>323</v>
      </c>
      <c r="E184" s="229" t="s">
        <v>4102</v>
      </c>
      <c r="F184" s="230" t="s">
        <v>4103</v>
      </c>
      <c r="G184" s="231" t="s">
        <v>437</v>
      </c>
      <c r="H184" s="232">
        <v>22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1419</v>
      </c>
    </row>
    <row r="185" s="2" customFormat="1" ht="16.5" customHeight="1">
      <c r="A185" s="39"/>
      <c r="B185" s="40"/>
      <c r="C185" s="228" t="s">
        <v>1010</v>
      </c>
      <c r="D185" s="228" t="s">
        <v>323</v>
      </c>
      <c r="E185" s="229" t="s">
        <v>4104</v>
      </c>
      <c r="F185" s="230" t="s">
        <v>4105</v>
      </c>
      <c r="G185" s="231" t="s">
        <v>480</v>
      </c>
      <c r="H185" s="232">
        <v>1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341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341</v>
      </c>
      <c r="BM185" s="239" t="s">
        <v>1432</v>
      </c>
    </row>
    <row r="186" s="2" customFormat="1" ht="16.5" customHeight="1">
      <c r="A186" s="39"/>
      <c r="B186" s="40"/>
      <c r="C186" s="228" t="s">
        <v>1018</v>
      </c>
      <c r="D186" s="228" t="s">
        <v>323</v>
      </c>
      <c r="E186" s="229" t="s">
        <v>4106</v>
      </c>
      <c r="F186" s="230" t="s">
        <v>3910</v>
      </c>
      <c r="G186" s="231" t="s">
        <v>3175</v>
      </c>
      <c r="H186" s="232">
        <v>25</v>
      </c>
      <c r="I186" s="233"/>
      <c r="J186" s="234">
        <f>ROUND(I186*H186,2)</f>
        <v>0</v>
      </c>
      <c r="K186" s="230" t="s">
        <v>1</v>
      </c>
      <c r="L186" s="45"/>
      <c r="M186" s="246" t="s">
        <v>1</v>
      </c>
      <c r="N186" s="247" t="s">
        <v>46</v>
      </c>
      <c r="O186" s="248"/>
      <c r="P186" s="249">
        <f>O186*H186</f>
        <v>0</v>
      </c>
      <c r="Q186" s="249">
        <v>0</v>
      </c>
      <c r="R186" s="249">
        <f>Q186*H186</f>
        <v>0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341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341</v>
      </c>
      <c r="BM186" s="239" t="s">
        <v>1443</v>
      </c>
    </row>
    <row r="187" s="2" customFormat="1" ht="6.96" customHeight="1">
      <c r="A187" s="39"/>
      <c r="B187" s="67"/>
      <c r="C187" s="68"/>
      <c r="D187" s="68"/>
      <c r="E187" s="68"/>
      <c r="F187" s="68"/>
      <c r="G187" s="68"/>
      <c r="H187" s="68"/>
      <c r="I187" s="68"/>
      <c r="J187" s="68"/>
      <c r="K187" s="68"/>
      <c r="L187" s="45"/>
      <c r="M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</row>
  </sheetData>
  <sheetProtection sheet="1" autoFilter="0" formatColumns="0" formatRows="0" objects="1" scenarios="1" spinCount="100000" saltValue="+ea7JHustYGbnIpLaLqTIxKuOrhcrIy6xUEXyhuQMxbcOCbhed2Q5NfSPXHjTjcHOctdYOWKHI8Lv3Du1Eki9A==" hashValue="oKvmJJb0wevmdU6AfhrX4Q2QoDR7/inULfIPTujM1kBk5NaYJ06qbrt3/YcceLTUl7jTRsj4v6bG8TLg1MBTOA==" algorithmName="SHA-512" password="CC35"/>
  <autoFilter ref="C122:K18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4426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5887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ROUND(J128,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ROUND((SUM(BE128:BE239)),  2)</f>
        <v>0</v>
      </c>
      <c r="G35" s="39"/>
      <c r="H35" s="39"/>
      <c r="I35" s="166">
        <v>0.20999999999999999</v>
      </c>
      <c r="J35" s="165">
        <f>ROUND(((SUM(BE128:BE239))*I35),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ROUND((SUM(BF128:BF239)),  2)</f>
        <v>0</v>
      </c>
      <c r="G36" s="39"/>
      <c r="H36" s="39"/>
      <c r="I36" s="166">
        <v>0.14999999999999999</v>
      </c>
      <c r="J36" s="165">
        <f>ROUND(((SUM(BF128:BF239))*I36),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ROUND((SUM(BG128:BG239)),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ROUND((SUM(BH128:BH239)),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ROUND((SUM(BI128:BI239)),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4426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07 - ZDRAVOTNĚ TECHNICKÉ INSTALACE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J128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4111</v>
      </c>
      <c r="E99" s="193"/>
      <c r="F99" s="193"/>
      <c r="G99" s="193"/>
      <c r="H99" s="193"/>
      <c r="I99" s="193"/>
      <c r="J99" s="194">
        <f>J129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4112</v>
      </c>
      <c r="E100" s="193"/>
      <c r="F100" s="193"/>
      <c r="G100" s="193"/>
      <c r="H100" s="193"/>
      <c r="I100" s="193"/>
      <c r="J100" s="194">
        <f>J134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4113</v>
      </c>
      <c r="E101" s="193"/>
      <c r="F101" s="193"/>
      <c r="G101" s="193"/>
      <c r="H101" s="193"/>
      <c r="I101" s="193"/>
      <c r="J101" s="194">
        <f>J144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4114</v>
      </c>
      <c r="E102" s="193"/>
      <c r="F102" s="193"/>
      <c r="G102" s="193"/>
      <c r="H102" s="193"/>
      <c r="I102" s="193"/>
      <c r="J102" s="194">
        <f>J159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4115</v>
      </c>
      <c r="E103" s="193"/>
      <c r="F103" s="193"/>
      <c r="G103" s="193"/>
      <c r="H103" s="193"/>
      <c r="I103" s="193"/>
      <c r="J103" s="194">
        <f>J213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4116</v>
      </c>
      <c r="E104" s="193"/>
      <c r="F104" s="193"/>
      <c r="G104" s="193"/>
      <c r="H104" s="193"/>
      <c r="I104" s="193"/>
      <c r="J104" s="194">
        <f>J226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3926</v>
      </c>
      <c r="E105" s="193"/>
      <c r="F105" s="193"/>
      <c r="G105" s="193"/>
      <c r="H105" s="193"/>
      <c r="I105" s="193"/>
      <c r="J105" s="194">
        <f>J229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4117</v>
      </c>
      <c r="E106" s="193"/>
      <c r="F106" s="193"/>
      <c r="G106" s="193"/>
      <c r="H106" s="193"/>
      <c r="I106" s="193"/>
      <c r="J106" s="194">
        <f>J234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304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5" t="str">
        <f>E7</f>
        <v>Rekonstrukce a dostavba staré budovy ZŠ Třebotov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290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85" t="s">
        <v>4426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3168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E11</f>
        <v>SO 05 07 - ZDRAVOTNĚ TECHNICKÉ INSTALACE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F14</f>
        <v>Třebotov, Hlavní 190, 252 26 areál školy</v>
      </c>
      <c r="G122" s="41"/>
      <c r="H122" s="41"/>
      <c r="I122" s="33" t="s">
        <v>24</v>
      </c>
      <c r="J122" s="80" t="str">
        <f>IF(J14="","",J14)</f>
        <v>8. 2. 2024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E17</f>
        <v>Obec Třebotov</v>
      </c>
      <c r="G124" s="41"/>
      <c r="H124" s="41"/>
      <c r="I124" s="33" t="s">
        <v>33</v>
      </c>
      <c r="J124" s="37" t="str">
        <f>E23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IF(E20="","",E20)</f>
        <v>Vyplň údaj</v>
      </c>
      <c r="G125" s="41"/>
      <c r="H125" s="41"/>
      <c r="I125" s="33" t="s">
        <v>37</v>
      </c>
      <c r="J125" s="37" t="str">
        <f>E26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305</v>
      </c>
      <c r="D127" s="204" t="s">
        <v>66</v>
      </c>
      <c r="E127" s="204" t="s">
        <v>62</v>
      </c>
      <c r="F127" s="204" t="s">
        <v>63</v>
      </c>
      <c r="G127" s="204" t="s">
        <v>306</v>
      </c>
      <c r="H127" s="204" t="s">
        <v>307</v>
      </c>
      <c r="I127" s="204" t="s">
        <v>308</v>
      </c>
      <c r="J127" s="204" t="s">
        <v>295</v>
      </c>
      <c r="K127" s="205" t="s">
        <v>309</v>
      </c>
      <c r="L127" s="206"/>
      <c r="M127" s="101" t="s">
        <v>1</v>
      </c>
      <c r="N127" s="102" t="s">
        <v>45</v>
      </c>
      <c r="O127" s="102" t="s">
        <v>310</v>
      </c>
      <c r="P127" s="102" t="s">
        <v>311</v>
      </c>
      <c r="Q127" s="102" t="s">
        <v>312</v>
      </c>
      <c r="R127" s="102" t="s">
        <v>313</v>
      </c>
      <c r="S127" s="102" t="s">
        <v>314</v>
      </c>
      <c r="T127" s="103" t="s">
        <v>315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316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P129+P134+P144+P159+P213+P226+P229+P234</f>
        <v>0</v>
      </c>
      <c r="Q128" s="105"/>
      <c r="R128" s="209">
        <f>R129+R134+R144+R159+R213+R226+R229+R234</f>
        <v>0</v>
      </c>
      <c r="S128" s="105"/>
      <c r="T128" s="210">
        <f>T129+T134+T144+T159+T213+T226+T229+T234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297</v>
      </c>
      <c r="BK128" s="211">
        <f>BK129+BK134+BK144+BK159+BK213+BK226+BK229+BK234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1023</v>
      </c>
      <c r="F129" s="215" t="s">
        <v>3803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SUM(P130:P133)</f>
        <v>0</v>
      </c>
      <c r="Q129" s="220"/>
      <c r="R129" s="221">
        <f>SUM(R130:R133)</f>
        <v>0</v>
      </c>
      <c r="S129" s="220"/>
      <c r="T129" s="222">
        <f>SUM(T130:T133)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320</v>
      </c>
      <c r="BK129" s="225">
        <f>SUM(BK130:BK133)</f>
        <v>0</v>
      </c>
    </row>
    <row r="130" s="2" customFormat="1" ht="24.15" customHeight="1">
      <c r="A130" s="39"/>
      <c r="B130" s="40"/>
      <c r="C130" s="228" t="s">
        <v>89</v>
      </c>
      <c r="D130" s="228" t="s">
        <v>323</v>
      </c>
      <c r="E130" s="229" t="s">
        <v>5622</v>
      </c>
      <c r="F130" s="230" t="s">
        <v>5623</v>
      </c>
      <c r="G130" s="231" t="s">
        <v>515</v>
      </c>
      <c r="H130" s="232">
        <v>56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341</v>
      </c>
    </row>
    <row r="131" s="2" customFormat="1" ht="24.15" customHeight="1">
      <c r="A131" s="39"/>
      <c r="B131" s="40"/>
      <c r="C131" s="228" t="s">
        <v>91</v>
      </c>
      <c r="D131" s="228" t="s">
        <v>323</v>
      </c>
      <c r="E131" s="229" t="s">
        <v>4151</v>
      </c>
      <c r="F131" s="230" t="s">
        <v>5888</v>
      </c>
      <c r="G131" s="231" t="s">
        <v>515</v>
      </c>
      <c r="H131" s="232">
        <v>9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350</v>
      </c>
    </row>
    <row r="132" s="2" customFormat="1" ht="24.15" customHeight="1">
      <c r="A132" s="39"/>
      <c r="B132" s="40"/>
      <c r="C132" s="228" t="s">
        <v>111</v>
      </c>
      <c r="D132" s="228" t="s">
        <v>323</v>
      </c>
      <c r="E132" s="229" t="s">
        <v>4153</v>
      </c>
      <c r="F132" s="230" t="s">
        <v>3807</v>
      </c>
      <c r="G132" s="231" t="s">
        <v>437</v>
      </c>
      <c r="H132" s="232">
        <v>8.4000000000000004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363</v>
      </c>
    </row>
    <row r="133" s="2" customFormat="1" ht="24.15" customHeight="1">
      <c r="A133" s="39"/>
      <c r="B133" s="40"/>
      <c r="C133" s="228" t="s">
        <v>341</v>
      </c>
      <c r="D133" s="228" t="s">
        <v>323</v>
      </c>
      <c r="E133" s="229" t="s">
        <v>5889</v>
      </c>
      <c r="F133" s="230" t="s">
        <v>5890</v>
      </c>
      <c r="G133" s="231" t="s">
        <v>437</v>
      </c>
      <c r="H133" s="232">
        <v>1.8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373</v>
      </c>
    </row>
    <row r="134" s="12" customFormat="1" ht="25.92" customHeight="1">
      <c r="A134" s="12"/>
      <c r="B134" s="212"/>
      <c r="C134" s="213"/>
      <c r="D134" s="214" t="s">
        <v>80</v>
      </c>
      <c r="E134" s="215" t="s">
        <v>1292</v>
      </c>
      <c r="F134" s="215" t="s">
        <v>3808</v>
      </c>
      <c r="G134" s="213"/>
      <c r="H134" s="213"/>
      <c r="I134" s="216"/>
      <c r="J134" s="217">
        <f>BK134</f>
        <v>0</v>
      </c>
      <c r="K134" s="213"/>
      <c r="L134" s="218"/>
      <c r="M134" s="219"/>
      <c r="N134" s="220"/>
      <c r="O134" s="220"/>
      <c r="P134" s="221">
        <f>SUM(P135:P143)</f>
        <v>0</v>
      </c>
      <c r="Q134" s="220"/>
      <c r="R134" s="221">
        <f>SUM(R135:R143)</f>
        <v>0</v>
      </c>
      <c r="S134" s="220"/>
      <c r="T134" s="222">
        <f>SUM(T135:T143)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89</v>
      </c>
      <c r="AT134" s="224" t="s">
        <v>80</v>
      </c>
      <c r="AU134" s="224" t="s">
        <v>81</v>
      </c>
      <c r="AY134" s="223" t="s">
        <v>320</v>
      </c>
      <c r="BK134" s="225">
        <f>SUM(BK135:BK143)</f>
        <v>0</v>
      </c>
    </row>
    <row r="135" s="2" customFormat="1" ht="37.8" customHeight="1">
      <c r="A135" s="39"/>
      <c r="B135" s="40"/>
      <c r="C135" s="228" t="s">
        <v>319</v>
      </c>
      <c r="D135" s="228" t="s">
        <v>323</v>
      </c>
      <c r="E135" s="229" t="s">
        <v>5891</v>
      </c>
      <c r="F135" s="230" t="s">
        <v>5892</v>
      </c>
      <c r="G135" s="231" t="s">
        <v>515</v>
      </c>
      <c r="H135" s="232">
        <v>6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383</v>
      </c>
    </row>
    <row r="136" s="2" customFormat="1" ht="24.15" customHeight="1">
      <c r="A136" s="39"/>
      <c r="B136" s="40"/>
      <c r="C136" s="228" t="s">
        <v>350</v>
      </c>
      <c r="D136" s="228" t="s">
        <v>323</v>
      </c>
      <c r="E136" s="229" t="s">
        <v>4154</v>
      </c>
      <c r="F136" s="230" t="s">
        <v>4155</v>
      </c>
      <c r="G136" s="231" t="s">
        <v>515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393</v>
      </c>
    </row>
    <row r="137" s="2" customFormat="1" ht="37.8" customHeight="1">
      <c r="A137" s="39"/>
      <c r="B137" s="40"/>
      <c r="C137" s="228" t="s">
        <v>357</v>
      </c>
      <c r="D137" s="228" t="s">
        <v>323</v>
      </c>
      <c r="E137" s="229" t="s">
        <v>4156</v>
      </c>
      <c r="F137" s="230" t="s">
        <v>4157</v>
      </c>
      <c r="G137" s="231" t="s">
        <v>515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404</v>
      </c>
    </row>
    <row r="138" s="2" customFormat="1" ht="37.8" customHeight="1">
      <c r="A138" s="39"/>
      <c r="B138" s="40"/>
      <c r="C138" s="228" t="s">
        <v>363</v>
      </c>
      <c r="D138" s="228" t="s">
        <v>323</v>
      </c>
      <c r="E138" s="229" t="s">
        <v>5893</v>
      </c>
      <c r="F138" s="230" t="s">
        <v>5894</v>
      </c>
      <c r="G138" s="231" t="s">
        <v>515</v>
      </c>
      <c r="H138" s="232">
        <v>3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414</v>
      </c>
    </row>
    <row r="139" s="2" customFormat="1" ht="33" customHeight="1">
      <c r="A139" s="39"/>
      <c r="B139" s="40"/>
      <c r="C139" s="228" t="s">
        <v>368</v>
      </c>
      <c r="D139" s="228" t="s">
        <v>323</v>
      </c>
      <c r="E139" s="229" t="s">
        <v>5895</v>
      </c>
      <c r="F139" s="230" t="s">
        <v>5896</v>
      </c>
      <c r="G139" s="231" t="s">
        <v>515</v>
      </c>
      <c r="H139" s="232">
        <v>3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522</v>
      </c>
    </row>
    <row r="140" s="2" customFormat="1" ht="24.15" customHeight="1">
      <c r="A140" s="39"/>
      <c r="B140" s="40"/>
      <c r="C140" s="228" t="s">
        <v>373</v>
      </c>
      <c r="D140" s="228" t="s">
        <v>323</v>
      </c>
      <c r="E140" s="229" t="s">
        <v>4159</v>
      </c>
      <c r="F140" s="230" t="s">
        <v>5897</v>
      </c>
      <c r="G140" s="231" t="s">
        <v>515</v>
      </c>
      <c r="H140" s="232">
        <v>16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531</v>
      </c>
    </row>
    <row r="141" s="2" customFormat="1" ht="24.15" customHeight="1">
      <c r="A141" s="39"/>
      <c r="B141" s="40"/>
      <c r="C141" s="228" t="s">
        <v>378</v>
      </c>
      <c r="D141" s="228" t="s">
        <v>323</v>
      </c>
      <c r="E141" s="229" t="s">
        <v>5629</v>
      </c>
      <c r="F141" s="230" t="s">
        <v>5630</v>
      </c>
      <c r="G141" s="231" t="s">
        <v>515</v>
      </c>
      <c r="H141" s="232">
        <v>20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541</v>
      </c>
    </row>
    <row r="142" s="2" customFormat="1" ht="24.15" customHeight="1">
      <c r="A142" s="39"/>
      <c r="B142" s="40"/>
      <c r="C142" s="228" t="s">
        <v>383</v>
      </c>
      <c r="D142" s="228" t="s">
        <v>323</v>
      </c>
      <c r="E142" s="229" t="s">
        <v>4161</v>
      </c>
      <c r="F142" s="230" t="s">
        <v>5898</v>
      </c>
      <c r="G142" s="231" t="s">
        <v>515</v>
      </c>
      <c r="H142" s="232">
        <v>9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550</v>
      </c>
    </row>
    <row r="143" s="2" customFormat="1" ht="24.15" customHeight="1">
      <c r="A143" s="39"/>
      <c r="B143" s="40"/>
      <c r="C143" s="228" t="s">
        <v>388</v>
      </c>
      <c r="D143" s="228" t="s">
        <v>323</v>
      </c>
      <c r="E143" s="229" t="s">
        <v>4163</v>
      </c>
      <c r="F143" s="230" t="s">
        <v>5899</v>
      </c>
      <c r="G143" s="231" t="s">
        <v>515</v>
      </c>
      <c r="H143" s="232">
        <v>20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561</v>
      </c>
    </row>
    <row r="144" s="12" customFormat="1" ht="25.92" customHeight="1">
      <c r="A144" s="12"/>
      <c r="B144" s="212"/>
      <c r="C144" s="213"/>
      <c r="D144" s="214" t="s">
        <v>80</v>
      </c>
      <c r="E144" s="215" t="s">
        <v>4165</v>
      </c>
      <c r="F144" s="215" t="s">
        <v>4166</v>
      </c>
      <c r="G144" s="213"/>
      <c r="H144" s="213"/>
      <c r="I144" s="216"/>
      <c r="J144" s="217">
        <f>BK144</f>
        <v>0</v>
      </c>
      <c r="K144" s="213"/>
      <c r="L144" s="218"/>
      <c r="M144" s="219"/>
      <c r="N144" s="220"/>
      <c r="O144" s="220"/>
      <c r="P144" s="221">
        <f>SUM(P145:P158)</f>
        <v>0</v>
      </c>
      <c r="Q144" s="220"/>
      <c r="R144" s="221">
        <f>SUM(R145:R158)</f>
        <v>0</v>
      </c>
      <c r="S144" s="220"/>
      <c r="T144" s="222">
        <f>SUM(T145:T158)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3" t="s">
        <v>91</v>
      </c>
      <c r="AT144" s="224" t="s">
        <v>80</v>
      </c>
      <c r="AU144" s="224" t="s">
        <v>81</v>
      </c>
      <c r="AY144" s="223" t="s">
        <v>320</v>
      </c>
      <c r="BK144" s="225">
        <f>SUM(BK145:BK158)</f>
        <v>0</v>
      </c>
    </row>
    <row r="145" s="2" customFormat="1" ht="24.15" customHeight="1">
      <c r="A145" s="39"/>
      <c r="B145" s="40"/>
      <c r="C145" s="228" t="s">
        <v>393</v>
      </c>
      <c r="D145" s="228" t="s">
        <v>323</v>
      </c>
      <c r="E145" s="229" t="s">
        <v>4167</v>
      </c>
      <c r="F145" s="230" t="s">
        <v>4168</v>
      </c>
      <c r="G145" s="231" t="s">
        <v>515</v>
      </c>
      <c r="H145" s="232">
        <v>55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404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404</v>
      </c>
      <c r="BM145" s="239" t="s">
        <v>573</v>
      </c>
    </row>
    <row r="146" s="2" customFormat="1" ht="24.15" customHeight="1">
      <c r="A146" s="39"/>
      <c r="B146" s="40"/>
      <c r="C146" s="228" t="s">
        <v>8</v>
      </c>
      <c r="D146" s="228" t="s">
        <v>323</v>
      </c>
      <c r="E146" s="229" t="s">
        <v>4169</v>
      </c>
      <c r="F146" s="230" t="s">
        <v>4170</v>
      </c>
      <c r="G146" s="231" t="s">
        <v>515</v>
      </c>
      <c r="H146" s="232">
        <v>5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404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404</v>
      </c>
      <c r="BM146" s="239" t="s">
        <v>823</v>
      </c>
    </row>
    <row r="147" s="2" customFormat="1" ht="24.15" customHeight="1">
      <c r="A147" s="39"/>
      <c r="B147" s="40"/>
      <c r="C147" s="228" t="s">
        <v>404</v>
      </c>
      <c r="D147" s="228" t="s">
        <v>323</v>
      </c>
      <c r="E147" s="229" t="s">
        <v>4171</v>
      </c>
      <c r="F147" s="230" t="s">
        <v>4172</v>
      </c>
      <c r="G147" s="231" t="s">
        <v>515</v>
      </c>
      <c r="H147" s="232">
        <v>25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404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404</v>
      </c>
      <c r="BM147" s="239" t="s">
        <v>832</v>
      </c>
    </row>
    <row r="148" s="2" customFormat="1" ht="24.15" customHeight="1">
      <c r="A148" s="39"/>
      <c r="B148" s="40"/>
      <c r="C148" s="228" t="s">
        <v>409</v>
      </c>
      <c r="D148" s="228" t="s">
        <v>323</v>
      </c>
      <c r="E148" s="229" t="s">
        <v>4173</v>
      </c>
      <c r="F148" s="230" t="s">
        <v>4174</v>
      </c>
      <c r="G148" s="231" t="s">
        <v>515</v>
      </c>
      <c r="H148" s="232">
        <v>66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404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404</v>
      </c>
      <c r="BM148" s="239" t="s">
        <v>844</v>
      </c>
    </row>
    <row r="149" s="2" customFormat="1" ht="24.15" customHeight="1">
      <c r="A149" s="39"/>
      <c r="B149" s="40"/>
      <c r="C149" s="228" t="s">
        <v>414</v>
      </c>
      <c r="D149" s="228" t="s">
        <v>323</v>
      </c>
      <c r="E149" s="229" t="s">
        <v>4175</v>
      </c>
      <c r="F149" s="230" t="s">
        <v>4176</v>
      </c>
      <c r="G149" s="231" t="s">
        <v>515</v>
      </c>
      <c r="H149" s="232">
        <v>10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404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404</v>
      </c>
      <c r="BM149" s="239" t="s">
        <v>862</v>
      </c>
    </row>
    <row r="150" s="2" customFormat="1" ht="24.15" customHeight="1">
      <c r="A150" s="39"/>
      <c r="B150" s="40"/>
      <c r="C150" s="228" t="s">
        <v>421</v>
      </c>
      <c r="D150" s="228" t="s">
        <v>323</v>
      </c>
      <c r="E150" s="229" t="s">
        <v>4177</v>
      </c>
      <c r="F150" s="230" t="s">
        <v>4178</v>
      </c>
      <c r="G150" s="231" t="s">
        <v>515</v>
      </c>
      <c r="H150" s="232">
        <v>3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404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404</v>
      </c>
      <c r="BM150" s="239" t="s">
        <v>874</v>
      </c>
    </row>
    <row r="151" s="2" customFormat="1" ht="16.5" customHeight="1">
      <c r="A151" s="39"/>
      <c r="B151" s="40"/>
      <c r="C151" s="228" t="s">
        <v>522</v>
      </c>
      <c r="D151" s="228" t="s">
        <v>323</v>
      </c>
      <c r="E151" s="229" t="s">
        <v>5900</v>
      </c>
      <c r="F151" s="230" t="s">
        <v>5901</v>
      </c>
      <c r="G151" s="231" t="s">
        <v>515</v>
      </c>
      <c r="H151" s="232">
        <v>14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404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404</v>
      </c>
      <c r="BM151" s="239" t="s">
        <v>889</v>
      </c>
    </row>
    <row r="152" s="2" customFormat="1" ht="24.15" customHeight="1">
      <c r="A152" s="39"/>
      <c r="B152" s="40"/>
      <c r="C152" s="228" t="s">
        <v>7</v>
      </c>
      <c r="D152" s="228" t="s">
        <v>323</v>
      </c>
      <c r="E152" s="229" t="s">
        <v>5902</v>
      </c>
      <c r="F152" s="230" t="s">
        <v>5903</v>
      </c>
      <c r="G152" s="231" t="s">
        <v>544</v>
      </c>
      <c r="H152" s="232">
        <v>2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404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404</v>
      </c>
      <c r="BM152" s="239" t="s">
        <v>907</v>
      </c>
    </row>
    <row r="153" s="2" customFormat="1" ht="16.5" customHeight="1">
      <c r="A153" s="39"/>
      <c r="B153" s="40"/>
      <c r="C153" s="228" t="s">
        <v>531</v>
      </c>
      <c r="D153" s="228" t="s">
        <v>323</v>
      </c>
      <c r="E153" s="229" t="s">
        <v>5904</v>
      </c>
      <c r="F153" s="230" t="s">
        <v>5905</v>
      </c>
      <c r="G153" s="231" t="s">
        <v>3175</v>
      </c>
      <c r="H153" s="232">
        <v>2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404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404</v>
      </c>
      <c r="BM153" s="239" t="s">
        <v>923</v>
      </c>
    </row>
    <row r="154" s="2" customFormat="1" ht="24.15" customHeight="1">
      <c r="A154" s="39"/>
      <c r="B154" s="40"/>
      <c r="C154" s="228" t="s">
        <v>536</v>
      </c>
      <c r="D154" s="228" t="s">
        <v>323</v>
      </c>
      <c r="E154" s="229" t="s">
        <v>5906</v>
      </c>
      <c r="F154" s="230" t="s">
        <v>5907</v>
      </c>
      <c r="G154" s="231" t="s">
        <v>3175</v>
      </c>
      <c r="H154" s="232">
        <v>1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404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404</v>
      </c>
      <c r="BM154" s="239" t="s">
        <v>933</v>
      </c>
    </row>
    <row r="155" s="2" customFormat="1" ht="24.15" customHeight="1">
      <c r="A155" s="39"/>
      <c r="B155" s="40"/>
      <c r="C155" s="228" t="s">
        <v>541</v>
      </c>
      <c r="D155" s="228" t="s">
        <v>323</v>
      </c>
      <c r="E155" s="229" t="s">
        <v>4211</v>
      </c>
      <c r="F155" s="230" t="s">
        <v>4212</v>
      </c>
      <c r="G155" s="231" t="s">
        <v>3175</v>
      </c>
      <c r="H155" s="232">
        <v>2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404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404</v>
      </c>
      <c r="BM155" s="239" t="s">
        <v>942</v>
      </c>
    </row>
    <row r="156" s="2" customFormat="1" ht="16.5" customHeight="1">
      <c r="A156" s="39"/>
      <c r="B156" s="40"/>
      <c r="C156" s="228" t="s">
        <v>546</v>
      </c>
      <c r="D156" s="228" t="s">
        <v>323</v>
      </c>
      <c r="E156" s="229" t="s">
        <v>4213</v>
      </c>
      <c r="F156" s="230" t="s">
        <v>4214</v>
      </c>
      <c r="G156" s="231" t="s">
        <v>3175</v>
      </c>
      <c r="H156" s="232">
        <v>6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404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404</v>
      </c>
      <c r="BM156" s="239" t="s">
        <v>956</v>
      </c>
    </row>
    <row r="157" s="2" customFormat="1" ht="16.5" customHeight="1">
      <c r="A157" s="39"/>
      <c r="B157" s="40"/>
      <c r="C157" s="228" t="s">
        <v>550</v>
      </c>
      <c r="D157" s="228" t="s">
        <v>323</v>
      </c>
      <c r="E157" s="229" t="s">
        <v>4215</v>
      </c>
      <c r="F157" s="230" t="s">
        <v>4216</v>
      </c>
      <c r="G157" s="231" t="s">
        <v>3175</v>
      </c>
      <c r="H157" s="232">
        <v>2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404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404</v>
      </c>
      <c r="BM157" s="239" t="s">
        <v>968</v>
      </c>
    </row>
    <row r="158" s="2" customFormat="1" ht="24.15" customHeight="1">
      <c r="A158" s="39"/>
      <c r="B158" s="40"/>
      <c r="C158" s="228" t="s">
        <v>556</v>
      </c>
      <c r="D158" s="228" t="s">
        <v>323</v>
      </c>
      <c r="E158" s="229" t="s">
        <v>4227</v>
      </c>
      <c r="F158" s="230" t="s">
        <v>4228</v>
      </c>
      <c r="G158" s="231" t="s">
        <v>4089</v>
      </c>
      <c r="H158" s="313"/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404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404</v>
      </c>
      <c r="BM158" s="239" t="s">
        <v>986</v>
      </c>
    </row>
    <row r="159" s="12" customFormat="1" ht="25.92" customHeight="1">
      <c r="A159" s="12"/>
      <c r="B159" s="212"/>
      <c r="C159" s="213"/>
      <c r="D159" s="214" t="s">
        <v>80</v>
      </c>
      <c r="E159" s="215" t="s">
        <v>4229</v>
      </c>
      <c r="F159" s="215" t="s">
        <v>4230</v>
      </c>
      <c r="G159" s="213"/>
      <c r="H159" s="213"/>
      <c r="I159" s="216"/>
      <c r="J159" s="217">
        <f>BK159</f>
        <v>0</v>
      </c>
      <c r="K159" s="213"/>
      <c r="L159" s="218"/>
      <c r="M159" s="219"/>
      <c r="N159" s="220"/>
      <c r="O159" s="220"/>
      <c r="P159" s="221">
        <f>SUM(P160:P212)</f>
        <v>0</v>
      </c>
      <c r="Q159" s="220"/>
      <c r="R159" s="221">
        <f>SUM(R160:R212)</f>
        <v>0</v>
      </c>
      <c r="S159" s="220"/>
      <c r="T159" s="222">
        <f>SUM(T160:T212)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3" t="s">
        <v>91</v>
      </c>
      <c r="AT159" s="224" t="s">
        <v>80</v>
      </c>
      <c r="AU159" s="224" t="s">
        <v>81</v>
      </c>
      <c r="AY159" s="223" t="s">
        <v>320</v>
      </c>
      <c r="BK159" s="225">
        <f>SUM(BK160:BK212)</f>
        <v>0</v>
      </c>
    </row>
    <row r="160" s="2" customFormat="1" ht="33" customHeight="1">
      <c r="A160" s="39"/>
      <c r="B160" s="40"/>
      <c r="C160" s="228" t="s">
        <v>561</v>
      </c>
      <c r="D160" s="228" t="s">
        <v>323</v>
      </c>
      <c r="E160" s="229" t="s">
        <v>4231</v>
      </c>
      <c r="F160" s="230" t="s">
        <v>4232</v>
      </c>
      <c r="G160" s="231" t="s">
        <v>515</v>
      </c>
      <c r="H160" s="232">
        <v>3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404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404</v>
      </c>
      <c r="BM160" s="239" t="s">
        <v>997</v>
      </c>
    </row>
    <row r="161" s="2" customFormat="1" ht="33" customHeight="1">
      <c r="A161" s="39"/>
      <c r="B161" s="40"/>
      <c r="C161" s="228" t="s">
        <v>566</v>
      </c>
      <c r="D161" s="228" t="s">
        <v>323</v>
      </c>
      <c r="E161" s="229" t="s">
        <v>4233</v>
      </c>
      <c r="F161" s="230" t="s">
        <v>4234</v>
      </c>
      <c r="G161" s="231" t="s">
        <v>515</v>
      </c>
      <c r="H161" s="232">
        <v>8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404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404</v>
      </c>
      <c r="BM161" s="239" t="s">
        <v>1018</v>
      </c>
    </row>
    <row r="162" s="2" customFormat="1" ht="33" customHeight="1">
      <c r="A162" s="39"/>
      <c r="B162" s="40"/>
      <c r="C162" s="228" t="s">
        <v>573</v>
      </c>
      <c r="D162" s="228" t="s">
        <v>323</v>
      </c>
      <c r="E162" s="229" t="s">
        <v>5908</v>
      </c>
      <c r="F162" s="230" t="s">
        <v>5909</v>
      </c>
      <c r="G162" s="231" t="s">
        <v>515</v>
      </c>
      <c r="H162" s="232">
        <v>15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404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404</v>
      </c>
      <c r="BM162" s="239" t="s">
        <v>1028</v>
      </c>
    </row>
    <row r="163" s="2" customFormat="1" ht="49.05" customHeight="1">
      <c r="A163" s="39"/>
      <c r="B163" s="40"/>
      <c r="C163" s="228" t="s">
        <v>819</v>
      </c>
      <c r="D163" s="228" t="s">
        <v>323</v>
      </c>
      <c r="E163" s="229" t="s">
        <v>4235</v>
      </c>
      <c r="F163" s="230" t="s">
        <v>4236</v>
      </c>
      <c r="G163" s="231" t="s">
        <v>515</v>
      </c>
      <c r="H163" s="232">
        <v>70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404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404</v>
      </c>
      <c r="BM163" s="239" t="s">
        <v>1036</v>
      </c>
    </row>
    <row r="164" s="2" customFormat="1" ht="49.05" customHeight="1">
      <c r="A164" s="39"/>
      <c r="B164" s="40"/>
      <c r="C164" s="228" t="s">
        <v>823</v>
      </c>
      <c r="D164" s="228" t="s">
        <v>323</v>
      </c>
      <c r="E164" s="229" t="s">
        <v>4237</v>
      </c>
      <c r="F164" s="230" t="s">
        <v>4238</v>
      </c>
      <c r="G164" s="231" t="s">
        <v>515</v>
      </c>
      <c r="H164" s="232">
        <v>10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404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404</v>
      </c>
      <c r="BM164" s="239" t="s">
        <v>1044</v>
      </c>
    </row>
    <row r="165" s="2" customFormat="1" ht="49.05" customHeight="1">
      <c r="A165" s="39"/>
      <c r="B165" s="40"/>
      <c r="C165" s="228" t="s">
        <v>828</v>
      </c>
      <c r="D165" s="228" t="s">
        <v>323</v>
      </c>
      <c r="E165" s="229" t="s">
        <v>4239</v>
      </c>
      <c r="F165" s="230" t="s">
        <v>4240</v>
      </c>
      <c r="G165" s="231" t="s">
        <v>515</v>
      </c>
      <c r="H165" s="232">
        <v>23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404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404</v>
      </c>
      <c r="BM165" s="239" t="s">
        <v>1052</v>
      </c>
    </row>
    <row r="166" s="2" customFormat="1" ht="49.05" customHeight="1">
      <c r="A166" s="39"/>
      <c r="B166" s="40"/>
      <c r="C166" s="228" t="s">
        <v>832</v>
      </c>
      <c r="D166" s="228" t="s">
        <v>323</v>
      </c>
      <c r="E166" s="229" t="s">
        <v>4241</v>
      </c>
      <c r="F166" s="230" t="s">
        <v>4242</v>
      </c>
      <c r="G166" s="231" t="s">
        <v>515</v>
      </c>
      <c r="H166" s="232">
        <v>12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404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404</v>
      </c>
      <c r="BM166" s="239" t="s">
        <v>1060</v>
      </c>
    </row>
    <row r="167" s="2" customFormat="1" ht="49.05" customHeight="1">
      <c r="A167" s="39"/>
      <c r="B167" s="40"/>
      <c r="C167" s="228" t="s">
        <v>838</v>
      </c>
      <c r="D167" s="228" t="s">
        <v>323</v>
      </c>
      <c r="E167" s="229" t="s">
        <v>4243</v>
      </c>
      <c r="F167" s="230" t="s">
        <v>4244</v>
      </c>
      <c r="G167" s="231" t="s">
        <v>515</v>
      </c>
      <c r="H167" s="232">
        <v>38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404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404</v>
      </c>
      <c r="BM167" s="239" t="s">
        <v>1078</v>
      </c>
    </row>
    <row r="168" s="2" customFormat="1" ht="33" customHeight="1">
      <c r="A168" s="39"/>
      <c r="B168" s="40"/>
      <c r="C168" s="228" t="s">
        <v>844</v>
      </c>
      <c r="D168" s="228" t="s">
        <v>323</v>
      </c>
      <c r="E168" s="229" t="s">
        <v>4245</v>
      </c>
      <c r="F168" s="230" t="s">
        <v>4246</v>
      </c>
      <c r="G168" s="231" t="s">
        <v>515</v>
      </c>
      <c r="H168" s="232">
        <v>35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404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404</v>
      </c>
      <c r="BM168" s="239" t="s">
        <v>1097</v>
      </c>
    </row>
    <row r="169" s="2" customFormat="1" ht="33" customHeight="1">
      <c r="A169" s="39"/>
      <c r="B169" s="40"/>
      <c r="C169" s="228" t="s">
        <v>850</v>
      </c>
      <c r="D169" s="228" t="s">
        <v>323</v>
      </c>
      <c r="E169" s="229" t="s">
        <v>4247</v>
      </c>
      <c r="F169" s="230" t="s">
        <v>4248</v>
      </c>
      <c r="G169" s="231" t="s">
        <v>515</v>
      </c>
      <c r="H169" s="232">
        <v>25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404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404</v>
      </c>
      <c r="BM169" s="239" t="s">
        <v>1111</v>
      </c>
    </row>
    <row r="170" s="2" customFormat="1" ht="33" customHeight="1">
      <c r="A170" s="39"/>
      <c r="B170" s="40"/>
      <c r="C170" s="228" t="s">
        <v>862</v>
      </c>
      <c r="D170" s="228" t="s">
        <v>323</v>
      </c>
      <c r="E170" s="229" t="s">
        <v>4249</v>
      </c>
      <c r="F170" s="230" t="s">
        <v>4250</v>
      </c>
      <c r="G170" s="231" t="s">
        <v>515</v>
      </c>
      <c r="H170" s="232">
        <v>33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404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404</v>
      </c>
      <c r="BM170" s="239" t="s">
        <v>1120</v>
      </c>
    </row>
    <row r="171" s="2" customFormat="1" ht="33" customHeight="1">
      <c r="A171" s="39"/>
      <c r="B171" s="40"/>
      <c r="C171" s="228" t="s">
        <v>867</v>
      </c>
      <c r="D171" s="228" t="s">
        <v>323</v>
      </c>
      <c r="E171" s="229" t="s">
        <v>4251</v>
      </c>
      <c r="F171" s="230" t="s">
        <v>4252</v>
      </c>
      <c r="G171" s="231" t="s">
        <v>515</v>
      </c>
      <c r="H171" s="232">
        <v>6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404</v>
      </c>
      <c r="AT171" s="239" t="s">
        <v>323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404</v>
      </c>
      <c r="BM171" s="239" t="s">
        <v>1138</v>
      </c>
    </row>
    <row r="172" s="2" customFormat="1" ht="33" customHeight="1">
      <c r="A172" s="39"/>
      <c r="B172" s="40"/>
      <c r="C172" s="228" t="s">
        <v>874</v>
      </c>
      <c r="D172" s="228" t="s">
        <v>323</v>
      </c>
      <c r="E172" s="229" t="s">
        <v>4253</v>
      </c>
      <c r="F172" s="230" t="s">
        <v>4254</v>
      </c>
      <c r="G172" s="231" t="s">
        <v>515</v>
      </c>
      <c r="H172" s="232">
        <v>34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404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404</v>
      </c>
      <c r="BM172" s="239" t="s">
        <v>1155</v>
      </c>
    </row>
    <row r="173" s="2" customFormat="1" ht="33" customHeight="1">
      <c r="A173" s="39"/>
      <c r="B173" s="40"/>
      <c r="C173" s="228" t="s">
        <v>884</v>
      </c>
      <c r="D173" s="228" t="s">
        <v>323</v>
      </c>
      <c r="E173" s="229" t="s">
        <v>4253</v>
      </c>
      <c r="F173" s="230" t="s">
        <v>4254</v>
      </c>
      <c r="G173" s="231" t="s">
        <v>515</v>
      </c>
      <c r="H173" s="232">
        <v>15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404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404</v>
      </c>
      <c r="BM173" s="239" t="s">
        <v>1166</v>
      </c>
    </row>
    <row r="174" s="2" customFormat="1" ht="33" customHeight="1">
      <c r="A174" s="39"/>
      <c r="B174" s="40"/>
      <c r="C174" s="228" t="s">
        <v>889</v>
      </c>
      <c r="D174" s="228" t="s">
        <v>323</v>
      </c>
      <c r="E174" s="229" t="s">
        <v>4255</v>
      </c>
      <c r="F174" s="230" t="s">
        <v>4256</v>
      </c>
      <c r="G174" s="231" t="s">
        <v>515</v>
      </c>
      <c r="H174" s="232">
        <v>35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404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404</v>
      </c>
      <c r="BM174" s="239" t="s">
        <v>1177</v>
      </c>
    </row>
    <row r="175" s="2" customFormat="1" ht="33" customHeight="1">
      <c r="A175" s="39"/>
      <c r="B175" s="40"/>
      <c r="C175" s="228" t="s">
        <v>895</v>
      </c>
      <c r="D175" s="228" t="s">
        <v>323</v>
      </c>
      <c r="E175" s="229" t="s">
        <v>4257</v>
      </c>
      <c r="F175" s="230" t="s">
        <v>4258</v>
      </c>
      <c r="G175" s="231" t="s">
        <v>515</v>
      </c>
      <c r="H175" s="232">
        <v>5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404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404</v>
      </c>
      <c r="BM175" s="239" t="s">
        <v>1192</v>
      </c>
    </row>
    <row r="176" s="2" customFormat="1" ht="33" customHeight="1">
      <c r="A176" s="39"/>
      <c r="B176" s="40"/>
      <c r="C176" s="228" t="s">
        <v>907</v>
      </c>
      <c r="D176" s="228" t="s">
        <v>323</v>
      </c>
      <c r="E176" s="229" t="s">
        <v>4259</v>
      </c>
      <c r="F176" s="230" t="s">
        <v>4260</v>
      </c>
      <c r="G176" s="231" t="s">
        <v>515</v>
      </c>
      <c r="H176" s="232">
        <v>23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404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404</v>
      </c>
      <c r="BM176" s="239" t="s">
        <v>1206</v>
      </c>
    </row>
    <row r="177" s="2" customFormat="1" ht="33" customHeight="1">
      <c r="A177" s="39"/>
      <c r="B177" s="40"/>
      <c r="C177" s="228" t="s">
        <v>918</v>
      </c>
      <c r="D177" s="228" t="s">
        <v>323</v>
      </c>
      <c r="E177" s="229" t="s">
        <v>4261</v>
      </c>
      <c r="F177" s="230" t="s">
        <v>4262</v>
      </c>
      <c r="G177" s="231" t="s">
        <v>515</v>
      </c>
      <c r="H177" s="232">
        <v>6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404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404</v>
      </c>
      <c r="BM177" s="239" t="s">
        <v>1216</v>
      </c>
    </row>
    <row r="178" s="2" customFormat="1" ht="16.5" customHeight="1">
      <c r="A178" s="39"/>
      <c r="B178" s="40"/>
      <c r="C178" s="228" t="s">
        <v>923</v>
      </c>
      <c r="D178" s="228" t="s">
        <v>323</v>
      </c>
      <c r="E178" s="229" t="s">
        <v>4263</v>
      </c>
      <c r="F178" s="230" t="s">
        <v>4264</v>
      </c>
      <c r="G178" s="231" t="s">
        <v>544</v>
      </c>
      <c r="H178" s="232">
        <v>20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404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404</v>
      </c>
      <c r="BM178" s="239" t="s">
        <v>1226</v>
      </c>
    </row>
    <row r="179" s="2" customFormat="1" ht="33" customHeight="1">
      <c r="A179" s="39"/>
      <c r="B179" s="40"/>
      <c r="C179" s="228" t="s">
        <v>928</v>
      </c>
      <c r="D179" s="228" t="s">
        <v>323</v>
      </c>
      <c r="E179" s="229" t="s">
        <v>4265</v>
      </c>
      <c r="F179" s="230" t="s">
        <v>4266</v>
      </c>
      <c r="G179" s="231" t="s">
        <v>544</v>
      </c>
      <c r="H179" s="232">
        <v>3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404</v>
      </c>
      <c r="AT179" s="239" t="s">
        <v>323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404</v>
      </c>
      <c r="BM179" s="239" t="s">
        <v>1292</v>
      </c>
    </row>
    <row r="180" s="2" customFormat="1" ht="33" customHeight="1">
      <c r="A180" s="39"/>
      <c r="B180" s="40"/>
      <c r="C180" s="228" t="s">
        <v>933</v>
      </c>
      <c r="D180" s="228" t="s">
        <v>323</v>
      </c>
      <c r="E180" s="229" t="s">
        <v>5910</v>
      </c>
      <c r="F180" s="230" t="s">
        <v>5911</v>
      </c>
      <c r="G180" s="231" t="s">
        <v>544</v>
      </c>
      <c r="H180" s="232">
        <v>1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404</v>
      </c>
      <c r="AT180" s="239" t="s">
        <v>323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404</v>
      </c>
      <c r="BM180" s="239" t="s">
        <v>1303</v>
      </c>
    </row>
    <row r="181" s="2" customFormat="1" ht="33" customHeight="1">
      <c r="A181" s="39"/>
      <c r="B181" s="40"/>
      <c r="C181" s="228" t="s">
        <v>936</v>
      </c>
      <c r="D181" s="228" t="s">
        <v>323</v>
      </c>
      <c r="E181" s="229" t="s">
        <v>4267</v>
      </c>
      <c r="F181" s="230" t="s">
        <v>4268</v>
      </c>
      <c r="G181" s="231" t="s">
        <v>544</v>
      </c>
      <c r="H181" s="232">
        <v>1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404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404</v>
      </c>
      <c r="BM181" s="239" t="s">
        <v>1314</v>
      </c>
    </row>
    <row r="182" s="2" customFormat="1" ht="16.5" customHeight="1">
      <c r="A182" s="39"/>
      <c r="B182" s="40"/>
      <c r="C182" s="228" t="s">
        <v>942</v>
      </c>
      <c r="D182" s="228" t="s">
        <v>323</v>
      </c>
      <c r="E182" s="229" t="s">
        <v>4269</v>
      </c>
      <c r="F182" s="230" t="s">
        <v>4270</v>
      </c>
      <c r="G182" s="231" t="s">
        <v>544</v>
      </c>
      <c r="H182" s="232">
        <v>1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404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404</v>
      </c>
      <c r="BM182" s="239" t="s">
        <v>1325</v>
      </c>
    </row>
    <row r="183" s="2" customFormat="1" ht="24.15" customHeight="1">
      <c r="A183" s="39"/>
      <c r="B183" s="40"/>
      <c r="C183" s="228" t="s">
        <v>950</v>
      </c>
      <c r="D183" s="228" t="s">
        <v>323</v>
      </c>
      <c r="E183" s="229" t="s">
        <v>4271</v>
      </c>
      <c r="F183" s="230" t="s">
        <v>4272</v>
      </c>
      <c r="G183" s="231" t="s">
        <v>544</v>
      </c>
      <c r="H183" s="232">
        <v>3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404</v>
      </c>
      <c r="AT183" s="239" t="s">
        <v>323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404</v>
      </c>
      <c r="BM183" s="239" t="s">
        <v>1337</v>
      </c>
    </row>
    <row r="184" s="2" customFormat="1" ht="24.15" customHeight="1">
      <c r="A184" s="39"/>
      <c r="B184" s="40"/>
      <c r="C184" s="228" t="s">
        <v>956</v>
      </c>
      <c r="D184" s="228" t="s">
        <v>323</v>
      </c>
      <c r="E184" s="229" t="s">
        <v>4273</v>
      </c>
      <c r="F184" s="230" t="s">
        <v>4274</v>
      </c>
      <c r="G184" s="231" t="s">
        <v>544</v>
      </c>
      <c r="H184" s="232">
        <v>2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404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404</v>
      </c>
      <c r="BM184" s="239" t="s">
        <v>1346</v>
      </c>
    </row>
    <row r="185" s="2" customFormat="1" ht="24.15" customHeight="1">
      <c r="A185" s="39"/>
      <c r="B185" s="40"/>
      <c r="C185" s="228" t="s">
        <v>962</v>
      </c>
      <c r="D185" s="228" t="s">
        <v>323</v>
      </c>
      <c r="E185" s="229" t="s">
        <v>4275</v>
      </c>
      <c r="F185" s="230" t="s">
        <v>4276</v>
      </c>
      <c r="G185" s="231" t="s">
        <v>544</v>
      </c>
      <c r="H185" s="232">
        <v>3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404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404</v>
      </c>
      <c r="BM185" s="239" t="s">
        <v>1369</v>
      </c>
    </row>
    <row r="186" s="2" customFormat="1" ht="24.15" customHeight="1">
      <c r="A186" s="39"/>
      <c r="B186" s="40"/>
      <c r="C186" s="228" t="s">
        <v>968</v>
      </c>
      <c r="D186" s="228" t="s">
        <v>323</v>
      </c>
      <c r="E186" s="229" t="s">
        <v>5912</v>
      </c>
      <c r="F186" s="230" t="s">
        <v>5913</v>
      </c>
      <c r="G186" s="231" t="s">
        <v>544</v>
      </c>
      <c r="H186" s="232">
        <v>3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404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404</v>
      </c>
      <c r="BM186" s="239" t="s">
        <v>1380</v>
      </c>
    </row>
    <row r="187" s="2" customFormat="1" ht="33" customHeight="1">
      <c r="A187" s="39"/>
      <c r="B187" s="40"/>
      <c r="C187" s="228" t="s">
        <v>977</v>
      </c>
      <c r="D187" s="228" t="s">
        <v>323</v>
      </c>
      <c r="E187" s="229" t="s">
        <v>5914</v>
      </c>
      <c r="F187" s="230" t="s">
        <v>5915</v>
      </c>
      <c r="G187" s="231" t="s">
        <v>544</v>
      </c>
      <c r="H187" s="232">
        <v>1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404</v>
      </c>
      <c r="AT187" s="239" t="s">
        <v>323</v>
      </c>
      <c r="AU187" s="239" t="s">
        <v>89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404</v>
      </c>
      <c r="BM187" s="239" t="s">
        <v>1388</v>
      </c>
    </row>
    <row r="188" s="2" customFormat="1" ht="33" customHeight="1">
      <c r="A188" s="39"/>
      <c r="B188" s="40"/>
      <c r="C188" s="228" t="s">
        <v>986</v>
      </c>
      <c r="D188" s="228" t="s">
        <v>323</v>
      </c>
      <c r="E188" s="229" t="s">
        <v>5916</v>
      </c>
      <c r="F188" s="230" t="s">
        <v>5917</v>
      </c>
      <c r="G188" s="231" t="s">
        <v>544</v>
      </c>
      <c r="H188" s="232">
        <v>3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404</v>
      </c>
      <c r="AT188" s="239" t="s">
        <v>323</v>
      </c>
      <c r="AU188" s="239" t="s">
        <v>89</v>
      </c>
      <c r="AY188" s="18" t="s">
        <v>320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404</v>
      </c>
      <c r="BM188" s="239" t="s">
        <v>1401</v>
      </c>
    </row>
    <row r="189" s="2" customFormat="1" ht="33" customHeight="1">
      <c r="A189" s="39"/>
      <c r="B189" s="40"/>
      <c r="C189" s="228" t="s">
        <v>991</v>
      </c>
      <c r="D189" s="228" t="s">
        <v>323</v>
      </c>
      <c r="E189" s="229" t="s">
        <v>5918</v>
      </c>
      <c r="F189" s="230" t="s">
        <v>5919</v>
      </c>
      <c r="G189" s="231" t="s">
        <v>544</v>
      </c>
      <c r="H189" s="232">
        <v>1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404</v>
      </c>
      <c r="AT189" s="239" t="s">
        <v>323</v>
      </c>
      <c r="AU189" s="239" t="s">
        <v>89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404</v>
      </c>
      <c r="BM189" s="239" t="s">
        <v>1419</v>
      </c>
    </row>
    <row r="190" s="2" customFormat="1" ht="33" customHeight="1">
      <c r="A190" s="39"/>
      <c r="B190" s="40"/>
      <c r="C190" s="228" t="s">
        <v>997</v>
      </c>
      <c r="D190" s="228" t="s">
        <v>323</v>
      </c>
      <c r="E190" s="229" t="s">
        <v>4277</v>
      </c>
      <c r="F190" s="230" t="s">
        <v>4278</v>
      </c>
      <c r="G190" s="231" t="s">
        <v>544</v>
      </c>
      <c r="H190" s="232">
        <v>1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404</v>
      </c>
      <c r="AT190" s="239" t="s">
        <v>323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404</v>
      </c>
      <c r="BM190" s="239" t="s">
        <v>1432</v>
      </c>
    </row>
    <row r="191" s="2" customFormat="1" ht="33" customHeight="1">
      <c r="A191" s="39"/>
      <c r="B191" s="40"/>
      <c r="C191" s="228" t="s">
        <v>1010</v>
      </c>
      <c r="D191" s="228" t="s">
        <v>323</v>
      </c>
      <c r="E191" s="229" t="s">
        <v>4279</v>
      </c>
      <c r="F191" s="230" t="s">
        <v>4280</v>
      </c>
      <c r="G191" s="231" t="s">
        <v>544</v>
      </c>
      <c r="H191" s="232">
        <v>1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404</v>
      </c>
      <c r="AT191" s="239" t="s">
        <v>323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404</v>
      </c>
      <c r="BM191" s="239" t="s">
        <v>1443</v>
      </c>
    </row>
    <row r="192" s="2" customFormat="1" ht="33" customHeight="1">
      <c r="A192" s="39"/>
      <c r="B192" s="40"/>
      <c r="C192" s="228" t="s">
        <v>1018</v>
      </c>
      <c r="D192" s="228" t="s">
        <v>323</v>
      </c>
      <c r="E192" s="229" t="s">
        <v>5920</v>
      </c>
      <c r="F192" s="230" t="s">
        <v>5921</v>
      </c>
      <c r="G192" s="231" t="s">
        <v>544</v>
      </c>
      <c r="H192" s="232">
        <v>2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404</v>
      </c>
      <c r="AT192" s="239" t="s">
        <v>323</v>
      </c>
      <c r="AU192" s="239" t="s">
        <v>89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404</v>
      </c>
      <c r="BM192" s="239" t="s">
        <v>1459</v>
      </c>
    </row>
    <row r="193" s="2" customFormat="1" ht="33" customHeight="1">
      <c r="A193" s="39"/>
      <c r="B193" s="40"/>
      <c r="C193" s="228" t="s">
        <v>1023</v>
      </c>
      <c r="D193" s="228" t="s">
        <v>323</v>
      </c>
      <c r="E193" s="229" t="s">
        <v>5922</v>
      </c>
      <c r="F193" s="230" t="s">
        <v>5923</v>
      </c>
      <c r="G193" s="231" t="s">
        <v>544</v>
      </c>
      <c r="H193" s="232">
        <v>2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404</v>
      </c>
      <c r="AT193" s="239" t="s">
        <v>323</v>
      </c>
      <c r="AU193" s="239" t="s">
        <v>89</v>
      </c>
      <c r="AY193" s="18" t="s">
        <v>320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404</v>
      </c>
      <c r="BM193" s="239" t="s">
        <v>1480</v>
      </c>
    </row>
    <row r="194" s="2" customFormat="1" ht="33" customHeight="1">
      <c r="A194" s="39"/>
      <c r="B194" s="40"/>
      <c r="C194" s="228" t="s">
        <v>1028</v>
      </c>
      <c r="D194" s="228" t="s">
        <v>323</v>
      </c>
      <c r="E194" s="229" t="s">
        <v>4281</v>
      </c>
      <c r="F194" s="230" t="s">
        <v>4282</v>
      </c>
      <c r="G194" s="231" t="s">
        <v>544</v>
      </c>
      <c r="H194" s="232">
        <v>4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404</v>
      </c>
      <c r="AT194" s="239" t="s">
        <v>323</v>
      </c>
      <c r="AU194" s="239" t="s">
        <v>89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404</v>
      </c>
      <c r="BM194" s="239" t="s">
        <v>1490</v>
      </c>
    </row>
    <row r="195" s="2" customFormat="1" ht="49.05" customHeight="1">
      <c r="A195" s="39"/>
      <c r="B195" s="40"/>
      <c r="C195" s="228" t="s">
        <v>1032</v>
      </c>
      <c r="D195" s="228" t="s">
        <v>323</v>
      </c>
      <c r="E195" s="229" t="s">
        <v>5924</v>
      </c>
      <c r="F195" s="230" t="s">
        <v>5925</v>
      </c>
      <c r="G195" s="231" t="s">
        <v>544</v>
      </c>
      <c r="H195" s="232">
        <v>1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404</v>
      </c>
      <c r="AT195" s="239" t="s">
        <v>323</v>
      </c>
      <c r="AU195" s="239" t="s">
        <v>89</v>
      </c>
      <c r="AY195" s="18" t="s">
        <v>320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404</v>
      </c>
      <c r="BM195" s="239" t="s">
        <v>1500</v>
      </c>
    </row>
    <row r="196" s="2" customFormat="1" ht="16.5" customHeight="1">
      <c r="A196" s="39"/>
      <c r="B196" s="40"/>
      <c r="C196" s="228" t="s">
        <v>1036</v>
      </c>
      <c r="D196" s="228" t="s">
        <v>323</v>
      </c>
      <c r="E196" s="229" t="s">
        <v>4287</v>
      </c>
      <c r="F196" s="230" t="s">
        <v>4288</v>
      </c>
      <c r="G196" s="231" t="s">
        <v>515</v>
      </c>
      <c r="H196" s="232">
        <v>114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404</v>
      </c>
      <c r="AT196" s="239" t="s">
        <v>323</v>
      </c>
      <c r="AU196" s="239" t="s">
        <v>89</v>
      </c>
      <c r="AY196" s="18" t="s">
        <v>320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404</v>
      </c>
      <c r="BM196" s="239" t="s">
        <v>1510</v>
      </c>
    </row>
    <row r="197" s="2" customFormat="1" ht="24.15" customHeight="1">
      <c r="A197" s="39"/>
      <c r="B197" s="40"/>
      <c r="C197" s="228" t="s">
        <v>1040</v>
      </c>
      <c r="D197" s="228" t="s">
        <v>323</v>
      </c>
      <c r="E197" s="229" t="s">
        <v>4289</v>
      </c>
      <c r="F197" s="230" t="s">
        <v>4290</v>
      </c>
      <c r="G197" s="231" t="s">
        <v>515</v>
      </c>
      <c r="H197" s="232">
        <v>12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404</v>
      </c>
      <c r="AT197" s="239" t="s">
        <v>323</v>
      </c>
      <c r="AU197" s="239" t="s">
        <v>89</v>
      </c>
      <c r="AY197" s="18" t="s">
        <v>320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404</v>
      </c>
      <c r="BM197" s="239" t="s">
        <v>1520</v>
      </c>
    </row>
    <row r="198" s="2" customFormat="1" ht="24.15" customHeight="1">
      <c r="A198" s="39"/>
      <c r="B198" s="40"/>
      <c r="C198" s="228" t="s">
        <v>1044</v>
      </c>
      <c r="D198" s="228" t="s">
        <v>323</v>
      </c>
      <c r="E198" s="229" t="s">
        <v>4291</v>
      </c>
      <c r="F198" s="230" t="s">
        <v>4292</v>
      </c>
      <c r="G198" s="231" t="s">
        <v>515</v>
      </c>
      <c r="H198" s="232">
        <v>53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404</v>
      </c>
      <c r="AT198" s="239" t="s">
        <v>323</v>
      </c>
      <c r="AU198" s="239" t="s">
        <v>89</v>
      </c>
      <c r="AY198" s="18" t="s">
        <v>320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404</v>
      </c>
      <c r="BM198" s="239" t="s">
        <v>1531</v>
      </c>
    </row>
    <row r="199" s="2" customFormat="1" ht="21.75" customHeight="1">
      <c r="A199" s="39"/>
      <c r="B199" s="40"/>
      <c r="C199" s="228" t="s">
        <v>1048</v>
      </c>
      <c r="D199" s="228" t="s">
        <v>323</v>
      </c>
      <c r="E199" s="229" t="s">
        <v>4293</v>
      </c>
      <c r="F199" s="230" t="s">
        <v>4294</v>
      </c>
      <c r="G199" s="231" t="s">
        <v>515</v>
      </c>
      <c r="H199" s="232">
        <v>179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404</v>
      </c>
      <c r="AT199" s="239" t="s">
        <v>323</v>
      </c>
      <c r="AU199" s="239" t="s">
        <v>89</v>
      </c>
      <c r="AY199" s="18" t="s">
        <v>320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404</v>
      </c>
      <c r="BM199" s="239" t="s">
        <v>1540</v>
      </c>
    </row>
    <row r="200" s="2" customFormat="1" ht="24.15" customHeight="1">
      <c r="A200" s="39"/>
      <c r="B200" s="40"/>
      <c r="C200" s="228" t="s">
        <v>1052</v>
      </c>
      <c r="D200" s="228" t="s">
        <v>323</v>
      </c>
      <c r="E200" s="229" t="s">
        <v>5926</v>
      </c>
      <c r="F200" s="230" t="s">
        <v>5927</v>
      </c>
      <c r="G200" s="231" t="s">
        <v>544</v>
      </c>
      <c r="H200" s="232">
        <v>1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46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404</v>
      </c>
      <c r="AT200" s="239" t="s">
        <v>323</v>
      </c>
      <c r="AU200" s="239" t="s">
        <v>89</v>
      </c>
      <c r="AY200" s="18" t="s">
        <v>320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89</v>
      </c>
      <c r="BK200" s="240">
        <f>ROUND(I200*H200,2)</f>
        <v>0</v>
      </c>
      <c r="BL200" s="18" t="s">
        <v>404</v>
      </c>
      <c r="BM200" s="239" t="s">
        <v>1548</v>
      </c>
    </row>
    <row r="201" s="2" customFormat="1" ht="37.8" customHeight="1">
      <c r="A201" s="39"/>
      <c r="B201" s="40"/>
      <c r="C201" s="228" t="s">
        <v>1056</v>
      </c>
      <c r="D201" s="228" t="s">
        <v>323</v>
      </c>
      <c r="E201" s="229" t="s">
        <v>4295</v>
      </c>
      <c r="F201" s="230" t="s">
        <v>5765</v>
      </c>
      <c r="G201" s="231" t="s">
        <v>544</v>
      </c>
      <c r="H201" s="232">
        <v>7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404</v>
      </c>
      <c r="AT201" s="239" t="s">
        <v>323</v>
      </c>
      <c r="AU201" s="239" t="s">
        <v>89</v>
      </c>
      <c r="AY201" s="18" t="s">
        <v>320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404</v>
      </c>
      <c r="BM201" s="239" t="s">
        <v>1557</v>
      </c>
    </row>
    <row r="202" s="2" customFormat="1" ht="24.15" customHeight="1">
      <c r="A202" s="39"/>
      <c r="B202" s="40"/>
      <c r="C202" s="228" t="s">
        <v>1060</v>
      </c>
      <c r="D202" s="228" t="s">
        <v>323</v>
      </c>
      <c r="E202" s="229" t="s">
        <v>5768</v>
      </c>
      <c r="F202" s="230" t="s">
        <v>5769</v>
      </c>
      <c r="G202" s="231" t="s">
        <v>544</v>
      </c>
      <c r="H202" s="232">
        <v>1</v>
      </c>
      <c r="I202" s="233"/>
      <c r="J202" s="234">
        <f>ROUND(I202*H202,2)</f>
        <v>0</v>
      </c>
      <c r="K202" s="230" t="s">
        <v>1</v>
      </c>
      <c r="L202" s="45"/>
      <c r="M202" s="235" t="s">
        <v>1</v>
      </c>
      <c r="N202" s="236" t="s">
        <v>46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404</v>
      </c>
      <c r="AT202" s="239" t="s">
        <v>323</v>
      </c>
      <c r="AU202" s="239" t="s">
        <v>89</v>
      </c>
      <c r="AY202" s="18" t="s">
        <v>320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89</v>
      </c>
      <c r="BK202" s="240">
        <f>ROUND(I202*H202,2)</f>
        <v>0</v>
      </c>
      <c r="BL202" s="18" t="s">
        <v>404</v>
      </c>
      <c r="BM202" s="239" t="s">
        <v>1561</v>
      </c>
    </row>
    <row r="203" s="2" customFormat="1" ht="24.15" customHeight="1">
      <c r="A203" s="39"/>
      <c r="B203" s="40"/>
      <c r="C203" s="228" t="s">
        <v>1065</v>
      </c>
      <c r="D203" s="228" t="s">
        <v>323</v>
      </c>
      <c r="E203" s="229" t="s">
        <v>5928</v>
      </c>
      <c r="F203" s="230" t="s">
        <v>5929</v>
      </c>
      <c r="G203" s="231" t="s">
        <v>544</v>
      </c>
      <c r="H203" s="232">
        <v>2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404</v>
      </c>
      <c r="AT203" s="239" t="s">
        <v>323</v>
      </c>
      <c r="AU203" s="239" t="s">
        <v>89</v>
      </c>
      <c r="AY203" s="18" t="s">
        <v>320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404</v>
      </c>
      <c r="BM203" s="239" t="s">
        <v>1570</v>
      </c>
    </row>
    <row r="204" s="2" customFormat="1" ht="24.15" customHeight="1">
      <c r="A204" s="39"/>
      <c r="B204" s="40"/>
      <c r="C204" s="228" t="s">
        <v>1078</v>
      </c>
      <c r="D204" s="228" t="s">
        <v>323</v>
      </c>
      <c r="E204" s="229" t="s">
        <v>5776</v>
      </c>
      <c r="F204" s="230" t="s">
        <v>5777</v>
      </c>
      <c r="G204" s="231" t="s">
        <v>544</v>
      </c>
      <c r="H204" s="232">
        <v>3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404</v>
      </c>
      <c r="AT204" s="239" t="s">
        <v>323</v>
      </c>
      <c r="AU204" s="239" t="s">
        <v>89</v>
      </c>
      <c r="AY204" s="18" t="s">
        <v>320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404</v>
      </c>
      <c r="BM204" s="239" t="s">
        <v>1585</v>
      </c>
    </row>
    <row r="205" s="2" customFormat="1" ht="16.5" customHeight="1">
      <c r="A205" s="39"/>
      <c r="B205" s="40"/>
      <c r="C205" s="228" t="s">
        <v>1092</v>
      </c>
      <c r="D205" s="228" t="s">
        <v>323</v>
      </c>
      <c r="E205" s="229" t="s">
        <v>4296</v>
      </c>
      <c r="F205" s="230" t="s">
        <v>4297</v>
      </c>
      <c r="G205" s="231" t="s">
        <v>515</v>
      </c>
      <c r="H205" s="232">
        <v>19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404</v>
      </c>
      <c r="AT205" s="239" t="s">
        <v>323</v>
      </c>
      <c r="AU205" s="239" t="s">
        <v>89</v>
      </c>
      <c r="AY205" s="18" t="s">
        <v>320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404</v>
      </c>
      <c r="BM205" s="239" t="s">
        <v>1595</v>
      </c>
    </row>
    <row r="206" s="2" customFormat="1" ht="24.15" customHeight="1">
      <c r="A206" s="39"/>
      <c r="B206" s="40"/>
      <c r="C206" s="228" t="s">
        <v>1097</v>
      </c>
      <c r="D206" s="228" t="s">
        <v>323</v>
      </c>
      <c r="E206" s="229" t="s">
        <v>5930</v>
      </c>
      <c r="F206" s="230" t="s">
        <v>5931</v>
      </c>
      <c r="G206" s="231" t="s">
        <v>3175</v>
      </c>
      <c r="H206" s="232">
        <v>1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46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404</v>
      </c>
      <c r="AT206" s="239" t="s">
        <v>323</v>
      </c>
      <c r="AU206" s="239" t="s">
        <v>89</v>
      </c>
      <c r="AY206" s="18" t="s">
        <v>320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89</v>
      </c>
      <c r="BK206" s="240">
        <f>ROUND(I206*H206,2)</f>
        <v>0</v>
      </c>
      <c r="BL206" s="18" t="s">
        <v>404</v>
      </c>
      <c r="BM206" s="239" t="s">
        <v>1605</v>
      </c>
    </row>
    <row r="207" s="2" customFormat="1" ht="24.15" customHeight="1">
      <c r="A207" s="39"/>
      <c r="B207" s="40"/>
      <c r="C207" s="228" t="s">
        <v>1106</v>
      </c>
      <c r="D207" s="228" t="s">
        <v>323</v>
      </c>
      <c r="E207" s="229" t="s">
        <v>5932</v>
      </c>
      <c r="F207" s="230" t="s">
        <v>5933</v>
      </c>
      <c r="G207" s="231" t="s">
        <v>3175</v>
      </c>
      <c r="H207" s="232">
        <v>1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404</v>
      </c>
      <c r="AT207" s="239" t="s">
        <v>323</v>
      </c>
      <c r="AU207" s="239" t="s">
        <v>89</v>
      </c>
      <c r="AY207" s="18" t="s">
        <v>320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404</v>
      </c>
      <c r="BM207" s="239" t="s">
        <v>1618</v>
      </c>
    </row>
    <row r="208" s="2" customFormat="1" ht="33" customHeight="1">
      <c r="A208" s="39"/>
      <c r="B208" s="40"/>
      <c r="C208" s="228" t="s">
        <v>1111</v>
      </c>
      <c r="D208" s="228" t="s">
        <v>323</v>
      </c>
      <c r="E208" s="229" t="s">
        <v>5934</v>
      </c>
      <c r="F208" s="230" t="s">
        <v>5935</v>
      </c>
      <c r="G208" s="231" t="s">
        <v>3175</v>
      </c>
      <c r="H208" s="232">
        <v>1</v>
      </c>
      <c r="I208" s="233"/>
      <c r="J208" s="234">
        <f>ROUND(I208*H208,2)</f>
        <v>0</v>
      </c>
      <c r="K208" s="230" t="s">
        <v>1</v>
      </c>
      <c r="L208" s="45"/>
      <c r="M208" s="235" t="s">
        <v>1</v>
      </c>
      <c r="N208" s="236" t="s">
        <v>46</v>
      </c>
      <c r="O208" s="92"/>
      <c r="P208" s="237">
        <f>O208*H208</f>
        <v>0</v>
      </c>
      <c r="Q208" s="237">
        <v>0</v>
      </c>
      <c r="R208" s="237">
        <f>Q208*H208</f>
        <v>0</v>
      </c>
      <c r="S208" s="237">
        <v>0</v>
      </c>
      <c r="T208" s="23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9" t="s">
        <v>404</v>
      </c>
      <c r="AT208" s="239" t="s">
        <v>323</v>
      </c>
      <c r="AU208" s="239" t="s">
        <v>89</v>
      </c>
      <c r="AY208" s="18" t="s">
        <v>320</v>
      </c>
      <c r="BE208" s="240">
        <f>IF(N208="základní",J208,0)</f>
        <v>0</v>
      </c>
      <c r="BF208" s="240">
        <f>IF(N208="snížená",J208,0)</f>
        <v>0</v>
      </c>
      <c r="BG208" s="240">
        <f>IF(N208="zákl. přenesená",J208,0)</f>
        <v>0</v>
      </c>
      <c r="BH208" s="240">
        <f>IF(N208="sníž. přenesená",J208,0)</f>
        <v>0</v>
      </c>
      <c r="BI208" s="240">
        <f>IF(N208="nulová",J208,0)</f>
        <v>0</v>
      </c>
      <c r="BJ208" s="18" t="s">
        <v>89</v>
      </c>
      <c r="BK208" s="240">
        <f>ROUND(I208*H208,2)</f>
        <v>0</v>
      </c>
      <c r="BL208" s="18" t="s">
        <v>404</v>
      </c>
      <c r="BM208" s="239" t="s">
        <v>1632</v>
      </c>
    </row>
    <row r="209" s="2" customFormat="1" ht="24.15" customHeight="1">
      <c r="A209" s="39"/>
      <c r="B209" s="40"/>
      <c r="C209" s="228" t="s">
        <v>1114</v>
      </c>
      <c r="D209" s="228" t="s">
        <v>323</v>
      </c>
      <c r="E209" s="229" t="s">
        <v>5936</v>
      </c>
      <c r="F209" s="230" t="s">
        <v>5937</v>
      </c>
      <c r="G209" s="231" t="s">
        <v>3175</v>
      </c>
      <c r="H209" s="232">
        <v>1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404</v>
      </c>
      <c r="AT209" s="239" t="s">
        <v>323</v>
      </c>
      <c r="AU209" s="239" t="s">
        <v>89</v>
      </c>
      <c r="AY209" s="18" t="s">
        <v>320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404</v>
      </c>
      <c r="BM209" s="239" t="s">
        <v>1646</v>
      </c>
    </row>
    <row r="210" s="2" customFormat="1" ht="21.75" customHeight="1">
      <c r="A210" s="39"/>
      <c r="B210" s="40"/>
      <c r="C210" s="228" t="s">
        <v>1120</v>
      </c>
      <c r="D210" s="228" t="s">
        <v>323</v>
      </c>
      <c r="E210" s="229" t="s">
        <v>4312</v>
      </c>
      <c r="F210" s="230" t="s">
        <v>4313</v>
      </c>
      <c r="G210" s="231" t="s">
        <v>515</v>
      </c>
      <c r="H210" s="232">
        <v>140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404</v>
      </c>
      <c r="AT210" s="239" t="s">
        <v>323</v>
      </c>
      <c r="AU210" s="239" t="s">
        <v>89</v>
      </c>
      <c r="AY210" s="18" t="s">
        <v>320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404</v>
      </c>
      <c r="BM210" s="239" t="s">
        <v>1661</v>
      </c>
    </row>
    <row r="211" s="2" customFormat="1" ht="66.75" customHeight="1">
      <c r="A211" s="39"/>
      <c r="B211" s="40"/>
      <c r="C211" s="228" t="s">
        <v>1126</v>
      </c>
      <c r="D211" s="228" t="s">
        <v>323</v>
      </c>
      <c r="E211" s="229" t="s">
        <v>4319</v>
      </c>
      <c r="F211" s="230" t="s">
        <v>4320</v>
      </c>
      <c r="G211" s="231" t="s">
        <v>515</v>
      </c>
      <c r="H211" s="232">
        <v>19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404</v>
      </c>
      <c r="AT211" s="239" t="s">
        <v>323</v>
      </c>
      <c r="AU211" s="239" t="s">
        <v>89</v>
      </c>
      <c r="AY211" s="18" t="s">
        <v>320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404</v>
      </c>
      <c r="BM211" s="239" t="s">
        <v>1675</v>
      </c>
    </row>
    <row r="212" s="2" customFormat="1" ht="24.15" customHeight="1">
      <c r="A212" s="39"/>
      <c r="B212" s="40"/>
      <c r="C212" s="228" t="s">
        <v>1138</v>
      </c>
      <c r="D212" s="228" t="s">
        <v>323</v>
      </c>
      <c r="E212" s="229" t="s">
        <v>4321</v>
      </c>
      <c r="F212" s="230" t="s">
        <v>4322</v>
      </c>
      <c r="G212" s="231" t="s">
        <v>4089</v>
      </c>
      <c r="H212" s="313"/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404</v>
      </c>
      <c r="AT212" s="239" t="s">
        <v>323</v>
      </c>
      <c r="AU212" s="239" t="s">
        <v>89</v>
      </c>
      <c r="AY212" s="18" t="s">
        <v>320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404</v>
      </c>
      <c r="BM212" s="239" t="s">
        <v>1686</v>
      </c>
    </row>
    <row r="213" s="12" customFormat="1" ht="25.92" customHeight="1">
      <c r="A213" s="12"/>
      <c r="B213" s="212"/>
      <c r="C213" s="213"/>
      <c r="D213" s="214" t="s">
        <v>80</v>
      </c>
      <c r="E213" s="215" t="s">
        <v>4323</v>
      </c>
      <c r="F213" s="215" t="s">
        <v>4324</v>
      </c>
      <c r="G213" s="213"/>
      <c r="H213" s="213"/>
      <c r="I213" s="216"/>
      <c r="J213" s="217">
        <f>BK213</f>
        <v>0</v>
      </c>
      <c r="K213" s="213"/>
      <c r="L213" s="218"/>
      <c r="M213" s="219"/>
      <c r="N213" s="220"/>
      <c r="O213" s="220"/>
      <c r="P213" s="221">
        <f>SUM(P214:P225)</f>
        <v>0</v>
      </c>
      <c r="Q213" s="220"/>
      <c r="R213" s="221">
        <f>SUM(R214:R225)</f>
        <v>0</v>
      </c>
      <c r="S213" s="220"/>
      <c r="T213" s="222">
        <f>SUM(T214:T225)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23" t="s">
        <v>91</v>
      </c>
      <c r="AT213" s="224" t="s">
        <v>80</v>
      </c>
      <c r="AU213" s="224" t="s">
        <v>81</v>
      </c>
      <c r="AY213" s="223" t="s">
        <v>320</v>
      </c>
      <c r="BK213" s="225">
        <f>SUM(BK214:BK225)</f>
        <v>0</v>
      </c>
    </row>
    <row r="214" s="2" customFormat="1" ht="24.15" customHeight="1">
      <c r="A214" s="39"/>
      <c r="B214" s="40"/>
      <c r="C214" s="228" t="s">
        <v>1150</v>
      </c>
      <c r="D214" s="228" t="s">
        <v>323</v>
      </c>
      <c r="E214" s="229" t="s">
        <v>4335</v>
      </c>
      <c r="F214" s="230" t="s">
        <v>4336</v>
      </c>
      <c r="G214" s="231" t="s">
        <v>325</v>
      </c>
      <c r="H214" s="232">
        <v>18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404</v>
      </c>
      <c r="AT214" s="239" t="s">
        <v>323</v>
      </c>
      <c r="AU214" s="239" t="s">
        <v>89</v>
      </c>
      <c r="AY214" s="18" t="s">
        <v>320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404</v>
      </c>
      <c r="BM214" s="239" t="s">
        <v>1698</v>
      </c>
    </row>
    <row r="215" s="2" customFormat="1" ht="44.25" customHeight="1">
      <c r="A215" s="39"/>
      <c r="B215" s="40"/>
      <c r="C215" s="228" t="s">
        <v>1155</v>
      </c>
      <c r="D215" s="228" t="s">
        <v>323</v>
      </c>
      <c r="E215" s="229" t="s">
        <v>4341</v>
      </c>
      <c r="F215" s="230" t="s">
        <v>4342</v>
      </c>
      <c r="G215" s="231" t="s">
        <v>544</v>
      </c>
      <c r="H215" s="232">
        <v>7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404</v>
      </c>
      <c r="AT215" s="239" t="s">
        <v>323</v>
      </c>
      <c r="AU215" s="239" t="s">
        <v>89</v>
      </c>
      <c r="AY215" s="18" t="s">
        <v>320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404</v>
      </c>
      <c r="BM215" s="239" t="s">
        <v>1709</v>
      </c>
    </row>
    <row r="216" s="2" customFormat="1" ht="33" customHeight="1">
      <c r="A216" s="39"/>
      <c r="B216" s="40"/>
      <c r="C216" s="228" t="s">
        <v>1161</v>
      </c>
      <c r="D216" s="228" t="s">
        <v>323</v>
      </c>
      <c r="E216" s="229" t="s">
        <v>4358</v>
      </c>
      <c r="F216" s="230" t="s">
        <v>4359</v>
      </c>
      <c r="G216" s="231" t="s">
        <v>325</v>
      </c>
      <c r="H216" s="232">
        <v>1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404</v>
      </c>
      <c r="AT216" s="239" t="s">
        <v>323</v>
      </c>
      <c r="AU216" s="239" t="s">
        <v>89</v>
      </c>
      <c r="AY216" s="18" t="s">
        <v>320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404</v>
      </c>
      <c r="BM216" s="239" t="s">
        <v>1719</v>
      </c>
    </row>
    <row r="217" s="2" customFormat="1" ht="16.5" customHeight="1">
      <c r="A217" s="39"/>
      <c r="B217" s="40"/>
      <c r="C217" s="228" t="s">
        <v>1166</v>
      </c>
      <c r="D217" s="228" t="s">
        <v>323</v>
      </c>
      <c r="E217" s="229" t="s">
        <v>4374</v>
      </c>
      <c r="F217" s="230" t="s">
        <v>5938</v>
      </c>
      <c r="G217" s="231" t="s">
        <v>325</v>
      </c>
      <c r="H217" s="232">
        <v>2</v>
      </c>
      <c r="I217" s="233"/>
      <c r="J217" s="234">
        <f>ROUND(I217*H217,2)</f>
        <v>0</v>
      </c>
      <c r="K217" s="230" t="s">
        <v>1</v>
      </c>
      <c r="L217" s="45"/>
      <c r="M217" s="235" t="s">
        <v>1</v>
      </c>
      <c r="N217" s="236" t="s">
        <v>46</v>
      </c>
      <c r="O217" s="92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404</v>
      </c>
      <c r="AT217" s="239" t="s">
        <v>323</v>
      </c>
      <c r="AU217" s="239" t="s">
        <v>89</v>
      </c>
      <c r="AY217" s="18" t="s">
        <v>320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404</v>
      </c>
      <c r="BM217" s="239" t="s">
        <v>1724</v>
      </c>
    </row>
    <row r="218" s="2" customFormat="1" ht="16.5" customHeight="1">
      <c r="A218" s="39"/>
      <c r="B218" s="40"/>
      <c r="C218" s="228" t="s">
        <v>1172</v>
      </c>
      <c r="D218" s="228" t="s">
        <v>323</v>
      </c>
      <c r="E218" s="229" t="s">
        <v>4376</v>
      </c>
      <c r="F218" s="230" t="s">
        <v>4377</v>
      </c>
      <c r="G218" s="231" t="s">
        <v>3175</v>
      </c>
      <c r="H218" s="232">
        <v>1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46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404</v>
      </c>
      <c r="AT218" s="239" t="s">
        <v>323</v>
      </c>
      <c r="AU218" s="239" t="s">
        <v>89</v>
      </c>
      <c r="AY218" s="18" t="s">
        <v>320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404</v>
      </c>
      <c r="BM218" s="239" t="s">
        <v>1736</v>
      </c>
    </row>
    <row r="219" s="2" customFormat="1" ht="16.5" customHeight="1">
      <c r="A219" s="39"/>
      <c r="B219" s="40"/>
      <c r="C219" s="228" t="s">
        <v>1177</v>
      </c>
      <c r="D219" s="228" t="s">
        <v>323</v>
      </c>
      <c r="E219" s="229" t="s">
        <v>5939</v>
      </c>
      <c r="F219" s="230" t="s">
        <v>5940</v>
      </c>
      <c r="G219" s="231" t="s">
        <v>3175</v>
      </c>
      <c r="H219" s="232">
        <v>2</v>
      </c>
      <c r="I219" s="233"/>
      <c r="J219" s="234">
        <f>ROUND(I219*H219,2)</f>
        <v>0</v>
      </c>
      <c r="K219" s="230" t="s">
        <v>1</v>
      </c>
      <c r="L219" s="45"/>
      <c r="M219" s="235" t="s">
        <v>1</v>
      </c>
      <c r="N219" s="236" t="s">
        <v>46</v>
      </c>
      <c r="O219" s="92"/>
      <c r="P219" s="237">
        <f>O219*H219</f>
        <v>0</v>
      </c>
      <c r="Q219" s="237">
        <v>0</v>
      </c>
      <c r="R219" s="237">
        <f>Q219*H219</f>
        <v>0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404</v>
      </c>
      <c r="AT219" s="239" t="s">
        <v>323</v>
      </c>
      <c r="AU219" s="239" t="s">
        <v>89</v>
      </c>
      <c r="AY219" s="18" t="s">
        <v>320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404</v>
      </c>
      <c r="BM219" s="239" t="s">
        <v>1746</v>
      </c>
    </row>
    <row r="220" s="2" customFormat="1" ht="21.75" customHeight="1">
      <c r="A220" s="39"/>
      <c r="B220" s="40"/>
      <c r="C220" s="228" t="s">
        <v>1183</v>
      </c>
      <c r="D220" s="228" t="s">
        <v>323</v>
      </c>
      <c r="E220" s="229" t="s">
        <v>5941</v>
      </c>
      <c r="F220" s="230" t="s">
        <v>5942</v>
      </c>
      <c r="G220" s="231" t="s">
        <v>325</v>
      </c>
      <c r="H220" s="232">
        <v>2</v>
      </c>
      <c r="I220" s="233"/>
      <c r="J220" s="234">
        <f>ROUND(I220*H220,2)</f>
        <v>0</v>
      </c>
      <c r="K220" s="230" t="s">
        <v>1</v>
      </c>
      <c r="L220" s="45"/>
      <c r="M220" s="235" t="s">
        <v>1</v>
      </c>
      <c r="N220" s="236" t="s">
        <v>46</v>
      </c>
      <c r="O220" s="92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404</v>
      </c>
      <c r="AT220" s="239" t="s">
        <v>323</v>
      </c>
      <c r="AU220" s="239" t="s">
        <v>89</v>
      </c>
      <c r="AY220" s="18" t="s">
        <v>320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89</v>
      </c>
      <c r="BK220" s="240">
        <f>ROUND(I220*H220,2)</f>
        <v>0</v>
      </c>
      <c r="BL220" s="18" t="s">
        <v>404</v>
      </c>
      <c r="BM220" s="239" t="s">
        <v>1760</v>
      </c>
    </row>
    <row r="221" s="2" customFormat="1" ht="24.15" customHeight="1">
      <c r="A221" s="39"/>
      <c r="B221" s="40"/>
      <c r="C221" s="228" t="s">
        <v>1192</v>
      </c>
      <c r="D221" s="228" t="s">
        <v>323</v>
      </c>
      <c r="E221" s="229" t="s">
        <v>4382</v>
      </c>
      <c r="F221" s="230" t="s">
        <v>4383</v>
      </c>
      <c r="G221" s="231" t="s">
        <v>544</v>
      </c>
      <c r="H221" s="232">
        <v>9</v>
      </c>
      <c r="I221" s="233"/>
      <c r="J221" s="234">
        <f>ROUND(I221*H221,2)</f>
        <v>0</v>
      </c>
      <c r="K221" s="230" t="s">
        <v>1</v>
      </c>
      <c r="L221" s="45"/>
      <c r="M221" s="235" t="s">
        <v>1</v>
      </c>
      <c r="N221" s="236" t="s">
        <v>46</v>
      </c>
      <c r="O221" s="92"/>
      <c r="P221" s="237">
        <f>O221*H221</f>
        <v>0</v>
      </c>
      <c r="Q221" s="237">
        <v>0</v>
      </c>
      <c r="R221" s="237">
        <f>Q221*H221</f>
        <v>0</v>
      </c>
      <c r="S221" s="237">
        <v>0</v>
      </c>
      <c r="T221" s="238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9" t="s">
        <v>404</v>
      </c>
      <c r="AT221" s="239" t="s">
        <v>323</v>
      </c>
      <c r="AU221" s="239" t="s">
        <v>89</v>
      </c>
      <c r="AY221" s="18" t="s">
        <v>320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8" t="s">
        <v>89</v>
      </c>
      <c r="BK221" s="240">
        <f>ROUND(I221*H221,2)</f>
        <v>0</v>
      </c>
      <c r="BL221" s="18" t="s">
        <v>404</v>
      </c>
      <c r="BM221" s="239" t="s">
        <v>1772</v>
      </c>
    </row>
    <row r="222" s="2" customFormat="1" ht="24.15" customHeight="1">
      <c r="A222" s="39"/>
      <c r="B222" s="40"/>
      <c r="C222" s="228" t="s">
        <v>1201</v>
      </c>
      <c r="D222" s="228" t="s">
        <v>323</v>
      </c>
      <c r="E222" s="229" t="s">
        <v>4384</v>
      </c>
      <c r="F222" s="230" t="s">
        <v>4385</v>
      </c>
      <c r="G222" s="231" t="s">
        <v>3175</v>
      </c>
      <c r="H222" s="232">
        <v>1</v>
      </c>
      <c r="I222" s="233"/>
      <c r="J222" s="234">
        <f>ROUND(I222*H222,2)</f>
        <v>0</v>
      </c>
      <c r="K222" s="230" t="s">
        <v>1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404</v>
      </c>
      <c r="AT222" s="239" t="s">
        <v>323</v>
      </c>
      <c r="AU222" s="239" t="s">
        <v>89</v>
      </c>
      <c r="AY222" s="18" t="s">
        <v>320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404</v>
      </c>
      <c r="BM222" s="239" t="s">
        <v>1780</v>
      </c>
    </row>
    <row r="223" s="2" customFormat="1" ht="33" customHeight="1">
      <c r="A223" s="39"/>
      <c r="B223" s="40"/>
      <c r="C223" s="228" t="s">
        <v>1206</v>
      </c>
      <c r="D223" s="228" t="s">
        <v>323</v>
      </c>
      <c r="E223" s="229" t="s">
        <v>4394</v>
      </c>
      <c r="F223" s="230" t="s">
        <v>4395</v>
      </c>
      <c r="G223" s="231" t="s">
        <v>544</v>
      </c>
      <c r="H223" s="232">
        <v>18</v>
      </c>
      <c r="I223" s="233"/>
      <c r="J223" s="234">
        <f>ROUND(I223*H223,2)</f>
        <v>0</v>
      </c>
      <c r="K223" s="230" t="s">
        <v>1</v>
      </c>
      <c r="L223" s="45"/>
      <c r="M223" s="235" t="s">
        <v>1</v>
      </c>
      <c r="N223" s="236" t="s">
        <v>46</v>
      </c>
      <c r="O223" s="92"/>
      <c r="P223" s="237">
        <f>O223*H223</f>
        <v>0</v>
      </c>
      <c r="Q223" s="237">
        <v>0</v>
      </c>
      <c r="R223" s="237">
        <f>Q223*H223</f>
        <v>0</v>
      </c>
      <c r="S223" s="237">
        <v>0</v>
      </c>
      <c r="T223" s="23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9" t="s">
        <v>404</v>
      </c>
      <c r="AT223" s="239" t="s">
        <v>323</v>
      </c>
      <c r="AU223" s="239" t="s">
        <v>89</v>
      </c>
      <c r="AY223" s="18" t="s">
        <v>320</v>
      </c>
      <c r="BE223" s="240">
        <f>IF(N223="základní",J223,0)</f>
        <v>0</v>
      </c>
      <c r="BF223" s="240">
        <f>IF(N223="snížená",J223,0)</f>
        <v>0</v>
      </c>
      <c r="BG223" s="240">
        <f>IF(N223="zákl. přenesená",J223,0)</f>
        <v>0</v>
      </c>
      <c r="BH223" s="240">
        <f>IF(N223="sníž. přenesená",J223,0)</f>
        <v>0</v>
      </c>
      <c r="BI223" s="240">
        <f>IF(N223="nulová",J223,0)</f>
        <v>0</v>
      </c>
      <c r="BJ223" s="18" t="s">
        <v>89</v>
      </c>
      <c r="BK223" s="240">
        <f>ROUND(I223*H223,2)</f>
        <v>0</v>
      </c>
      <c r="BL223" s="18" t="s">
        <v>404</v>
      </c>
      <c r="BM223" s="239" t="s">
        <v>1788</v>
      </c>
    </row>
    <row r="224" s="2" customFormat="1" ht="24.15" customHeight="1">
      <c r="A224" s="39"/>
      <c r="B224" s="40"/>
      <c r="C224" s="228" t="s">
        <v>1212</v>
      </c>
      <c r="D224" s="228" t="s">
        <v>323</v>
      </c>
      <c r="E224" s="229" t="s">
        <v>5943</v>
      </c>
      <c r="F224" s="230" t="s">
        <v>4375</v>
      </c>
      <c r="G224" s="231" t="s">
        <v>325</v>
      </c>
      <c r="H224" s="232">
        <v>2</v>
      </c>
      <c r="I224" s="233"/>
      <c r="J224" s="234">
        <f>ROUND(I224*H224,2)</f>
        <v>0</v>
      </c>
      <c r="K224" s="230" t="s">
        <v>1</v>
      </c>
      <c r="L224" s="45"/>
      <c r="M224" s="235" t="s">
        <v>1</v>
      </c>
      <c r="N224" s="236" t="s">
        <v>46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404</v>
      </c>
      <c r="AT224" s="239" t="s">
        <v>323</v>
      </c>
      <c r="AU224" s="239" t="s">
        <v>89</v>
      </c>
      <c r="AY224" s="18" t="s">
        <v>320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89</v>
      </c>
      <c r="BK224" s="240">
        <f>ROUND(I224*H224,2)</f>
        <v>0</v>
      </c>
      <c r="BL224" s="18" t="s">
        <v>404</v>
      </c>
      <c r="BM224" s="239" t="s">
        <v>1799</v>
      </c>
    </row>
    <row r="225" s="2" customFormat="1" ht="24.15" customHeight="1">
      <c r="A225" s="39"/>
      <c r="B225" s="40"/>
      <c r="C225" s="228" t="s">
        <v>1216</v>
      </c>
      <c r="D225" s="228" t="s">
        <v>323</v>
      </c>
      <c r="E225" s="229" t="s">
        <v>4400</v>
      </c>
      <c r="F225" s="230" t="s">
        <v>4401</v>
      </c>
      <c r="G225" s="231" t="s">
        <v>4089</v>
      </c>
      <c r="H225" s="313"/>
      <c r="I225" s="233"/>
      <c r="J225" s="234">
        <f>ROUND(I225*H225,2)</f>
        <v>0</v>
      </c>
      <c r="K225" s="230" t="s">
        <v>1</v>
      </c>
      <c r="L225" s="45"/>
      <c r="M225" s="235" t="s">
        <v>1</v>
      </c>
      <c r="N225" s="236" t="s">
        <v>46</v>
      </c>
      <c r="O225" s="92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9" t="s">
        <v>404</v>
      </c>
      <c r="AT225" s="239" t="s">
        <v>323</v>
      </c>
      <c r="AU225" s="239" t="s">
        <v>89</v>
      </c>
      <c r="AY225" s="18" t="s">
        <v>320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8" t="s">
        <v>89</v>
      </c>
      <c r="BK225" s="240">
        <f>ROUND(I225*H225,2)</f>
        <v>0</v>
      </c>
      <c r="BL225" s="18" t="s">
        <v>404</v>
      </c>
      <c r="BM225" s="239" t="s">
        <v>1810</v>
      </c>
    </row>
    <row r="226" s="12" customFormat="1" ht="25.92" customHeight="1">
      <c r="A226" s="12"/>
      <c r="B226" s="212"/>
      <c r="C226" s="213"/>
      <c r="D226" s="214" t="s">
        <v>80</v>
      </c>
      <c r="E226" s="215" t="s">
        <v>4402</v>
      </c>
      <c r="F226" s="215" t="s">
        <v>4403</v>
      </c>
      <c r="G226" s="213"/>
      <c r="H226" s="213"/>
      <c r="I226" s="216"/>
      <c r="J226" s="217">
        <f>BK226</f>
        <v>0</v>
      </c>
      <c r="K226" s="213"/>
      <c r="L226" s="218"/>
      <c r="M226" s="219"/>
      <c r="N226" s="220"/>
      <c r="O226" s="220"/>
      <c r="P226" s="221">
        <f>SUM(P227:P228)</f>
        <v>0</v>
      </c>
      <c r="Q226" s="220"/>
      <c r="R226" s="221">
        <f>SUM(R227:R228)</f>
        <v>0</v>
      </c>
      <c r="S226" s="220"/>
      <c r="T226" s="222">
        <f>SUM(T227:T228)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3" t="s">
        <v>91</v>
      </c>
      <c r="AT226" s="224" t="s">
        <v>80</v>
      </c>
      <c r="AU226" s="224" t="s">
        <v>81</v>
      </c>
      <c r="AY226" s="223" t="s">
        <v>320</v>
      </c>
      <c r="BK226" s="225">
        <f>SUM(BK227:BK228)</f>
        <v>0</v>
      </c>
    </row>
    <row r="227" s="2" customFormat="1" ht="62.7" customHeight="1">
      <c r="A227" s="39"/>
      <c r="B227" s="40"/>
      <c r="C227" s="228" t="s">
        <v>1221</v>
      </c>
      <c r="D227" s="228" t="s">
        <v>323</v>
      </c>
      <c r="E227" s="229" t="s">
        <v>4408</v>
      </c>
      <c r="F227" s="230" t="s">
        <v>4409</v>
      </c>
      <c r="G227" s="231" t="s">
        <v>325</v>
      </c>
      <c r="H227" s="232">
        <v>1</v>
      </c>
      <c r="I227" s="233"/>
      <c r="J227" s="234">
        <f>ROUND(I227*H227,2)</f>
        <v>0</v>
      </c>
      <c r="K227" s="230" t="s">
        <v>1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0</v>
      </c>
      <c r="R227" s="237">
        <f>Q227*H227</f>
        <v>0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404</v>
      </c>
      <c r="AT227" s="239" t="s">
        <v>323</v>
      </c>
      <c r="AU227" s="239" t="s">
        <v>89</v>
      </c>
      <c r="AY227" s="18" t="s">
        <v>320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404</v>
      </c>
      <c r="BM227" s="239" t="s">
        <v>1817</v>
      </c>
    </row>
    <row r="228" s="2" customFormat="1" ht="24.15" customHeight="1">
      <c r="A228" s="39"/>
      <c r="B228" s="40"/>
      <c r="C228" s="228" t="s">
        <v>1226</v>
      </c>
      <c r="D228" s="228" t="s">
        <v>323</v>
      </c>
      <c r="E228" s="229" t="s">
        <v>4412</v>
      </c>
      <c r="F228" s="230" t="s">
        <v>4413</v>
      </c>
      <c r="G228" s="231" t="s">
        <v>4089</v>
      </c>
      <c r="H228" s="313"/>
      <c r="I228" s="233"/>
      <c r="J228" s="234">
        <f>ROUND(I228*H228,2)</f>
        <v>0</v>
      </c>
      <c r="K228" s="230" t="s">
        <v>1</v>
      </c>
      <c r="L228" s="45"/>
      <c r="M228" s="235" t="s">
        <v>1</v>
      </c>
      <c r="N228" s="236" t="s">
        <v>46</v>
      </c>
      <c r="O228" s="92"/>
      <c r="P228" s="237">
        <f>O228*H228</f>
        <v>0</v>
      </c>
      <c r="Q228" s="237">
        <v>0</v>
      </c>
      <c r="R228" s="237">
        <f>Q228*H228</f>
        <v>0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404</v>
      </c>
      <c r="AT228" s="239" t="s">
        <v>323</v>
      </c>
      <c r="AU228" s="239" t="s">
        <v>89</v>
      </c>
      <c r="AY228" s="18" t="s">
        <v>320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89</v>
      </c>
      <c r="BK228" s="240">
        <f>ROUND(I228*H228,2)</f>
        <v>0</v>
      </c>
      <c r="BL228" s="18" t="s">
        <v>404</v>
      </c>
      <c r="BM228" s="239" t="s">
        <v>1827</v>
      </c>
    </row>
    <row r="229" s="12" customFormat="1" ht="25.92" customHeight="1">
      <c r="A229" s="12"/>
      <c r="B229" s="212"/>
      <c r="C229" s="213"/>
      <c r="D229" s="214" t="s">
        <v>80</v>
      </c>
      <c r="E229" s="215" t="s">
        <v>4093</v>
      </c>
      <c r="F229" s="215" t="s">
        <v>3248</v>
      </c>
      <c r="G229" s="213"/>
      <c r="H229" s="213"/>
      <c r="I229" s="216"/>
      <c r="J229" s="217">
        <f>BK229</f>
        <v>0</v>
      </c>
      <c r="K229" s="213"/>
      <c r="L229" s="218"/>
      <c r="M229" s="219"/>
      <c r="N229" s="220"/>
      <c r="O229" s="220"/>
      <c r="P229" s="221">
        <f>SUM(P230:P233)</f>
        <v>0</v>
      </c>
      <c r="Q229" s="220"/>
      <c r="R229" s="221">
        <f>SUM(R230:R233)</f>
        <v>0</v>
      </c>
      <c r="S229" s="220"/>
      <c r="T229" s="222">
        <f>SUM(T230:T233)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3" t="s">
        <v>89</v>
      </c>
      <c r="AT229" s="224" t="s">
        <v>80</v>
      </c>
      <c r="AU229" s="224" t="s">
        <v>81</v>
      </c>
      <c r="AY229" s="223" t="s">
        <v>320</v>
      </c>
      <c r="BK229" s="225">
        <f>SUM(BK230:BK233)</f>
        <v>0</v>
      </c>
    </row>
    <row r="230" s="2" customFormat="1" ht="24.15" customHeight="1">
      <c r="A230" s="39"/>
      <c r="B230" s="40"/>
      <c r="C230" s="228" t="s">
        <v>1287</v>
      </c>
      <c r="D230" s="228" t="s">
        <v>323</v>
      </c>
      <c r="E230" s="229" t="s">
        <v>4414</v>
      </c>
      <c r="F230" s="230" t="s">
        <v>4415</v>
      </c>
      <c r="G230" s="231" t="s">
        <v>3175</v>
      </c>
      <c r="H230" s="232">
        <v>1</v>
      </c>
      <c r="I230" s="233"/>
      <c r="J230" s="234">
        <f>ROUND(I230*H230,2)</f>
        <v>0</v>
      </c>
      <c r="K230" s="230" t="s">
        <v>1</v>
      </c>
      <c r="L230" s="45"/>
      <c r="M230" s="235" t="s">
        <v>1</v>
      </c>
      <c r="N230" s="236" t="s">
        <v>46</v>
      </c>
      <c r="O230" s="92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341</v>
      </c>
      <c r="AT230" s="239" t="s">
        <v>323</v>
      </c>
      <c r="AU230" s="239" t="s">
        <v>89</v>
      </c>
      <c r="AY230" s="18" t="s">
        <v>320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89</v>
      </c>
      <c r="BK230" s="240">
        <f>ROUND(I230*H230,2)</f>
        <v>0</v>
      </c>
      <c r="BL230" s="18" t="s">
        <v>341</v>
      </c>
      <c r="BM230" s="239" t="s">
        <v>1844</v>
      </c>
    </row>
    <row r="231" s="2" customFormat="1" ht="33" customHeight="1">
      <c r="A231" s="39"/>
      <c r="B231" s="40"/>
      <c r="C231" s="228" t="s">
        <v>1292</v>
      </c>
      <c r="D231" s="228" t="s">
        <v>323</v>
      </c>
      <c r="E231" s="229" t="s">
        <v>4416</v>
      </c>
      <c r="F231" s="230" t="s">
        <v>3908</v>
      </c>
      <c r="G231" s="231" t="s">
        <v>2666</v>
      </c>
      <c r="H231" s="232">
        <v>75</v>
      </c>
      <c r="I231" s="233"/>
      <c r="J231" s="234">
        <f>ROUND(I231*H231,2)</f>
        <v>0</v>
      </c>
      <c r="K231" s="230" t="s">
        <v>1</v>
      </c>
      <c r="L231" s="45"/>
      <c r="M231" s="235" t="s">
        <v>1</v>
      </c>
      <c r="N231" s="236" t="s">
        <v>46</v>
      </c>
      <c r="O231" s="92"/>
      <c r="P231" s="237">
        <f>O231*H231</f>
        <v>0</v>
      </c>
      <c r="Q231" s="237">
        <v>0</v>
      </c>
      <c r="R231" s="237">
        <f>Q231*H231</f>
        <v>0</v>
      </c>
      <c r="S231" s="237">
        <v>0</v>
      </c>
      <c r="T231" s="23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9" t="s">
        <v>341</v>
      </c>
      <c r="AT231" s="239" t="s">
        <v>323</v>
      </c>
      <c r="AU231" s="239" t="s">
        <v>89</v>
      </c>
      <c r="AY231" s="18" t="s">
        <v>320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8" t="s">
        <v>89</v>
      </c>
      <c r="BK231" s="240">
        <f>ROUND(I231*H231,2)</f>
        <v>0</v>
      </c>
      <c r="BL231" s="18" t="s">
        <v>341</v>
      </c>
      <c r="BM231" s="239" t="s">
        <v>1852</v>
      </c>
    </row>
    <row r="232" s="2" customFormat="1" ht="16.5" customHeight="1">
      <c r="A232" s="39"/>
      <c r="B232" s="40"/>
      <c r="C232" s="228" t="s">
        <v>1298</v>
      </c>
      <c r="D232" s="228" t="s">
        <v>323</v>
      </c>
      <c r="E232" s="229" t="s">
        <v>4106</v>
      </c>
      <c r="F232" s="230" t="s">
        <v>3910</v>
      </c>
      <c r="G232" s="231" t="s">
        <v>3175</v>
      </c>
      <c r="H232" s="232">
        <v>25</v>
      </c>
      <c r="I232" s="233"/>
      <c r="J232" s="234">
        <f>ROUND(I232*H232,2)</f>
        <v>0</v>
      </c>
      <c r="K232" s="230" t="s">
        <v>1</v>
      </c>
      <c r="L232" s="45"/>
      <c r="M232" s="235" t="s">
        <v>1</v>
      </c>
      <c r="N232" s="236" t="s">
        <v>46</v>
      </c>
      <c r="O232" s="92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341</v>
      </c>
      <c r="AT232" s="239" t="s">
        <v>323</v>
      </c>
      <c r="AU232" s="239" t="s">
        <v>89</v>
      </c>
      <c r="AY232" s="18" t="s">
        <v>320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89</v>
      </c>
      <c r="BK232" s="240">
        <f>ROUND(I232*H232,2)</f>
        <v>0</v>
      </c>
      <c r="BL232" s="18" t="s">
        <v>341</v>
      </c>
      <c r="BM232" s="239" t="s">
        <v>1864</v>
      </c>
    </row>
    <row r="233" s="2" customFormat="1" ht="16.5" customHeight="1">
      <c r="A233" s="39"/>
      <c r="B233" s="40"/>
      <c r="C233" s="228" t="s">
        <v>1303</v>
      </c>
      <c r="D233" s="228" t="s">
        <v>323</v>
      </c>
      <c r="E233" s="229" t="s">
        <v>3188</v>
      </c>
      <c r="F233" s="230" t="s">
        <v>3189</v>
      </c>
      <c r="G233" s="231" t="s">
        <v>3190</v>
      </c>
      <c r="H233" s="232">
        <v>48</v>
      </c>
      <c r="I233" s="233"/>
      <c r="J233" s="234">
        <f>ROUND(I233*H233,2)</f>
        <v>0</v>
      </c>
      <c r="K233" s="230" t="s">
        <v>1</v>
      </c>
      <c r="L233" s="45"/>
      <c r="M233" s="235" t="s">
        <v>1</v>
      </c>
      <c r="N233" s="236" t="s">
        <v>46</v>
      </c>
      <c r="O233" s="92"/>
      <c r="P233" s="237">
        <f>O233*H233</f>
        <v>0</v>
      </c>
      <c r="Q233" s="237">
        <v>0</v>
      </c>
      <c r="R233" s="237">
        <f>Q233*H233</f>
        <v>0</v>
      </c>
      <c r="S233" s="237">
        <v>0</v>
      </c>
      <c r="T233" s="238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9" t="s">
        <v>341</v>
      </c>
      <c r="AT233" s="239" t="s">
        <v>323</v>
      </c>
      <c r="AU233" s="239" t="s">
        <v>89</v>
      </c>
      <c r="AY233" s="18" t="s">
        <v>320</v>
      </c>
      <c r="BE233" s="240">
        <f>IF(N233="základní",J233,0)</f>
        <v>0</v>
      </c>
      <c r="BF233" s="240">
        <f>IF(N233="snížená",J233,0)</f>
        <v>0</v>
      </c>
      <c r="BG233" s="240">
        <f>IF(N233="zákl. přenesená",J233,0)</f>
        <v>0</v>
      </c>
      <c r="BH233" s="240">
        <f>IF(N233="sníž. přenesená",J233,0)</f>
        <v>0</v>
      </c>
      <c r="BI233" s="240">
        <f>IF(N233="nulová",J233,0)</f>
        <v>0</v>
      </c>
      <c r="BJ233" s="18" t="s">
        <v>89</v>
      </c>
      <c r="BK233" s="240">
        <f>ROUND(I233*H233,2)</f>
        <v>0</v>
      </c>
      <c r="BL233" s="18" t="s">
        <v>341</v>
      </c>
      <c r="BM233" s="239" t="s">
        <v>1878</v>
      </c>
    </row>
    <row r="234" s="12" customFormat="1" ht="25.92" customHeight="1">
      <c r="A234" s="12"/>
      <c r="B234" s="212"/>
      <c r="C234" s="213"/>
      <c r="D234" s="214" t="s">
        <v>80</v>
      </c>
      <c r="E234" s="215" t="s">
        <v>4417</v>
      </c>
      <c r="F234" s="215" t="s">
        <v>3912</v>
      </c>
      <c r="G234" s="213"/>
      <c r="H234" s="213"/>
      <c r="I234" s="216"/>
      <c r="J234" s="217">
        <f>BK234</f>
        <v>0</v>
      </c>
      <c r="K234" s="213"/>
      <c r="L234" s="218"/>
      <c r="M234" s="219"/>
      <c r="N234" s="220"/>
      <c r="O234" s="220"/>
      <c r="P234" s="221">
        <f>SUM(P235:P239)</f>
        <v>0</v>
      </c>
      <c r="Q234" s="220"/>
      <c r="R234" s="221">
        <f>SUM(R235:R239)</f>
        <v>0</v>
      </c>
      <c r="S234" s="220"/>
      <c r="T234" s="222">
        <f>SUM(T235:T239)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3" t="s">
        <v>89</v>
      </c>
      <c r="AT234" s="224" t="s">
        <v>80</v>
      </c>
      <c r="AU234" s="224" t="s">
        <v>81</v>
      </c>
      <c r="AY234" s="223" t="s">
        <v>320</v>
      </c>
      <c r="BK234" s="225">
        <f>SUM(BK235:BK239)</f>
        <v>0</v>
      </c>
    </row>
    <row r="235" s="2" customFormat="1" ht="16.5" customHeight="1">
      <c r="A235" s="39"/>
      <c r="B235" s="40"/>
      <c r="C235" s="228" t="s">
        <v>1309</v>
      </c>
      <c r="D235" s="228" t="s">
        <v>323</v>
      </c>
      <c r="E235" s="229" t="s">
        <v>4418</v>
      </c>
      <c r="F235" s="230" t="s">
        <v>3914</v>
      </c>
      <c r="G235" s="231" t="s">
        <v>480</v>
      </c>
      <c r="H235" s="232">
        <v>2.0289999999999999</v>
      </c>
      <c r="I235" s="233"/>
      <c r="J235" s="234">
        <f>ROUND(I235*H235,2)</f>
        <v>0</v>
      </c>
      <c r="K235" s="230" t="s">
        <v>1</v>
      </c>
      <c r="L235" s="45"/>
      <c r="M235" s="235" t="s">
        <v>1</v>
      </c>
      <c r="N235" s="236" t="s">
        <v>46</v>
      </c>
      <c r="O235" s="92"/>
      <c r="P235" s="237">
        <f>O235*H235</f>
        <v>0</v>
      </c>
      <c r="Q235" s="237">
        <v>0</v>
      </c>
      <c r="R235" s="237">
        <f>Q235*H235</f>
        <v>0</v>
      </c>
      <c r="S235" s="237">
        <v>0</v>
      </c>
      <c r="T235" s="238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9" t="s">
        <v>341</v>
      </c>
      <c r="AT235" s="239" t="s">
        <v>323</v>
      </c>
      <c r="AU235" s="239" t="s">
        <v>89</v>
      </c>
      <c r="AY235" s="18" t="s">
        <v>320</v>
      </c>
      <c r="BE235" s="240">
        <f>IF(N235="základní",J235,0)</f>
        <v>0</v>
      </c>
      <c r="BF235" s="240">
        <f>IF(N235="snížená",J235,0)</f>
        <v>0</v>
      </c>
      <c r="BG235" s="240">
        <f>IF(N235="zákl. přenesená",J235,0)</f>
        <v>0</v>
      </c>
      <c r="BH235" s="240">
        <f>IF(N235="sníž. přenesená",J235,0)</f>
        <v>0</v>
      </c>
      <c r="BI235" s="240">
        <f>IF(N235="nulová",J235,0)</f>
        <v>0</v>
      </c>
      <c r="BJ235" s="18" t="s">
        <v>89</v>
      </c>
      <c r="BK235" s="240">
        <f>ROUND(I235*H235,2)</f>
        <v>0</v>
      </c>
      <c r="BL235" s="18" t="s">
        <v>341</v>
      </c>
      <c r="BM235" s="239" t="s">
        <v>1887</v>
      </c>
    </row>
    <row r="236" s="2" customFormat="1" ht="21.75" customHeight="1">
      <c r="A236" s="39"/>
      <c r="B236" s="40"/>
      <c r="C236" s="228" t="s">
        <v>1314</v>
      </c>
      <c r="D236" s="228" t="s">
        <v>323</v>
      </c>
      <c r="E236" s="229" t="s">
        <v>4419</v>
      </c>
      <c r="F236" s="230" t="s">
        <v>3916</v>
      </c>
      <c r="G236" s="231" t="s">
        <v>480</v>
      </c>
      <c r="H236" s="232">
        <v>2.0289999999999999</v>
      </c>
      <c r="I236" s="233"/>
      <c r="J236" s="234">
        <f>ROUND(I236*H236,2)</f>
        <v>0</v>
      </c>
      <c r="K236" s="230" t="s">
        <v>1</v>
      </c>
      <c r="L236" s="45"/>
      <c r="M236" s="235" t="s">
        <v>1</v>
      </c>
      <c r="N236" s="236" t="s">
        <v>46</v>
      </c>
      <c r="O236" s="92"/>
      <c r="P236" s="237">
        <f>O236*H236</f>
        <v>0</v>
      </c>
      <c r="Q236" s="237">
        <v>0</v>
      </c>
      <c r="R236" s="237">
        <f>Q236*H236</f>
        <v>0</v>
      </c>
      <c r="S236" s="237">
        <v>0</v>
      </c>
      <c r="T236" s="238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9" t="s">
        <v>341</v>
      </c>
      <c r="AT236" s="239" t="s">
        <v>323</v>
      </c>
      <c r="AU236" s="239" t="s">
        <v>89</v>
      </c>
      <c r="AY236" s="18" t="s">
        <v>320</v>
      </c>
      <c r="BE236" s="240">
        <f>IF(N236="základní",J236,0)</f>
        <v>0</v>
      </c>
      <c r="BF236" s="240">
        <f>IF(N236="snížená",J236,0)</f>
        <v>0</v>
      </c>
      <c r="BG236" s="240">
        <f>IF(N236="zákl. přenesená",J236,0)</f>
        <v>0</v>
      </c>
      <c r="BH236" s="240">
        <f>IF(N236="sníž. přenesená",J236,0)</f>
        <v>0</v>
      </c>
      <c r="BI236" s="240">
        <f>IF(N236="nulová",J236,0)</f>
        <v>0</v>
      </c>
      <c r="BJ236" s="18" t="s">
        <v>89</v>
      </c>
      <c r="BK236" s="240">
        <f>ROUND(I236*H236,2)</f>
        <v>0</v>
      </c>
      <c r="BL236" s="18" t="s">
        <v>341</v>
      </c>
      <c r="BM236" s="239" t="s">
        <v>1896</v>
      </c>
    </row>
    <row r="237" s="2" customFormat="1" ht="24.15" customHeight="1">
      <c r="A237" s="39"/>
      <c r="B237" s="40"/>
      <c r="C237" s="228" t="s">
        <v>1320</v>
      </c>
      <c r="D237" s="228" t="s">
        <v>323</v>
      </c>
      <c r="E237" s="229" t="s">
        <v>4420</v>
      </c>
      <c r="F237" s="230" t="s">
        <v>3918</v>
      </c>
      <c r="G237" s="231" t="s">
        <v>480</v>
      </c>
      <c r="H237" s="232">
        <v>2.0289999999999999</v>
      </c>
      <c r="I237" s="233"/>
      <c r="J237" s="234">
        <f>ROUND(I237*H237,2)</f>
        <v>0</v>
      </c>
      <c r="K237" s="230" t="s">
        <v>1</v>
      </c>
      <c r="L237" s="45"/>
      <c r="M237" s="235" t="s">
        <v>1</v>
      </c>
      <c r="N237" s="236" t="s">
        <v>46</v>
      </c>
      <c r="O237" s="92"/>
      <c r="P237" s="237">
        <f>O237*H237</f>
        <v>0</v>
      </c>
      <c r="Q237" s="237">
        <v>0</v>
      </c>
      <c r="R237" s="237">
        <f>Q237*H237</f>
        <v>0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341</v>
      </c>
      <c r="AT237" s="239" t="s">
        <v>323</v>
      </c>
      <c r="AU237" s="239" t="s">
        <v>89</v>
      </c>
      <c r="AY237" s="18" t="s">
        <v>320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89</v>
      </c>
      <c r="BK237" s="240">
        <f>ROUND(I237*H237,2)</f>
        <v>0</v>
      </c>
      <c r="BL237" s="18" t="s">
        <v>341</v>
      </c>
      <c r="BM237" s="239" t="s">
        <v>1903</v>
      </c>
    </row>
    <row r="238" s="2" customFormat="1" ht="24.15" customHeight="1">
      <c r="A238" s="39"/>
      <c r="B238" s="40"/>
      <c r="C238" s="228" t="s">
        <v>1325</v>
      </c>
      <c r="D238" s="228" t="s">
        <v>323</v>
      </c>
      <c r="E238" s="229" t="s">
        <v>4421</v>
      </c>
      <c r="F238" s="230" t="s">
        <v>5820</v>
      </c>
      <c r="G238" s="231" t="s">
        <v>480</v>
      </c>
      <c r="H238" s="232">
        <v>2.0289999999999999</v>
      </c>
      <c r="I238" s="233"/>
      <c r="J238" s="234">
        <f>ROUND(I238*H238,2)</f>
        <v>0</v>
      </c>
      <c r="K238" s="230" t="s">
        <v>1</v>
      </c>
      <c r="L238" s="45"/>
      <c r="M238" s="235" t="s">
        <v>1</v>
      </c>
      <c r="N238" s="236" t="s">
        <v>46</v>
      </c>
      <c r="O238" s="92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341</v>
      </c>
      <c r="AT238" s="239" t="s">
        <v>323</v>
      </c>
      <c r="AU238" s="239" t="s">
        <v>89</v>
      </c>
      <c r="AY238" s="18" t="s">
        <v>320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89</v>
      </c>
      <c r="BK238" s="240">
        <f>ROUND(I238*H238,2)</f>
        <v>0</v>
      </c>
      <c r="BL238" s="18" t="s">
        <v>341</v>
      </c>
      <c r="BM238" s="239" t="s">
        <v>1914</v>
      </c>
    </row>
    <row r="239" s="2" customFormat="1" ht="16.5" customHeight="1">
      <c r="A239" s="39"/>
      <c r="B239" s="40"/>
      <c r="C239" s="228" t="s">
        <v>1332</v>
      </c>
      <c r="D239" s="228" t="s">
        <v>323</v>
      </c>
      <c r="E239" s="229" t="s">
        <v>3921</v>
      </c>
      <c r="F239" s="230" t="s">
        <v>3922</v>
      </c>
      <c r="G239" s="231" t="s">
        <v>480</v>
      </c>
      <c r="H239" s="232">
        <v>2.0289999999999999</v>
      </c>
      <c r="I239" s="233"/>
      <c r="J239" s="234">
        <f>ROUND(I239*H239,2)</f>
        <v>0</v>
      </c>
      <c r="K239" s="230" t="s">
        <v>1</v>
      </c>
      <c r="L239" s="45"/>
      <c r="M239" s="246" t="s">
        <v>1</v>
      </c>
      <c r="N239" s="247" t="s">
        <v>46</v>
      </c>
      <c r="O239" s="248"/>
      <c r="P239" s="249">
        <f>O239*H239</f>
        <v>0</v>
      </c>
      <c r="Q239" s="249">
        <v>0</v>
      </c>
      <c r="R239" s="249">
        <f>Q239*H239</f>
        <v>0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9" t="s">
        <v>341</v>
      </c>
      <c r="AT239" s="239" t="s">
        <v>323</v>
      </c>
      <c r="AU239" s="239" t="s">
        <v>89</v>
      </c>
      <c r="AY239" s="18" t="s">
        <v>320</v>
      </c>
      <c r="BE239" s="240">
        <f>IF(N239="základní",J239,0)</f>
        <v>0</v>
      </c>
      <c r="BF239" s="240">
        <f>IF(N239="snížená",J239,0)</f>
        <v>0</v>
      </c>
      <c r="BG239" s="240">
        <f>IF(N239="zákl. přenesená",J239,0)</f>
        <v>0</v>
      </c>
      <c r="BH239" s="240">
        <f>IF(N239="sníž. přenesená",J239,0)</f>
        <v>0</v>
      </c>
      <c r="BI239" s="240">
        <f>IF(N239="nulová",J239,0)</f>
        <v>0</v>
      </c>
      <c r="BJ239" s="18" t="s">
        <v>89</v>
      </c>
      <c r="BK239" s="240">
        <f>ROUND(I239*H239,2)</f>
        <v>0</v>
      </c>
      <c r="BL239" s="18" t="s">
        <v>341</v>
      </c>
      <c r="BM239" s="239" t="s">
        <v>1924</v>
      </c>
    </row>
    <row r="240" s="2" customFormat="1" ht="6.96" customHeight="1">
      <c r="A240" s="39"/>
      <c r="B240" s="67"/>
      <c r="C240" s="68"/>
      <c r="D240" s="68"/>
      <c r="E240" s="68"/>
      <c r="F240" s="68"/>
      <c r="G240" s="68"/>
      <c r="H240" s="68"/>
      <c r="I240" s="68"/>
      <c r="J240" s="68"/>
      <c r="K240" s="68"/>
      <c r="L240" s="45"/>
      <c r="M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</row>
  </sheetData>
  <sheetProtection sheet="1" autoFilter="0" formatColumns="0" formatRows="0" objects="1" scenarios="1" spinCount="100000" saltValue="2qHUX7JqFr746THFtR/sc1pCEh69nzYziOaBmanvzK16IZjDBXsh9vz9wVB8utviP3Ssa3e7frBQ5VVdr29yPw==" hashValue="U+oRKrTTUjOvh/00O+xxK0VD9/+CzaEopcd5NbEPRvCMzUSg6xcJitSLcUYz1ry7DiD8MlrtMMLDw5SC231+Fw==" algorithmName="SHA-512" password="CC35"/>
  <autoFilter ref="C127:K23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239</v>
      </c>
      <c r="AZ2" s="287" t="s">
        <v>5944</v>
      </c>
      <c r="BA2" s="287" t="s">
        <v>1</v>
      </c>
      <c r="BB2" s="287" t="s">
        <v>1</v>
      </c>
      <c r="BC2" s="287" t="s">
        <v>5945</v>
      </c>
      <c r="BD2" s="287" t="s">
        <v>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4" t="s">
        <v>5946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8. 2. 2024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30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226.5" customHeight="1">
      <c r="A27" s="156"/>
      <c r="B27" s="157"/>
      <c r="C27" s="156"/>
      <c r="D27" s="156"/>
      <c r="E27" s="158" t="s">
        <v>292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ROUND(J137,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ROUND((SUM(BE137:BE549)),  2)</f>
        <v>0</v>
      </c>
      <c r="G33" s="39"/>
      <c r="H33" s="39"/>
      <c r="I33" s="166">
        <v>0.20999999999999999</v>
      </c>
      <c r="J33" s="165">
        <f>ROUND(((SUM(BE137:BE549))*I33),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ROUND((SUM(BF137:BF549)),  2)</f>
        <v>0</v>
      </c>
      <c r="G34" s="39"/>
      <c r="H34" s="39"/>
      <c r="I34" s="166">
        <v>0.14999999999999999</v>
      </c>
      <c r="J34" s="165">
        <f>ROUND(((SUM(BF137:BF549))*I34),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ROUND((SUM(BG137:BG549)),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ROUND((SUM(BH137:BH549)),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ROUND((SUM(BI137:BI549)),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06 - TĚLOCVIČNA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8. 2. 2024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294</v>
      </c>
      <c r="D94" s="187"/>
      <c r="E94" s="187"/>
      <c r="F94" s="187"/>
      <c r="G94" s="187"/>
      <c r="H94" s="187"/>
      <c r="I94" s="187"/>
      <c r="J94" s="188" t="s">
        <v>295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296</v>
      </c>
      <c r="D96" s="41"/>
      <c r="E96" s="41"/>
      <c r="F96" s="41"/>
      <c r="G96" s="41"/>
      <c r="H96" s="41"/>
      <c r="I96" s="41"/>
      <c r="J96" s="111">
        <f>J137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297</v>
      </c>
    </row>
    <row r="97" s="9" customFormat="1" ht="24.96" customHeight="1">
      <c r="A97" s="9"/>
      <c r="B97" s="190"/>
      <c r="C97" s="191"/>
      <c r="D97" s="192" t="s">
        <v>426</v>
      </c>
      <c r="E97" s="193"/>
      <c r="F97" s="193"/>
      <c r="G97" s="193"/>
      <c r="H97" s="193"/>
      <c r="I97" s="193"/>
      <c r="J97" s="194">
        <f>J138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427</v>
      </c>
      <c r="E98" s="198"/>
      <c r="F98" s="198"/>
      <c r="G98" s="198"/>
      <c r="H98" s="198"/>
      <c r="I98" s="198"/>
      <c r="J98" s="199">
        <f>J139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602</v>
      </c>
      <c r="E99" s="198"/>
      <c r="F99" s="198"/>
      <c r="G99" s="198"/>
      <c r="H99" s="198"/>
      <c r="I99" s="198"/>
      <c r="J99" s="199">
        <f>J158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603</v>
      </c>
      <c r="E100" s="198"/>
      <c r="F100" s="198"/>
      <c r="G100" s="198"/>
      <c r="H100" s="198"/>
      <c r="I100" s="198"/>
      <c r="J100" s="199">
        <f>J190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604</v>
      </c>
      <c r="E101" s="198"/>
      <c r="F101" s="198"/>
      <c r="G101" s="198"/>
      <c r="H101" s="198"/>
      <c r="I101" s="198"/>
      <c r="J101" s="199">
        <f>J219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605</v>
      </c>
      <c r="E102" s="198"/>
      <c r="F102" s="198"/>
      <c r="G102" s="198"/>
      <c r="H102" s="198"/>
      <c r="I102" s="198"/>
      <c r="J102" s="199">
        <f>J283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606</v>
      </c>
      <c r="E103" s="198"/>
      <c r="F103" s="198"/>
      <c r="G103" s="198"/>
      <c r="H103" s="198"/>
      <c r="I103" s="198"/>
      <c r="J103" s="199">
        <f>J310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430</v>
      </c>
      <c r="E104" s="198"/>
      <c r="F104" s="198"/>
      <c r="G104" s="198"/>
      <c r="H104" s="198"/>
      <c r="I104" s="198"/>
      <c r="J104" s="199">
        <f>J369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431</v>
      </c>
      <c r="E105" s="198"/>
      <c r="F105" s="198"/>
      <c r="G105" s="198"/>
      <c r="H105" s="198"/>
      <c r="I105" s="198"/>
      <c r="J105" s="199">
        <f>J378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0"/>
      <c r="C106" s="191"/>
      <c r="D106" s="192" t="s">
        <v>607</v>
      </c>
      <c r="E106" s="193"/>
      <c r="F106" s="193"/>
      <c r="G106" s="193"/>
      <c r="H106" s="193"/>
      <c r="I106" s="193"/>
      <c r="J106" s="194">
        <f>J381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6"/>
      <c r="C107" s="134"/>
      <c r="D107" s="197" t="s">
        <v>608</v>
      </c>
      <c r="E107" s="198"/>
      <c r="F107" s="198"/>
      <c r="G107" s="198"/>
      <c r="H107" s="198"/>
      <c r="I107" s="198"/>
      <c r="J107" s="199">
        <f>J382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609</v>
      </c>
      <c r="E108" s="198"/>
      <c r="F108" s="198"/>
      <c r="G108" s="198"/>
      <c r="H108" s="198"/>
      <c r="I108" s="198"/>
      <c r="J108" s="199">
        <f>J422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34"/>
      <c r="D109" s="197" t="s">
        <v>610</v>
      </c>
      <c r="E109" s="198"/>
      <c r="F109" s="198"/>
      <c r="G109" s="198"/>
      <c r="H109" s="198"/>
      <c r="I109" s="198"/>
      <c r="J109" s="199">
        <f>J444</f>
        <v>0</v>
      </c>
      <c r="K109" s="134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34"/>
      <c r="D110" s="197" t="s">
        <v>611</v>
      </c>
      <c r="E110" s="198"/>
      <c r="F110" s="198"/>
      <c r="G110" s="198"/>
      <c r="H110" s="198"/>
      <c r="I110" s="198"/>
      <c r="J110" s="199">
        <f>J482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34"/>
      <c r="D111" s="197" t="s">
        <v>613</v>
      </c>
      <c r="E111" s="198"/>
      <c r="F111" s="198"/>
      <c r="G111" s="198"/>
      <c r="H111" s="198"/>
      <c r="I111" s="198"/>
      <c r="J111" s="199">
        <f>J501</f>
        <v>0</v>
      </c>
      <c r="K111" s="134"/>
      <c r="L111" s="20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34"/>
      <c r="D112" s="197" t="s">
        <v>614</v>
      </c>
      <c r="E112" s="198"/>
      <c r="F112" s="198"/>
      <c r="G112" s="198"/>
      <c r="H112" s="198"/>
      <c r="I112" s="198"/>
      <c r="J112" s="199">
        <f>J506</f>
        <v>0</v>
      </c>
      <c r="K112" s="134"/>
      <c r="L112" s="20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34"/>
      <c r="D113" s="197" t="s">
        <v>615</v>
      </c>
      <c r="E113" s="198"/>
      <c r="F113" s="198"/>
      <c r="G113" s="198"/>
      <c r="H113" s="198"/>
      <c r="I113" s="198"/>
      <c r="J113" s="199">
        <f>J515</f>
        <v>0</v>
      </c>
      <c r="K113" s="134"/>
      <c r="L113" s="20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6"/>
      <c r="C114" s="134"/>
      <c r="D114" s="197" t="s">
        <v>617</v>
      </c>
      <c r="E114" s="198"/>
      <c r="F114" s="198"/>
      <c r="G114" s="198"/>
      <c r="H114" s="198"/>
      <c r="I114" s="198"/>
      <c r="J114" s="199">
        <f>J522</f>
        <v>0</v>
      </c>
      <c r="K114" s="134"/>
      <c r="L114" s="20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6"/>
      <c r="C115" s="134"/>
      <c r="D115" s="197" t="s">
        <v>619</v>
      </c>
      <c r="E115" s="198"/>
      <c r="F115" s="198"/>
      <c r="G115" s="198"/>
      <c r="H115" s="198"/>
      <c r="I115" s="198"/>
      <c r="J115" s="199">
        <f>J527</f>
        <v>0</v>
      </c>
      <c r="K115" s="134"/>
      <c r="L115" s="20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6"/>
      <c r="C116" s="134"/>
      <c r="D116" s="197" t="s">
        <v>620</v>
      </c>
      <c r="E116" s="198"/>
      <c r="F116" s="198"/>
      <c r="G116" s="198"/>
      <c r="H116" s="198"/>
      <c r="I116" s="198"/>
      <c r="J116" s="199">
        <f>J532</f>
        <v>0</v>
      </c>
      <c r="K116" s="134"/>
      <c r="L116" s="20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6"/>
      <c r="C117" s="134"/>
      <c r="D117" s="197" t="s">
        <v>621</v>
      </c>
      <c r="E117" s="198"/>
      <c r="F117" s="198"/>
      <c r="G117" s="198"/>
      <c r="H117" s="198"/>
      <c r="I117" s="198"/>
      <c r="J117" s="199">
        <f>J534</f>
        <v>0</v>
      </c>
      <c r="K117" s="134"/>
      <c r="L117" s="20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67"/>
      <c r="C119" s="68"/>
      <c r="D119" s="68"/>
      <c r="E119" s="68"/>
      <c r="F119" s="68"/>
      <c r="G119" s="68"/>
      <c r="H119" s="68"/>
      <c r="I119" s="68"/>
      <c r="J119" s="68"/>
      <c r="K119" s="68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3" s="2" customFormat="1" ht="6.96" customHeight="1">
      <c r="A123" s="39"/>
      <c r="B123" s="69"/>
      <c r="C123" s="70"/>
      <c r="D123" s="70"/>
      <c r="E123" s="70"/>
      <c r="F123" s="70"/>
      <c r="G123" s="70"/>
      <c r="H123" s="70"/>
      <c r="I123" s="70"/>
      <c r="J123" s="70"/>
      <c r="K123" s="70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24.96" customHeight="1">
      <c r="A124" s="39"/>
      <c r="B124" s="40"/>
      <c r="C124" s="24" t="s">
        <v>304</v>
      </c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16</v>
      </c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6.5" customHeight="1">
      <c r="A127" s="39"/>
      <c r="B127" s="40"/>
      <c r="C127" s="41"/>
      <c r="D127" s="41"/>
      <c r="E127" s="185" t="str">
        <f>E7</f>
        <v>Rekonstrukce a dostavba staré budovy ZŠ Třebotov</v>
      </c>
      <c r="F127" s="33"/>
      <c r="G127" s="33"/>
      <c r="H127" s="33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290</v>
      </c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6.5" customHeight="1">
      <c r="A129" s="39"/>
      <c r="B129" s="40"/>
      <c r="C129" s="41"/>
      <c r="D129" s="41"/>
      <c r="E129" s="77" t="str">
        <f>E9</f>
        <v>SO 06 - TĚLOCVIČNA</v>
      </c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2" customHeight="1">
      <c r="A131" s="39"/>
      <c r="B131" s="40"/>
      <c r="C131" s="33" t="s">
        <v>22</v>
      </c>
      <c r="D131" s="41"/>
      <c r="E131" s="41"/>
      <c r="F131" s="28" t="str">
        <f>F12</f>
        <v>Třebotov, Hlavní 190, 252 26 areál školy</v>
      </c>
      <c r="G131" s="41"/>
      <c r="H131" s="41"/>
      <c r="I131" s="33" t="s">
        <v>24</v>
      </c>
      <c r="J131" s="80" t="str">
        <f>IF(J12="","",J12)</f>
        <v>8. 2. 2024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6.96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5.15" customHeight="1">
      <c r="A133" s="39"/>
      <c r="B133" s="40"/>
      <c r="C133" s="33" t="s">
        <v>26</v>
      </c>
      <c r="D133" s="41"/>
      <c r="E133" s="41"/>
      <c r="F133" s="28" t="str">
        <f>E15</f>
        <v>Obec Třebotov</v>
      </c>
      <c r="G133" s="41"/>
      <c r="H133" s="41"/>
      <c r="I133" s="33" t="s">
        <v>33</v>
      </c>
      <c r="J133" s="37" t="str">
        <f>E21</f>
        <v>archlin s.r.o.</v>
      </c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5.15" customHeight="1">
      <c r="A134" s="39"/>
      <c r="B134" s="40"/>
      <c r="C134" s="33" t="s">
        <v>31</v>
      </c>
      <c r="D134" s="41"/>
      <c r="E134" s="41"/>
      <c r="F134" s="28" t="str">
        <f>IF(E18="","",E18)</f>
        <v>Vyplň údaj</v>
      </c>
      <c r="G134" s="41"/>
      <c r="H134" s="41"/>
      <c r="I134" s="33" t="s">
        <v>37</v>
      </c>
      <c r="J134" s="37" t="str">
        <f>E24</f>
        <v xml:space="preserve"> </v>
      </c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0.32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11" customFormat="1" ht="29.28" customHeight="1">
      <c r="A136" s="201"/>
      <c r="B136" s="202"/>
      <c r="C136" s="203" t="s">
        <v>305</v>
      </c>
      <c r="D136" s="204" t="s">
        <v>66</v>
      </c>
      <c r="E136" s="204" t="s">
        <v>62</v>
      </c>
      <c r="F136" s="204" t="s">
        <v>63</v>
      </c>
      <c r="G136" s="204" t="s">
        <v>306</v>
      </c>
      <c r="H136" s="204" t="s">
        <v>307</v>
      </c>
      <c r="I136" s="204" t="s">
        <v>308</v>
      </c>
      <c r="J136" s="204" t="s">
        <v>295</v>
      </c>
      <c r="K136" s="205" t="s">
        <v>309</v>
      </c>
      <c r="L136" s="206"/>
      <c r="M136" s="101" t="s">
        <v>1</v>
      </c>
      <c r="N136" s="102" t="s">
        <v>45</v>
      </c>
      <c r="O136" s="102" t="s">
        <v>310</v>
      </c>
      <c r="P136" s="102" t="s">
        <v>311</v>
      </c>
      <c r="Q136" s="102" t="s">
        <v>312</v>
      </c>
      <c r="R136" s="102" t="s">
        <v>313</v>
      </c>
      <c r="S136" s="102" t="s">
        <v>314</v>
      </c>
      <c r="T136" s="103" t="s">
        <v>315</v>
      </c>
      <c r="U136" s="201"/>
      <c r="V136" s="201"/>
      <c r="W136" s="201"/>
      <c r="X136" s="201"/>
      <c r="Y136" s="201"/>
      <c r="Z136" s="201"/>
      <c r="AA136" s="201"/>
      <c r="AB136" s="201"/>
      <c r="AC136" s="201"/>
      <c r="AD136" s="201"/>
      <c r="AE136" s="201"/>
    </row>
    <row r="137" s="2" customFormat="1" ht="22.8" customHeight="1">
      <c r="A137" s="39"/>
      <c r="B137" s="40"/>
      <c r="C137" s="108" t="s">
        <v>316</v>
      </c>
      <c r="D137" s="41"/>
      <c r="E137" s="41"/>
      <c r="F137" s="41"/>
      <c r="G137" s="41"/>
      <c r="H137" s="41"/>
      <c r="I137" s="41"/>
      <c r="J137" s="207">
        <f>BK137</f>
        <v>0</v>
      </c>
      <c r="K137" s="41"/>
      <c r="L137" s="45"/>
      <c r="M137" s="104"/>
      <c r="N137" s="208"/>
      <c r="O137" s="105"/>
      <c r="P137" s="209">
        <f>P138+P381</f>
        <v>0</v>
      </c>
      <c r="Q137" s="105"/>
      <c r="R137" s="209">
        <f>R138+R381</f>
        <v>333.91453862000003</v>
      </c>
      <c r="S137" s="105"/>
      <c r="T137" s="210">
        <f>T138+T381</f>
        <v>264.164379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80</v>
      </c>
      <c r="AU137" s="18" t="s">
        <v>297</v>
      </c>
      <c r="BK137" s="211">
        <f>BK138+BK381</f>
        <v>0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432</v>
      </c>
      <c r="F138" s="215" t="s">
        <v>433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P139+P158+P190+P219+P283+P310+P369+P378</f>
        <v>0</v>
      </c>
      <c r="Q138" s="220"/>
      <c r="R138" s="221">
        <f>R139+R158+R190+R219+R283+R310+R369+R378</f>
        <v>289.56515087000002</v>
      </c>
      <c r="S138" s="220"/>
      <c r="T138" s="222">
        <f>T139+T158+T190+T219+T283+T310+T369+T378</f>
        <v>264.164379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320</v>
      </c>
      <c r="BK138" s="225">
        <f>BK139+BK158+BK190+BK219+BK283+BK310+BK369+BK378</f>
        <v>0</v>
      </c>
    </row>
    <row r="139" s="12" customFormat="1" ht="22.8" customHeight="1">
      <c r="A139" s="12"/>
      <c r="B139" s="212"/>
      <c r="C139" s="213"/>
      <c r="D139" s="214" t="s">
        <v>80</v>
      </c>
      <c r="E139" s="226" t="s">
        <v>89</v>
      </c>
      <c r="F139" s="226" t="s">
        <v>434</v>
      </c>
      <c r="G139" s="213"/>
      <c r="H139" s="213"/>
      <c r="I139" s="216"/>
      <c r="J139" s="227">
        <f>BK139</f>
        <v>0</v>
      </c>
      <c r="K139" s="213"/>
      <c r="L139" s="218"/>
      <c r="M139" s="219"/>
      <c r="N139" s="220"/>
      <c r="O139" s="220"/>
      <c r="P139" s="221">
        <f>SUM(P140:P157)</f>
        <v>0</v>
      </c>
      <c r="Q139" s="220"/>
      <c r="R139" s="221">
        <f>SUM(R140:R157)</f>
        <v>0</v>
      </c>
      <c r="S139" s="220"/>
      <c r="T139" s="222">
        <f>SUM(T140:T157)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89</v>
      </c>
      <c r="AT139" s="224" t="s">
        <v>80</v>
      </c>
      <c r="AU139" s="224" t="s">
        <v>89</v>
      </c>
      <c r="AY139" s="223" t="s">
        <v>320</v>
      </c>
      <c r="BK139" s="225">
        <f>SUM(BK140:BK157)</f>
        <v>0</v>
      </c>
    </row>
    <row r="140" s="2" customFormat="1" ht="33" customHeight="1">
      <c r="A140" s="39"/>
      <c r="B140" s="40"/>
      <c r="C140" s="228" t="s">
        <v>89</v>
      </c>
      <c r="D140" s="228" t="s">
        <v>323</v>
      </c>
      <c r="E140" s="229" t="s">
        <v>637</v>
      </c>
      <c r="F140" s="230" t="s">
        <v>638</v>
      </c>
      <c r="G140" s="231" t="s">
        <v>455</v>
      </c>
      <c r="H140" s="232">
        <v>21.699999999999999</v>
      </c>
      <c r="I140" s="233"/>
      <c r="J140" s="234">
        <f>ROUND(I140*H140,2)</f>
        <v>0</v>
      </c>
      <c r="K140" s="230" t="s">
        <v>326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91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5947</v>
      </c>
    </row>
    <row r="141" s="2" customFormat="1">
      <c r="A141" s="39"/>
      <c r="B141" s="40"/>
      <c r="C141" s="41"/>
      <c r="D141" s="241" t="s">
        <v>329</v>
      </c>
      <c r="E141" s="41"/>
      <c r="F141" s="242" t="s">
        <v>640</v>
      </c>
      <c r="G141" s="41"/>
      <c r="H141" s="41"/>
      <c r="I141" s="243"/>
      <c r="J141" s="41"/>
      <c r="K141" s="41"/>
      <c r="L141" s="45"/>
      <c r="M141" s="244"/>
      <c r="N141" s="245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329</v>
      </c>
      <c r="AU141" s="18" t="s">
        <v>91</v>
      </c>
    </row>
    <row r="142" s="13" customFormat="1">
      <c r="A142" s="13"/>
      <c r="B142" s="251"/>
      <c r="C142" s="252"/>
      <c r="D142" s="253" t="s">
        <v>440</v>
      </c>
      <c r="E142" s="254" t="s">
        <v>1</v>
      </c>
      <c r="F142" s="255" t="s">
        <v>5948</v>
      </c>
      <c r="G142" s="252"/>
      <c r="H142" s="256">
        <v>21.699999999999999</v>
      </c>
      <c r="I142" s="257"/>
      <c r="J142" s="252"/>
      <c r="K142" s="252"/>
      <c r="L142" s="258"/>
      <c r="M142" s="259"/>
      <c r="N142" s="260"/>
      <c r="O142" s="260"/>
      <c r="P142" s="260"/>
      <c r="Q142" s="260"/>
      <c r="R142" s="260"/>
      <c r="S142" s="260"/>
      <c r="T142" s="26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2" t="s">
        <v>440</v>
      </c>
      <c r="AU142" s="262" t="s">
        <v>91</v>
      </c>
      <c r="AV142" s="13" t="s">
        <v>91</v>
      </c>
      <c r="AW142" s="13" t="s">
        <v>36</v>
      </c>
      <c r="AX142" s="13" t="s">
        <v>89</v>
      </c>
      <c r="AY142" s="262" t="s">
        <v>320</v>
      </c>
    </row>
    <row r="143" s="2" customFormat="1" ht="37.8" customHeight="1">
      <c r="A143" s="39"/>
      <c r="B143" s="40"/>
      <c r="C143" s="228" t="s">
        <v>91</v>
      </c>
      <c r="D143" s="228" t="s">
        <v>323</v>
      </c>
      <c r="E143" s="229" t="s">
        <v>458</v>
      </c>
      <c r="F143" s="230" t="s">
        <v>459</v>
      </c>
      <c r="G143" s="231" t="s">
        <v>455</v>
      </c>
      <c r="H143" s="232">
        <v>12.4</v>
      </c>
      <c r="I143" s="233"/>
      <c r="J143" s="234">
        <f>ROUND(I143*H143,2)</f>
        <v>0</v>
      </c>
      <c r="K143" s="230" t="s">
        <v>326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91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5949</v>
      </c>
    </row>
    <row r="144" s="2" customFormat="1">
      <c r="A144" s="39"/>
      <c r="B144" s="40"/>
      <c r="C144" s="41"/>
      <c r="D144" s="241" t="s">
        <v>329</v>
      </c>
      <c r="E144" s="41"/>
      <c r="F144" s="242" t="s">
        <v>461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329</v>
      </c>
      <c r="AU144" s="18" t="s">
        <v>91</v>
      </c>
    </row>
    <row r="145" s="13" customFormat="1">
      <c r="A145" s="13"/>
      <c r="B145" s="251"/>
      <c r="C145" s="252"/>
      <c r="D145" s="253" t="s">
        <v>440</v>
      </c>
      <c r="E145" s="254" t="s">
        <v>1</v>
      </c>
      <c r="F145" s="255" t="s">
        <v>5950</v>
      </c>
      <c r="G145" s="252"/>
      <c r="H145" s="256">
        <v>12.4</v>
      </c>
      <c r="I145" s="257"/>
      <c r="J145" s="252"/>
      <c r="K145" s="252"/>
      <c r="L145" s="258"/>
      <c r="M145" s="259"/>
      <c r="N145" s="260"/>
      <c r="O145" s="260"/>
      <c r="P145" s="260"/>
      <c r="Q145" s="260"/>
      <c r="R145" s="260"/>
      <c r="S145" s="260"/>
      <c r="T145" s="26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2" t="s">
        <v>440</v>
      </c>
      <c r="AU145" s="262" t="s">
        <v>91</v>
      </c>
      <c r="AV145" s="13" t="s">
        <v>91</v>
      </c>
      <c r="AW145" s="13" t="s">
        <v>36</v>
      </c>
      <c r="AX145" s="13" t="s">
        <v>89</v>
      </c>
      <c r="AY145" s="262" t="s">
        <v>320</v>
      </c>
    </row>
    <row r="146" s="2" customFormat="1" ht="37.8" customHeight="1">
      <c r="A146" s="39"/>
      <c r="B146" s="40"/>
      <c r="C146" s="228" t="s">
        <v>111</v>
      </c>
      <c r="D146" s="228" t="s">
        <v>323</v>
      </c>
      <c r="E146" s="229" t="s">
        <v>462</v>
      </c>
      <c r="F146" s="230" t="s">
        <v>463</v>
      </c>
      <c r="G146" s="231" t="s">
        <v>455</v>
      </c>
      <c r="H146" s="232">
        <v>9.3000000000000007</v>
      </c>
      <c r="I146" s="233"/>
      <c r="J146" s="234">
        <f>ROUND(I146*H146,2)</f>
        <v>0</v>
      </c>
      <c r="K146" s="230" t="s">
        <v>326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91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5951</v>
      </c>
    </row>
    <row r="147" s="2" customFormat="1">
      <c r="A147" s="39"/>
      <c r="B147" s="40"/>
      <c r="C147" s="41"/>
      <c r="D147" s="241" t="s">
        <v>329</v>
      </c>
      <c r="E147" s="41"/>
      <c r="F147" s="242" t="s">
        <v>465</v>
      </c>
      <c r="G147" s="41"/>
      <c r="H147" s="41"/>
      <c r="I147" s="243"/>
      <c r="J147" s="41"/>
      <c r="K147" s="41"/>
      <c r="L147" s="45"/>
      <c r="M147" s="244"/>
      <c r="N147" s="24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329</v>
      </c>
      <c r="AU147" s="18" t="s">
        <v>91</v>
      </c>
    </row>
    <row r="148" s="13" customFormat="1">
      <c r="A148" s="13"/>
      <c r="B148" s="251"/>
      <c r="C148" s="252"/>
      <c r="D148" s="253" t="s">
        <v>440</v>
      </c>
      <c r="E148" s="254" t="s">
        <v>1</v>
      </c>
      <c r="F148" s="255" t="s">
        <v>5952</v>
      </c>
      <c r="G148" s="252"/>
      <c r="H148" s="256">
        <v>9.3000000000000007</v>
      </c>
      <c r="I148" s="257"/>
      <c r="J148" s="252"/>
      <c r="K148" s="252"/>
      <c r="L148" s="258"/>
      <c r="M148" s="259"/>
      <c r="N148" s="260"/>
      <c r="O148" s="260"/>
      <c r="P148" s="260"/>
      <c r="Q148" s="260"/>
      <c r="R148" s="260"/>
      <c r="S148" s="260"/>
      <c r="T148" s="26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2" t="s">
        <v>440</v>
      </c>
      <c r="AU148" s="262" t="s">
        <v>91</v>
      </c>
      <c r="AV148" s="13" t="s">
        <v>91</v>
      </c>
      <c r="AW148" s="13" t="s">
        <v>36</v>
      </c>
      <c r="AX148" s="13" t="s">
        <v>89</v>
      </c>
      <c r="AY148" s="262" t="s">
        <v>320</v>
      </c>
    </row>
    <row r="149" s="2" customFormat="1" ht="24.15" customHeight="1">
      <c r="A149" s="39"/>
      <c r="B149" s="40"/>
      <c r="C149" s="228" t="s">
        <v>341</v>
      </c>
      <c r="D149" s="228" t="s">
        <v>323</v>
      </c>
      <c r="E149" s="229" t="s">
        <v>680</v>
      </c>
      <c r="F149" s="230" t="s">
        <v>681</v>
      </c>
      <c r="G149" s="231" t="s">
        <v>455</v>
      </c>
      <c r="H149" s="232">
        <v>12.4</v>
      </c>
      <c r="I149" s="233"/>
      <c r="J149" s="234">
        <f>ROUND(I149*H149,2)</f>
        <v>0</v>
      </c>
      <c r="K149" s="230" t="s">
        <v>326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91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5953</v>
      </c>
    </row>
    <row r="150" s="2" customFormat="1">
      <c r="A150" s="39"/>
      <c r="B150" s="40"/>
      <c r="C150" s="41"/>
      <c r="D150" s="241" t="s">
        <v>329</v>
      </c>
      <c r="E150" s="41"/>
      <c r="F150" s="242" t="s">
        <v>683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329</v>
      </c>
      <c r="AU150" s="18" t="s">
        <v>91</v>
      </c>
    </row>
    <row r="151" s="2" customFormat="1" ht="16.5" customHeight="1">
      <c r="A151" s="39"/>
      <c r="B151" s="40"/>
      <c r="C151" s="228" t="s">
        <v>319</v>
      </c>
      <c r="D151" s="228" t="s">
        <v>323</v>
      </c>
      <c r="E151" s="229" t="s">
        <v>474</v>
      </c>
      <c r="F151" s="230" t="s">
        <v>475</v>
      </c>
      <c r="G151" s="231" t="s">
        <v>455</v>
      </c>
      <c r="H151" s="232">
        <v>9.3000000000000007</v>
      </c>
      <c r="I151" s="233"/>
      <c r="J151" s="234">
        <f>ROUND(I151*H151,2)</f>
        <v>0</v>
      </c>
      <c r="K151" s="230" t="s">
        <v>326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91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5954</v>
      </c>
    </row>
    <row r="152" s="2" customFormat="1">
      <c r="A152" s="39"/>
      <c r="B152" s="40"/>
      <c r="C152" s="41"/>
      <c r="D152" s="241" t="s">
        <v>329</v>
      </c>
      <c r="E152" s="41"/>
      <c r="F152" s="242" t="s">
        <v>477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329</v>
      </c>
      <c r="AU152" s="18" t="s">
        <v>91</v>
      </c>
    </row>
    <row r="153" s="2" customFormat="1" ht="33" customHeight="1">
      <c r="A153" s="39"/>
      <c r="B153" s="40"/>
      <c r="C153" s="228" t="s">
        <v>350</v>
      </c>
      <c r="D153" s="228" t="s">
        <v>323</v>
      </c>
      <c r="E153" s="229" t="s">
        <v>478</v>
      </c>
      <c r="F153" s="230" t="s">
        <v>479</v>
      </c>
      <c r="G153" s="231" t="s">
        <v>480</v>
      </c>
      <c r="H153" s="232">
        <v>15.810000000000001</v>
      </c>
      <c r="I153" s="233"/>
      <c r="J153" s="234">
        <f>ROUND(I153*H153,2)</f>
        <v>0</v>
      </c>
      <c r="K153" s="230" t="s">
        <v>326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91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5955</v>
      </c>
    </row>
    <row r="154" s="2" customFormat="1">
      <c r="A154" s="39"/>
      <c r="B154" s="40"/>
      <c r="C154" s="41"/>
      <c r="D154" s="241" t="s">
        <v>329</v>
      </c>
      <c r="E154" s="41"/>
      <c r="F154" s="242" t="s">
        <v>482</v>
      </c>
      <c r="G154" s="41"/>
      <c r="H154" s="41"/>
      <c r="I154" s="243"/>
      <c r="J154" s="41"/>
      <c r="K154" s="41"/>
      <c r="L154" s="45"/>
      <c r="M154" s="244"/>
      <c r="N154" s="24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329</v>
      </c>
      <c r="AU154" s="18" t="s">
        <v>91</v>
      </c>
    </row>
    <row r="155" s="13" customFormat="1">
      <c r="A155" s="13"/>
      <c r="B155" s="251"/>
      <c r="C155" s="252"/>
      <c r="D155" s="253" t="s">
        <v>440</v>
      </c>
      <c r="E155" s="254" t="s">
        <v>1</v>
      </c>
      <c r="F155" s="255" t="s">
        <v>5956</v>
      </c>
      <c r="G155" s="252"/>
      <c r="H155" s="256">
        <v>15.810000000000001</v>
      </c>
      <c r="I155" s="257"/>
      <c r="J155" s="252"/>
      <c r="K155" s="252"/>
      <c r="L155" s="258"/>
      <c r="M155" s="259"/>
      <c r="N155" s="260"/>
      <c r="O155" s="260"/>
      <c r="P155" s="260"/>
      <c r="Q155" s="260"/>
      <c r="R155" s="260"/>
      <c r="S155" s="260"/>
      <c r="T155" s="26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2" t="s">
        <v>440</v>
      </c>
      <c r="AU155" s="262" t="s">
        <v>91</v>
      </c>
      <c r="AV155" s="13" t="s">
        <v>91</v>
      </c>
      <c r="AW155" s="13" t="s">
        <v>36</v>
      </c>
      <c r="AX155" s="13" t="s">
        <v>89</v>
      </c>
      <c r="AY155" s="262" t="s">
        <v>320</v>
      </c>
    </row>
    <row r="156" s="2" customFormat="1" ht="24.15" customHeight="1">
      <c r="A156" s="39"/>
      <c r="B156" s="40"/>
      <c r="C156" s="228" t="s">
        <v>357</v>
      </c>
      <c r="D156" s="228" t="s">
        <v>323</v>
      </c>
      <c r="E156" s="229" t="s">
        <v>693</v>
      </c>
      <c r="F156" s="230" t="s">
        <v>694</v>
      </c>
      <c r="G156" s="231" t="s">
        <v>455</v>
      </c>
      <c r="H156" s="232">
        <v>12.4</v>
      </c>
      <c r="I156" s="233"/>
      <c r="J156" s="234">
        <f>ROUND(I156*H156,2)</f>
        <v>0</v>
      </c>
      <c r="K156" s="230" t="s">
        <v>326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91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5957</v>
      </c>
    </row>
    <row r="157" s="2" customFormat="1">
      <c r="A157" s="39"/>
      <c r="B157" s="40"/>
      <c r="C157" s="41"/>
      <c r="D157" s="241" t="s">
        <v>329</v>
      </c>
      <c r="E157" s="41"/>
      <c r="F157" s="242" t="s">
        <v>696</v>
      </c>
      <c r="G157" s="41"/>
      <c r="H157" s="41"/>
      <c r="I157" s="243"/>
      <c r="J157" s="41"/>
      <c r="K157" s="41"/>
      <c r="L157" s="45"/>
      <c r="M157" s="244"/>
      <c r="N157" s="245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329</v>
      </c>
      <c r="AU157" s="18" t="s">
        <v>91</v>
      </c>
    </row>
    <row r="158" s="12" customFormat="1" ht="22.8" customHeight="1">
      <c r="A158" s="12"/>
      <c r="B158" s="212"/>
      <c r="C158" s="213"/>
      <c r="D158" s="214" t="s">
        <v>80</v>
      </c>
      <c r="E158" s="226" t="s">
        <v>111</v>
      </c>
      <c r="F158" s="226" t="s">
        <v>861</v>
      </c>
      <c r="G158" s="213"/>
      <c r="H158" s="213"/>
      <c r="I158" s="216"/>
      <c r="J158" s="227">
        <f>BK158</f>
        <v>0</v>
      </c>
      <c r="K158" s="213"/>
      <c r="L158" s="218"/>
      <c r="M158" s="219"/>
      <c r="N158" s="220"/>
      <c r="O158" s="220"/>
      <c r="P158" s="221">
        <f>SUM(P159:P189)</f>
        <v>0</v>
      </c>
      <c r="Q158" s="220"/>
      <c r="R158" s="221">
        <f>SUM(R159:R189)</f>
        <v>120.64843864</v>
      </c>
      <c r="S158" s="220"/>
      <c r="T158" s="222">
        <f>SUM(T159:T189)</f>
        <v>0.00060000000000000006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3" t="s">
        <v>89</v>
      </c>
      <c r="AT158" s="224" t="s">
        <v>80</v>
      </c>
      <c r="AU158" s="224" t="s">
        <v>89</v>
      </c>
      <c r="AY158" s="223" t="s">
        <v>320</v>
      </c>
      <c r="BK158" s="225">
        <f>SUM(BK159:BK189)</f>
        <v>0</v>
      </c>
    </row>
    <row r="159" s="2" customFormat="1" ht="24.15" customHeight="1">
      <c r="A159" s="39"/>
      <c r="B159" s="40"/>
      <c r="C159" s="228" t="s">
        <v>363</v>
      </c>
      <c r="D159" s="228" t="s">
        <v>323</v>
      </c>
      <c r="E159" s="229" t="s">
        <v>5958</v>
      </c>
      <c r="F159" s="230" t="s">
        <v>5959</v>
      </c>
      <c r="G159" s="231" t="s">
        <v>455</v>
      </c>
      <c r="H159" s="232">
        <v>17.135999999999999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1.3271500000000001</v>
      </c>
      <c r="R159" s="237">
        <f>Q159*H159</f>
        <v>22.742042399999999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91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5960</v>
      </c>
    </row>
    <row r="160" s="13" customFormat="1">
      <c r="A160" s="13"/>
      <c r="B160" s="251"/>
      <c r="C160" s="252"/>
      <c r="D160" s="253" t="s">
        <v>440</v>
      </c>
      <c r="E160" s="254" t="s">
        <v>1</v>
      </c>
      <c r="F160" s="255" t="s">
        <v>5961</v>
      </c>
      <c r="G160" s="252"/>
      <c r="H160" s="256">
        <v>17.135999999999999</v>
      </c>
      <c r="I160" s="257"/>
      <c r="J160" s="252"/>
      <c r="K160" s="252"/>
      <c r="L160" s="258"/>
      <c r="M160" s="259"/>
      <c r="N160" s="260"/>
      <c r="O160" s="260"/>
      <c r="P160" s="260"/>
      <c r="Q160" s="260"/>
      <c r="R160" s="260"/>
      <c r="S160" s="260"/>
      <c r="T160" s="26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2" t="s">
        <v>440</v>
      </c>
      <c r="AU160" s="262" t="s">
        <v>91</v>
      </c>
      <c r="AV160" s="13" t="s">
        <v>91</v>
      </c>
      <c r="AW160" s="13" t="s">
        <v>36</v>
      </c>
      <c r="AX160" s="13" t="s">
        <v>89</v>
      </c>
      <c r="AY160" s="262" t="s">
        <v>320</v>
      </c>
    </row>
    <row r="161" s="2" customFormat="1" ht="24.15" customHeight="1">
      <c r="A161" s="39"/>
      <c r="B161" s="40"/>
      <c r="C161" s="228" t="s">
        <v>368</v>
      </c>
      <c r="D161" s="228" t="s">
        <v>323</v>
      </c>
      <c r="E161" s="229" t="s">
        <v>5962</v>
      </c>
      <c r="F161" s="230" t="s">
        <v>5963</v>
      </c>
      <c r="G161" s="231" t="s">
        <v>455</v>
      </c>
      <c r="H161" s="232">
        <v>27.417999999999999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1.3271500000000001</v>
      </c>
      <c r="R161" s="237">
        <f>Q161*H161</f>
        <v>36.387798699999998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91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5964</v>
      </c>
    </row>
    <row r="162" s="13" customFormat="1">
      <c r="A162" s="13"/>
      <c r="B162" s="251"/>
      <c r="C162" s="252"/>
      <c r="D162" s="253" t="s">
        <v>440</v>
      </c>
      <c r="E162" s="254" t="s">
        <v>1</v>
      </c>
      <c r="F162" s="255" t="s">
        <v>5965</v>
      </c>
      <c r="G162" s="252"/>
      <c r="H162" s="256">
        <v>27.417999999999999</v>
      </c>
      <c r="I162" s="257"/>
      <c r="J162" s="252"/>
      <c r="K162" s="252"/>
      <c r="L162" s="258"/>
      <c r="M162" s="259"/>
      <c r="N162" s="260"/>
      <c r="O162" s="260"/>
      <c r="P162" s="260"/>
      <c r="Q162" s="260"/>
      <c r="R162" s="260"/>
      <c r="S162" s="260"/>
      <c r="T162" s="26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2" t="s">
        <v>440</v>
      </c>
      <c r="AU162" s="262" t="s">
        <v>91</v>
      </c>
      <c r="AV162" s="13" t="s">
        <v>91</v>
      </c>
      <c r="AW162" s="13" t="s">
        <v>36</v>
      </c>
      <c r="AX162" s="13" t="s">
        <v>89</v>
      </c>
      <c r="AY162" s="262" t="s">
        <v>320</v>
      </c>
    </row>
    <row r="163" s="2" customFormat="1" ht="24.15" customHeight="1">
      <c r="A163" s="39"/>
      <c r="B163" s="40"/>
      <c r="C163" s="228" t="s">
        <v>373</v>
      </c>
      <c r="D163" s="228" t="s">
        <v>323</v>
      </c>
      <c r="E163" s="229" t="s">
        <v>875</v>
      </c>
      <c r="F163" s="230" t="s">
        <v>876</v>
      </c>
      <c r="G163" s="231" t="s">
        <v>437</v>
      </c>
      <c r="H163" s="232">
        <v>48.799999999999997</v>
      </c>
      <c r="I163" s="233"/>
      <c r="J163" s="234">
        <f>ROUND(I163*H163,2)</f>
        <v>0</v>
      </c>
      <c r="K163" s="230" t="s">
        <v>326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0.28867999999999999</v>
      </c>
      <c r="R163" s="237">
        <f>Q163*H163</f>
        <v>14.087584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91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5966</v>
      </c>
    </row>
    <row r="164" s="2" customFormat="1">
      <c r="A164" s="39"/>
      <c r="B164" s="40"/>
      <c r="C164" s="41"/>
      <c r="D164" s="241" t="s">
        <v>329</v>
      </c>
      <c r="E164" s="41"/>
      <c r="F164" s="242" t="s">
        <v>878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329</v>
      </c>
      <c r="AU164" s="18" t="s">
        <v>91</v>
      </c>
    </row>
    <row r="165" s="13" customFormat="1">
      <c r="A165" s="13"/>
      <c r="B165" s="251"/>
      <c r="C165" s="252"/>
      <c r="D165" s="253" t="s">
        <v>440</v>
      </c>
      <c r="E165" s="254" t="s">
        <v>1</v>
      </c>
      <c r="F165" s="255" t="s">
        <v>5967</v>
      </c>
      <c r="G165" s="252"/>
      <c r="H165" s="256">
        <v>48.799999999999997</v>
      </c>
      <c r="I165" s="257"/>
      <c r="J165" s="252"/>
      <c r="K165" s="252"/>
      <c r="L165" s="258"/>
      <c r="M165" s="259"/>
      <c r="N165" s="260"/>
      <c r="O165" s="260"/>
      <c r="P165" s="260"/>
      <c r="Q165" s="260"/>
      <c r="R165" s="260"/>
      <c r="S165" s="260"/>
      <c r="T165" s="26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2" t="s">
        <v>440</v>
      </c>
      <c r="AU165" s="262" t="s">
        <v>91</v>
      </c>
      <c r="AV165" s="13" t="s">
        <v>91</v>
      </c>
      <c r="AW165" s="13" t="s">
        <v>36</v>
      </c>
      <c r="AX165" s="13" t="s">
        <v>89</v>
      </c>
      <c r="AY165" s="262" t="s">
        <v>320</v>
      </c>
    </row>
    <row r="166" s="2" customFormat="1" ht="16.5" customHeight="1">
      <c r="A166" s="39"/>
      <c r="B166" s="40"/>
      <c r="C166" s="228" t="s">
        <v>378</v>
      </c>
      <c r="D166" s="228" t="s">
        <v>323</v>
      </c>
      <c r="E166" s="229" t="s">
        <v>896</v>
      </c>
      <c r="F166" s="230" t="s">
        <v>897</v>
      </c>
      <c r="G166" s="231" t="s">
        <v>455</v>
      </c>
      <c r="H166" s="232">
        <v>13.140000000000001</v>
      </c>
      <c r="I166" s="233"/>
      <c r="J166" s="234">
        <f>ROUND(I166*H166,2)</f>
        <v>0</v>
      </c>
      <c r="K166" s="230" t="s">
        <v>326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2.5018699999999998</v>
      </c>
      <c r="R166" s="237">
        <f>Q166*H166</f>
        <v>32.874571799999998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91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5968</v>
      </c>
    </row>
    <row r="167" s="2" customFormat="1">
      <c r="A167" s="39"/>
      <c r="B167" s="40"/>
      <c r="C167" s="41"/>
      <c r="D167" s="241" t="s">
        <v>329</v>
      </c>
      <c r="E167" s="41"/>
      <c r="F167" s="242" t="s">
        <v>899</v>
      </c>
      <c r="G167" s="41"/>
      <c r="H167" s="41"/>
      <c r="I167" s="243"/>
      <c r="J167" s="41"/>
      <c r="K167" s="41"/>
      <c r="L167" s="45"/>
      <c r="M167" s="244"/>
      <c r="N167" s="245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329</v>
      </c>
      <c r="AU167" s="18" t="s">
        <v>91</v>
      </c>
    </row>
    <row r="168" s="13" customFormat="1">
      <c r="A168" s="13"/>
      <c r="B168" s="251"/>
      <c r="C168" s="252"/>
      <c r="D168" s="253" t="s">
        <v>440</v>
      </c>
      <c r="E168" s="254" t="s">
        <v>1</v>
      </c>
      <c r="F168" s="255" t="s">
        <v>5969</v>
      </c>
      <c r="G168" s="252"/>
      <c r="H168" s="256">
        <v>8.2880000000000003</v>
      </c>
      <c r="I168" s="257"/>
      <c r="J168" s="252"/>
      <c r="K168" s="252"/>
      <c r="L168" s="258"/>
      <c r="M168" s="259"/>
      <c r="N168" s="260"/>
      <c r="O168" s="260"/>
      <c r="P168" s="260"/>
      <c r="Q168" s="260"/>
      <c r="R168" s="260"/>
      <c r="S168" s="260"/>
      <c r="T168" s="26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2" t="s">
        <v>440</v>
      </c>
      <c r="AU168" s="262" t="s">
        <v>91</v>
      </c>
      <c r="AV168" s="13" t="s">
        <v>91</v>
      </c>
      <c r="AW168" s="13" t="s">
        <v>36</v>
      </c>
      <c r="AX168" s="13" t="s">
        <v>81</v>
      </c>
      <c r="AY168" s="262" t="s">
        <v>320</v>
      </c>
    </row>
    <row r="169" s="13" customFormat="1">
      <c r="A169" s="13"/>
      <c r="B169" s="251"/>
      <c r="C169" s="252"/>
      <c r="D169" s="253" t="s">
        <v>440</v>
      </c>
      <c r="E169" s="254" t="s">
        <v>1</v>
      </c>
      <c r="F169" s="255" t="s">
        <v>5970</v>
      </c>
      <c r="G169" s="252"/>
      <c r="H169" s="256">
        <v>4.8520000000000003</v>
      </c>
      <c r="I169" s="257"/>
      <c r="J169" s="252"/>
      <c r="K169" s="252"/>
      <c r="L169" s="258"/>
      <c r="M169" s="259"/>
      <c r="N169" s="260"/>
      <c r="O169" s="260"/>
      <c r="P169" s="260"/>
      <c r="Q169" s="260"/>
      <c r="R169" s="260"/>
      <c r="S169" s="260"/>
      <c r="T169" s="26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2" t="s">
        <v>440</v>
      </c>
      <c r="AU169" s="262" t="s">
        <v>91</v>
      </c>
      <c r="AV169" s="13" t="s">
        <v>91</v>
      </c>
      <c r="AW169" s="13" t="s">
        <v>36</v>
      </c>
      <c r="AX169" s="13" t="s">
        <v>81</v>
      </c>
      <c r="AY169" s="262" t="s">
        <v>320</v>
      </c>
    </row>
    <row r="170" s="14" customFormat="1">
      <c r="A170" s="14"/>
      <c r="B170" s="263"/>
      <c r="C170" s="264"/>
      <c r="D170" s="253" t="s">
        <v>440</v>
      </c>
      <c r="E170" s="265" t="s">
        <v>1</v>
      </c>
      <c r="F170" s="266" t="s">
        <v>485</v>
      </c>
      <c r="G170" s="264"/>
      <c r="H170" s="267">
        <v>13.140000000000001</v>
      </c>
      <c r="I170" s="268"/>
      <c r="J170" s="264"/>
      <c r="K170" s="264"/>
      <c r="L170" s="269"/>
      <c r="M170" s="270"/>
      <c r="N170" s="271"/>
      <c r="O170" s="271"/>
      <c r="P170" s="271"/>
      <c r="Q170" s="271"/>
      <c r="R170" s="271"/>
      <c r="S170" s="271"/>
      <c r="T170" s="272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73" t="s">
        <v>440</v>
      </c>
      <c r="AU170" s="273" t="s">
        <v>91</v>
      </c>
      <c r="AV170" s="14" t="s">
        <v>341</v>
      </c>
      <c r="AW170" s="14" t="s">
        <v>36</v>
      </c>
      <c r="AX170" s="14" t="s">
        <v>89</v>
      </c>
      <c r="AY170" s="273" t="s">
        <v>320</v>
      </c>
    </row>
    <row r="171" s="2" customFormat="1" ht="24.15" customHeight="1">
      <c r="A171" s="39"/>
      <c r="B171" s="40"/>
      <c r="C171" s="228" t="s">
        <v>383</v>
      </c>
      <c r="D171" s="228" t="s">
        <v>323</v>
      </c>
      <c r="E171" s="229" t="s">
        <v>908</v>
      </c>
      <c r="F171" s="230" t="s">
        <v>909</v>
      </c>
      <c r="G171" s="231" t="s">
        <v>437</v>
      </c>
      <c r="H171" s="232">
        <v>95.680000000000007</v>
      </c>
      <c r="I171" s="233"/>
      <c r="J171" s="234">
        <f>ROUND(I171*H171,2)</f>
        <v>0</v>
      </c>
      <c r="K171" s="230" t="s">
        <v>326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0.0027499999999999998</v>
      </c>
      <c r="R171" s="237">
        <f>Q171*H171</f>
        <v>0.26312000000000002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341</v>
      </c>
      <c r="AT171" s="239" t="s">
        <v>323</v>
      </c>
      <c r="AU171" s="239" t="s">
        <v>91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5971</v>
      </c>
    </row>
    <row r="172" s="2" customFormat="1">
      <c r="A172" s="39"/>
      <c r="B172" s="40"/>
      <c r="C172" s="41"/>
      <c r="D172" s="241" t="s">
        <v>329</v>
      </c>
      <c r="E172" s="41"/>
      <c r="F172" s="242" t="s">
        <v>911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329</v>
      </c>
      <c r="AU172" s="18" t="s">
        <v>91</v>
      </c>
    </row>
    <row r="173" s="13" customFormat="1">
      <c r="A173" s="13"/>
      <c r="B173" s="251"/>
      <c r="C173" s="252"/>
      <c r="D173" s="253" t="s">
        <v>440</v>
      </c>
      <c r="E173" s="254" t="s">
        <v>1</v>
      </c>
      <c r="F173" s="255" t="s">
        <v>5972</v>
      </c>
      <c r="G173" s="252"/>
      <c r="H173" s="256">
        <v>55.25</v>
      </c>
      <c r="I173" s="257"/>
      <c r="J173" s="252"/>
      <c r="K173" s="252"/>
      <c r="L173" s="258"/>
      <c r="M173" s="259"/>
      <c r="N173" s="260"/>
      <c r="O173" s="260"/>
      <c r="P173" s="260"/>
      <c r="Q173" s="260"/>
      <c r="R173" s="260"/>
      <c r="S173" s="260"/>
      <c r="T173" s="26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2" t="s">
        <v>440</v>
      </c>
      <c r="AU173" s="262" t="s">
        <v>91</v>
      </c>
      <c r="AV173" s="13" t="s">
        <v>91</v>
      </c>
      <c r="AW173" s="13" t="s">
        <v>36</v>
      </c>
      <c r="AX173" s="13" t="s">
        <v>81</v>
      </c>
      <c r="AY173" s="262" t="s">
        <v>320</v>
      </c>
    </row>
    <row r="174" s="13" customFormat="1">
      <c r="A174" s="13"/>
      <c r="B174" s="251"/>
      <c r="C174" s="252"/>
      <c r="D174" s="253" t="s">
        <v>440</v>
      </c>
      <c r="E174" s="254" t="s">
        <v>1</v>
      </c>
      <c r="F174" s="255" t="s">
        <v>5973</v>
      </c>
      <c r="G174" s="252"/>
      <c r="H174" s="256">
        <v>40.43</v>
      </c>
      <c r="I174" s="257"/>
      <c r="J174" s="252"/>
      <c r="K174" s="252"/>
      <c r="L174" s="258"/>
      <c r="M174" s="259"/>
      <c r="N174" s="260"/>
      <c r="O174" s="260"/>
      <c r="P174" s="260"/>
      <c r="Q174" s="260"/>
      <c r="R174" s="260"/>
      <c r="S174" s="260"/>
      <c r="T174" s="26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2" t="s">
        <v>440</v>
      </c>
      <c r="AU174" s="262" t="s">
        <v>91</v>
      </c>
      <c r="AV174" s="13" t="s">
        <v>91</v>
      </c>
      <c r="AW174" s="13" t="s">
        <v>36</v>
      </c>
      <c r="AX174" s="13" t="s">
        <v>81</v>
      </c>
      <c r="AY174" s="262" t="s">
        <v>320</v>
      </c>
    </row>
    <row r="175" s="14" customFormat="1">
      <c r="A175" s="14"/>
      <c r="B175" s="263"/>
      <c r="C175" s="264"/>
      <c r="D175" s="253" t="s">
        <v>440</v>
      </c>
      <c r="E175" s="265" t="s">
        <v>1</v>
      </c>
      <c r="F175" s="266" t="s">
        <v>485</v>
      </c>
      <c r="G175" s="264"/>
      <c r="H175" s="267">
        <v>95.680000000000007</v>
      </c>
      <c r="I175" s="268"/>
      <c r="J175" s="264"/>
      <c r="K175" s="264"/>
      <c r="L175" s="269"/>
      <c r="M175" s="270"/>
      <c r="N175" s="271"/>
      <c r="O175" s="271"/>
      <c r="P175" s="271"/>
      <c r="Q175" s="271"/>
      <c r="R175" s="271"/>
      <c r="S175" s="271"/>
      <c r="T175" s="272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3" t="s">
        <v>440</v>
      </c>
      <c r="AU175" s="273" t="s">
        <v>91</v>
      </c>
      <c r="AV175" s="14" t="s">
        <v>341</v>
      </c>
      <c r="AW175" s="14" t="s">
        <v>36</v>
      </c>
      <c r="AX175" s="14" t="s">
        <v>89</v>
      </c>
      <c r="AY175" s="273" t="s">
        <v>320</v>
      </c>
    </row>
    <row r="176" s="2" customFormat="1" ht="24.15" customHeight="1">
      <c r="A176" s="39"/>
      <c r="B176" s="40"/>
      <c r="C176" s="228" t="s">
        <v>388</v>
      </c>
      <c r="D176" s="228" t="s">
        <v>323</v>
      </c>
      <c r="E176" s="229" t="s">
        <v>919</v>
      </c>
      <c r="F176" s="230" t="s">
        <v>920</v>
      </c>
      <c r="G176" s="231" t="s">
        <v>437</v>
      </c>
      <c r="H176" s="232">
        <v>95.680000000000007</v>
      </c>
      <c r="I176" s="233"/>
      <c r="J176" s="234">
        <f>ROUND(I176*H176,2)</f>
        <v>0</v>
      </c>
      <c r="K176" s="230" t="s">
        <v>326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91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5974</v>
      </c>
    </row>
    <row r="177" s="2" customFormat="1">
      <c r="A177" s="39"/>
      <c r="B177" s="40"/>
      <c r="C177" s="41"/>
      <c r="D177" s="241" t="s">
        <v>329</v>
      </c>
      <c r="E177" s="41"/>
      <c r="F177" s="242" t="s">
        <v>922</v>
      </c>
      <c r="G177" s="41"/>
      <c r="H177" s="41"/>
      <c r="I177" s="243"/>
      <c r="J177" s="41"/>
      <c r="K177" s="41"/>
      <c r="L177" s="45"/>
      <c r="M177" s="244"/>
      <c r="N177" s="245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329</v>
      </c>
      <c r="AU177" s="18" t="s">
        <v>91</v>
      </c>
    </row>
    <row r="178" s="2" customFormat="1" ht="16.5" customHeight="1">
      <c r="A178" s="39"/>
      <c r="B178" s="40"/>
      <c r="C178" s="228" t="s">
        <v>393</v>
      </c>
      <c r="D178" s="228" t="s">
        <v>323</v>
      </c>
      <c r="E178" s="229" t="s">
        <v>934</v>
      </c>
      <c r="F178" s="230" t="s">
        <v>821</v>
      </c>
      <c r="G178" s="231" t="s">
        <v>544</v>
      </c>
      <c r="H178" s="232">
        <v>10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91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5975</v>
      </c>
    </row>
    <row r="179" s="2" customFormat="1" ht="21.75" customHeight="1">
      <c r="A179" s="39"/>
      <c r="B179" s="40"/>
      <c r="C179" s="228" t="s">
        <v>8</v>
      </c>
      <c r="D179" s="228" t="s">
        <v>323</v>
      </c>
      <c r="E179" s="229" t="s">
        <v>937</v>
      </c>
      <c r="F179" s="230" t="s">
        <v>4468</v>
      </c>
      <c r="G179" s="231" t="s">
        <v>480</v>
      </c>
      <c r="H179" s="232">
        <v>1.577</v>
      </c>
      <c r="I179" s="233"/>
      <c r="J179" s="234">
        <f>ROUND(I179*H179,2)</f>
        <v>0</v>
      </c>
      <c r="K179" s="230" t="s">
        <v>326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1.04922</v>
      </c>
      <c r="R179" s="237">
        <f>Q179*H179</f>
        <v>1.6546199400000001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341</v>
      </c>
      <c r="AT179" s="239" t="s">
        <v>323</v>
      </c>
      <c r="AU179" s="239" t="s">
        <v>91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341</v>
      </c>
      <c r="BM179" s="239" t="s">
        <v>5976</v>
      </c>
    </row>
    <row r="180" s="2" customFormat="1">
      <c r="A180" s="39"/>
      <c r="B180" s="40"/>
      <c r="C180" s="41"/>
      <c r="D180" s="241" t="s">
        <v>329</v>
      </c>
      <c r="E180" s="41"/>
      <c r="F180" s="242" t="s">
        <v>940</v>
      </c>
      <c r="G180" s="41"/>
      <c r="H180" s="41"/>
      <c r="I180" s="243"/>
      <c r="J180" s="41"/>
      <c r="K180" s="41"/>
      <c r="L180" s="45"/>
      <c r="M180" s="244"/>
      <c r="N180" s="245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329</v>
      </c>
      <c r="AU180" s="18" t="s">
        <v>91</v>
      </c>
    </row>
    <row r="181" s="13" customFormat="1">
      <c r="A181" s="13"/>
      <c r="B181" s="251"/>
      <c r="C181" s="252"/>
      <c r="D181" s="253" t="s">
        <v>440</v>
      </c>
      <c r="E181" s="254" t="s">
        <v>1</v>
      </c>
      <c r="F181" s="255" t="s">
        <v>5977</v>
      </c>
      <c r="G181" s="252"/>
      <c r="H181" s="256">
        <v>1.577</v>
      </c>
      <c r="I181" s="257"/>
      <c r="J181" s="252"/>
      <c r="K181" s="252"/>
      <c r="L181" s="258"/>
      <c r="M181" s="259"/>
      <c r="N181" s="260"/>
      <c r="O181" s="260"/>
      <c r="P181" s="260"/>
      <c r="Q181" s="260"/>
      <c r="R181" s="260"/>
      <c r="S181" s="260"/>
      <c r="T181" s="26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2" t="s">
        <v>440</v>
      </c>
      <c r="AU181" s="262" t="s">
        <v>91</v>
      </c>
      <c r="AV181" s="13" t="s">
        <v>91</v>
      </c>
      <c r="AW181" s="13" t="s">
        <v>36</v>
      </c>
      <c r="AX181" s="13" t="s">
        <v>89</v>
      </c>
      <c r="AY181" s="262" t="s">
        <v>320</v>
      </c>
    </row>
    <row r="182" s="2" customFormat="1" ht="24.15" customHeight="1">
      <c r="A182" s="39"/>
      <c r="B182" s="40"/>
      <c r="C182" s="228" t="s">
        <v>404</v>
      </c>
      <c r="D182" s="228" t="s">
        <v>323</v>
      </c>
      <c r="E182" s="229" t="s">
        <v>5978</v>
      </c>
      <c r="F182" s="230" t="s">
        <v>5979</v>
      </c>
      <c r="G182" s="231" t="s">
        <v>515</v>
      </c>
      <c r="H182" s="232">
        <v>60</v>
      </c>
      <c r="I182" s="233"/>
      <c r="J182" s="234">
        <f>ROUND(I182*H182,2)</f>
        <v>0</v>
      </c>
      <c r="K182" s="230" t="s">
        <v>326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0.0017799999999999999</v>
      </c>
      <c r="R182" s="237">
        <f>Q182*H182</f>
        <v>0.10679999999999999</v>
      </c>
      <c r="S182" s="237">
        <v>1.0000000000000001E-05</v>
      </c>
      <c r="T182" s="238">
        <f>S182*H182</f>
        <v>0.00060000000000000006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341</v>
      </c>
      <c r="AT182" s="239" t="s">
        <v>323</v>
      </c>
      <c r="AU182" s="239" t="s">
        <v>91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5980</v>
      </c>
    </row>
    <row r="183" s="2" customFormat="1">
      <c r="A183" s="39"/>
      <c r="B183" s="40"/>
      <c r="C183" s="41"/>
      <c r="D183" s="241" t="s">
        <v>329</v>
      </c>
      <c r="E183" s="41"/>
      <c r="F183" s="242" t="s">
        <v>5981</v>
      </c>
      <c r="G183" s="41"/>
      <c r="H183" s="41"/>
      <c r="I183" s="243"/>
      <c r="J183" s="41"/>
      <c r="K183" s="41"/>
      <c r="L183" s="45"/>
      <c r="M183" s="244"/>
      <c r="N183" s="245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329</v>
      </c>
      <c r="AU183" s="18" t="s">
        <v>91</v>
      </c>
    </row>
    <row r="184" s="2" customFormat="1" ht="24.15" customHeight="1">
      <c r="A184" s="39"/>
      <c r="B184" s="40"/>
      <c r="C184" s="228" t="s">
        <v>409</v>
      </c>
      <c r="D184" s="228" t="s">
        <v>323</v>
      </c>
      <c r="E184" s="229" t="s">
        <v>5982</v>
      </c>
      <c r="F184" s="230" t="s">
        <v>5983</v>
      </c>
      <c r="G184" s="231" t="s">
        <v>544</v>
      </c>
      <c r="H184" s="232">
        <v>8</v>
      </c>
      <c r="I184" s="233"/>
      <c r="J184" s="234">
        <f>ROUND(I184*H184,2)</f>
        <v>0</v>
      </c>
      <c r="K184" s="230" t="s">
        <v>326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0.026460000000000001</v>
      </c>
      <c r="R184" s="237">
        <f>Q184*H184</f>
        <v>0.21168000000000001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91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5984</v>
      </c>
    </row>
    <row r="185" s="2" customFormat="1">
      <c r="A185" s="39"/>
      <c r="B185" s="40"/>
      <c r="C185" s="41"/>
      <c r="D185" s="241" t="s">
        <v>329</v>
      </c>
      <c r="E185" s="41"/>
      <c r="F185" s="242" t="s">
        <v>5985</v>
      </c>
      <c r="G185" s="41"/>
      <c r="H185" s="41"/>
      <c r="I185" s="243"/>
      <c r="J185" s="41"/>
      <c r="K185" s="41"/>
      <c r="L185" s="45"/>
      <c r="M185" s="244"/>
      <c r="N185" s="245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329</v>
      </c>
      <c r="AU185" s="18" t="s">
        <v>91</v>
      </c>
    </row>
    <row r="186" s="2" customFormat="1" ht="16.5" customHeight="1">
      <c r="A186" s="39"/>
      <c r="B186" s="40"/>
      <c r="C186" s="274" t="s">
        <v>414</v>
      </c>
      <c r="D186" s="274" t="s">
        <v>503</v>
      </c>
      <c r="E186" s="275" t="s">
        <v>5986</v>
      </c>
      <c r="F186" s="276" t="s">
        <v>5987</v>
      </c>
      <c r="G186" s="277" t="s">
        <v>544</v>
      </c>
      <c r="H186" s="278">
        <v>8</v>
      </c>
      <c r="I186" s="279"/>
      <c r="J186" s="280">
        <f>ROUND(I186*H186,2)</f>
        <v>0</v>
      </c>
      <c r="K186" s="276" t="s">
        <v>1</v>
      </c>
      <c r="L186" s="281"/>
      <c r="M186" s="282" t="s">
        <v>1</v>
      </c>
      <c r="N186" s="283" t="s">
        <v>46</v>
      </c>
      <c r="O186" s="92"/>
      <c r="P186" s="237">
        <f>O186*H186</f>
        <v>0</v>
      </c>
      <c r="Q186" s="237">
        <v>0.78000000000000003</v>
      </c>
      <c r="R186" s="237">
        <f>Q186*H186</f>
        <v>6.2400000000000002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363</v>
      </c>
      <c r="AT186" s="239" t="s">
        <v>503</v>
      </c>
      <c r="AU186" s="239" t="s">
        <v>91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341</v>
      </c>
      <c r="BM186" s="239" t="s">
        <v>5988</v>
      </c>
    </row>
    <row r="187" s="2" customFormat="1" ht="24.15" customHeight="1">
      <c r="A187" s="39"/>
      <c r="B187" s="40"/>
      <c r="C187" s="228" t="s">
        <v>421</v>
      </c>
      <c r="D187" s="228" t="s">
        <v>323</v>
      </c>
      <c r="E187" s="229" t="s">
        <v>998</v>
      </c>
      <c r="F187" s="230" t="s">
        <v>999</v>
      </c>
      <c r="G187" s="231" t="s">
        <v>437</v>
      </c>
      <c r="H187" s="232">
        <v>50.579999999999998</v>
      </c>
      <c r="I187" s="233"/>
      <c r="J187" s="234">
        <f>ROUND(I187*H187,2)</f>
        <v>0</v>
      </c>
      <c r="K187" s="230" t="s">
        <v>326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0.12021</v>
      </c>
      <c r="R187" s="237">
        <f>Q187*H187</f>
        <v>6.0802217999999995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341</v>
      </c>
      <c r="AT187" s="239" t="s">
        <v>323</v>
      </c>
      <c r="AU187" s="239" t="s">
        <v>91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341</v>
      </c>
      <c r="BM187" s="239" t="s">
        <v>5989</v>
      </c>
    </row>
    <row r="188" s="2" customFormat="1">
      <c r="A188" s="39"/>
      <c r="B188" s="40"/>
      <c r="C188" s="41"/>
      <c r="D188" s="241" t="s">
        <v>329</v>
      </c>
      <c r="E188" s="41"/>
      <c r="F188" s="242" t="s">
        <v>1001</v>
      </c>
      <c r="G188" s="41"/>
      <c r="H188" s="41"/>
      <c r="I188" s="243"/>
      <c r="J188" s="41"/>
      <c r="K188" s="41"/>
      <c r="L188" s="45"/>
      <c r="M188" s="244"/>
      <c r="N188" s="245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329</v>
      </c>
      <c r="AU188" s="18" t="s">
        <v>91</v>
      </c>
    </row>
    <row r="189" s="13" customFormat="1">
      <c r="A189" s="13"/>
      <c r="B189" s="251"/>
      <c r="C189" s="252"/>
      <c r="D189" s="253" t="s">
        <v>440</v>
      </c>
      <c r="E189" s="254" t="s">
        <v>1</v>
      </c>
      <c r="F189" s="255" t="s">
        <v>5990</v>
      </c>
      <c r="G189" s="252"/>
      <c r="H189" s="256">
        <v>50.579999999999998</v>
      </c>
      <c r="I189" s="257"/>
      <c r="J189" s="252"/>
      <c r="K189" s="252"/>
      <c r="L189" s="258"/>
      <c r="M189" s="259"/>
      <c r="N189" s="260"/>
      <c r="O189" s="260"/>
      <c r="P189" s="260"/>
      <c r="Q189" s="260"/>
      <c r="R189" s="260"/>
      <c r="S189" s="260"/>
      <c r="T189" s="26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2" t="s">
        <v>440</v>
      </c>
      <c r="AU189" s="262" t="s">
        <v>91</v>
      </c>
      <c r="AV189" s="13" t="s">
        <v>91</v>
      </c>
      <c r="AW189" s="13" t="s">
        <v>36</v>
      </c>
      <c r="AX189" s="13" t="s">
        <v>89</v>
      </c>
      <c r="AY189" s="262" t="s">
        <v>320</v>
      </c>
    </row>
    <row r="190" s="12" customFormat="1" ht="22.8" customHeight="1">
      <c r="A190" s="12"/>
      <c r="B190" s="212"/>
      <c r="C190" s="213"/>
      <c r="D190" s="214" t="s">
        <v>80</v>
      </c>
      <c r="E190" s="226" t="s">
        <v>341</v>
      </c>
      <c r="F190" s="226" t="s">
        <v>1064</v>
      </c>
      <c r="G190" s="213"/>
      <c r="H190" s="213"/>
      <c r="I190" s="216"/>
      <c r="J190" s="227">
        <f>BK190</f>
        <v>0</v>
      </c>
      <c r="K190" s="213"/>
      <c r="L190" s="218"/>
      <c r="M190" s="219"/>
      <c r="N190" s="220"/>
      <c r="O190" s="220"/>
      <c r="P190" s="221">
        <f>SUM(P191:P218)</f>
        <v>0</v>
      </c>
      <c r="Q190" s="220"/>
      <c r="R190" s="221">
        <f>SUM(R191:R218)</f>
        <v>123.25318483000001</v>
      </c>
      <c r="S190" s="220"/>
      <c r="T190" s="222">
        <f>SUM(T191:T218)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3" t="s">
        <v>89</v>
      </c>
      <c r="AT190" s="224" t="s">
        <v>80</v>
      </c>
      <c r="AU190" s="224" t="s">
        <v>89</v>
      </c>
      <c r="AY190" s="223" t="s">
        <v>320</v>
      </c>
      <c r="BK190" s="225">
        <f>SUM(BK191:BK218)</f>
        <v>0</v>
      </c>
    </row>
    <row r="191" s="2" customFormat="1" ht="16.5" customHeight="1">
      <c r="A191" s="39"/>
      <c r="B191" s="40"/>
      <c r="C191" s="228" t="s">
        <v>522</v>
      </c>
      <c r="D191" s="228" t="s">
        <v>323</v>
      </c>
      <c r="E191" s="229" t="s">
        <v>1184</v>
      </c>
      <c r="F191" s="230" t="s">
        <v>1185</v>
      </c>
      <c r="G191" s="231" t="s">
        <v>455</v>
      </c>
      <c r="H191" s="232">
        <v>24.387</v>
      </c>
      <c r="I191" s="233"/>
      <c r="J191" s="234">
        <f>ROUND(I191*H191,2)</f>
        <v>0</v>
      </c>
      <c r="K191" s="230" t="s">
        <v>326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2.5019800000000001</v>
      </c>
      <c r="R191" s="237">
        <f>Q191*H191</f>
        <v>61.015786260000006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341</v>
      </c>
      <c r="AT191" s="239" t="s">
        <v>323</v>
      </c>
      <c r="AU191" s="239" t="s">
        <v>91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341</v>
      </c>
      <c r="BM191" s="239" t="s">
        <v>5991</v>
      </c>
    </row>
    <row r="192" s="2" customFormat="1">
      <c r="A192" s="39"/>
      <c r="B192" s="40"/>
      <c r="C192" s="41"/>
      <c r="D192" s="241" t="s">
        <v>329</v>
      </c>
      <c r="E192" s="41"/>
      <c r="F192" s="242" t="s">
        <v>1187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329</v>
      </c>
      <c r="AU192" s="18" t="s">
        <v>91</v>
      </c>
    </row>
    <row r="193" s="13" customFormat="1">
      <c r="A193" s="13"/>
      <c r="B193" s="251"/>
      <c r="C193" s="252"/>
      <c r="D193" s="253" t="s">
        <v>440</v>
      </c>
      <c r="E193" s="254" t="s">
        <v>1</v>
      </c>
      <c r="F193" s="255" t="s">
        <v>5992</v>
      </c>
      <c r="G193" s="252"/>
      <c r="H193" s="256">
        <v>10.233000000000001</v>
      </c>
      <c r="I193" s="257"/>
      <c r="J193" s="252"/>
      <c r="K193" s="252"/>
      <c r="L193" s="258"/>
      <c r="M193" s="259"/>
      <c r="N193" s="260"/>
      <c r="O193" s="260"/>
      <c r="P193" s="260"/>
      <c r="Q193" s="260"/>
      <c r="R193" s="260"/>
      <c r="S193" s="260"/>
      <c r="T193" s="26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2" t="s">
        <v>440</v>
      </c>
      <c r="AU193" s="262" t="s">
        <v>91</v>
      </c>
      <c r="AV193" s="13" t="s">
        <v>91</v>
      </c>
      <c r="AW193" s="13" t="s">
        <v>36</v>
      </c>
      <c r="AX193" s="13" t="s">
        <v>81</v>
      </c>
      <c r="AY193" s="262" t="s">
        <v>320</v>
      </c>
    </row>
    <row r="194" s="13" customFormat="1">
      <c r="A194" s="13"/>
      <c r="B194" s="251"/>
      <c r="C194" s="252"/>
      <c r="D194" s="253" t="s">
        <v>440</v>
      </c>
      <c r="E194" s="254" t="s">
        <v>1</v>
      </c>
      <c r="F194" s="255" t="s">
        <v>5993</v>
      </c>
      <c r="G194" s="252"/>
      <c r="H194" s="256">
        <v>12.593</v>
      </c>
      <c r="I194" s="257"/>
      <c r="J194" s="252"/>
      <c r="K194" s="252"/>
      <c r="L194" s="258"/>
      <c r="M194" s="259"/>
      <c r="N194" s="260"/>
      <c r="O194" s="260"/>
      <c r="P194" s="260"/>
      <c r="Q194" s="260"/>
      <c r="R194" s="260"/>
      <c r="S194" s="260"/>
      <c r="T194" s="26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2" t="s">
        <v>440</v>
      </c>
      <c r="AU194" s="262" t="s">
        <v>91</v>
      </c>
      <c r="AV194" s="13" t="s">
        <v>91</v>
      </c>
      <c r="AW194" s="13" t="s">
        <v>36</v>
      </c>
      <c r="AX194" s="13" t="s">
        <v>81</v>
      </c>
      <c r="AY194" s="262" t="s">
        <v>320</v>
      </c>
    </row>
    <row r="195" s="15" customFormat="1">
      <c r="A195" s="15"/>
      <c r="B195" s="288"/>
      <c r="C195" s="289"/>
      <c r="D195" s="253" t="s">
        <v>440</v>
      </c>
      <c r="E195" s="290" t="s">
        <v>1</v>
      </c>
      <c r="F195" s="291" t="s">
        <v>633</v>
      </c>
      <c r="G195" s="289"/>
      <c r="H195" s="292">
        <v>22.826000000000001</v>
      </c>
      <c r="I195" s="293"/>
      <c r="J195" s="289"/>
      <c r="K195" s="289"/>
      <c r="L195" s="294"/>
      <c r="M195" s="295"/>
      <c r="N195" s="296"/>
      <c r="O195" s="296"/>
      <c r="P195" s="296"/>
      <c r="Q195" s="296"/>
      <c r="R195" s="296"/>
      <c r="S195" s="296"/>
      <c r="T195" s="297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98" t="s">
        <v>440</v>
      </c>
      <c r="AU195" s="298" t="s">
        <v>91</v>
      </c>
      <c r="AV195" s="15" t="s">
        <v>111</v>
      </c>
      <c r="AW195" s="15" t="s">
        <v>36</v>
      </c>
      <c r="AX195" s="15" t="s">
        <v>81</v>
      </c>
      <c r="AY195" s="298" t="s">
        <v>320</v>
      </c>
    </row>
    <row r="196" s="13" customFormat="1">
      <c r="A196" s="13"/>
      <c r="B196" s="251"/>
      <c r="C196" s="252"/>
      <c r="D196" s="253" t="s">
        <v>440</v>
      </c>
      <c r="E196" s="254" t="s">
        <v>1</v>
      </c>
      <c r="F196" s="255" t="s">
        <v>5994</v>
      </c>
      <c r="G196" s="252"/>
      <c r="H196" s="256">
        <v>0.64600000000000002</v>
      </c>
      <c r="I196" s="257"/>
      <c r="J196" s="252"/>
      <c r="K196" s="252"/>
      <c r="L196" s="258"/>
      <c r="M196" s="259"/>
      <c r="N196" s="260"/>
      <c r="O196" s="260"/>
      <c r="P196" s="260"/>
      <c r="Q196" s="260"/>
      <c r="R196" s="260"/>
      <c r="S196" s="260"/>
      <c r="T196" s="26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2" t="s">
        <v>440</v>
      </c>
      <c r="AU196" s="262" t="s">
        <v>91</v>
      </c>
      <c r="AV196" s="13" t="s">
        <v>91</v>
      </c>
      <c r="AW196" s="13" t="s">
        <v>36</v>
      </c>
      <c r="AX196" s="13" t="s">
        <v>81</v>
      </c>
      <c r="AY196" s="262" t="s">
        <v>320</v>
      </c>
    </row>
    <row r="197" s="13" customFormat="1">
      <c r="A197" s="13"/>
      <c r="B197" s="251"/>
      <c r="C197" s="252"/>
      <c r="D197" s="253" t="s">
        <v>440</v>
      </c>
      <c r="E197" s="254" t="s">
        <v>1</v>
      </c>
      <c r="F197" s="255" t="s">
        <v>5995</v>
      </c>
      <c r="G197" s="252"/>
      <c r="H197" s="256">
        <v>0.91500000000000004</v>
      </c>
      <c r="I197" s="257"/>
      <c r="J197" s="252"/>
      <c r="K197" s="252"/>
      <c r="L197" s="258"/>
      <c r="M197" s="259"/>
      <c r="N197" s="260"/>
      <c r="O197" s="260"/>
      <c r="P197" s="260"/>
      <c r="Q197" s="260"/>
      <c r="R197" s="260"/>
      <c r="S197" s="260"/>
      <c r="T197" s="26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2" t="s">
        <v>440</v>
      </c>
      <c r="AU197" s="262" t="s">
        <v>91</v>
      </c>
      <c r="AV197" s="13" t="s">
        <v>91</v>
      </c>
      <c r="AW197" s="13" t="s">
        <v>36</v>
      </c>
      <c r="AX197" s="13" t="s">
        <v>81</v>
      </c>
      <c r="AY197" s="262" t="s">
        <v>320</v>
      </c>
    </row>
    <row r="198" s="15" customFormat="1">
      <c r="A198" s="15"/>
      <c r="B198" s="288"/>
      <c r="C198" s="289"/>
      <c r="D198" s="253" t="s">
        <v>440</v>
      </c>
      <c r="E198" s="290" t="s">
        <v>1</v>
      </c>
      <c r="F198" s="291" t="s">
        <v>633</v>
      </c>
      <c r="G198" s="289"/>
      <c r="H198" s="292">
        <v>1.5609999999999999</v>
      </c>
      <c r="I198" s="293"/>
      <c r="J198" s="289"/>
      <c r="K198" s="289"/>
      <c r="L198" s="294"/>
      <c r="M198" s="295"/>
      <c r="N198" s="296"/>
      <c r="O198" s="296"/>
      <c r="P198" s="296"/>
      <c r="Q198" s="296"/>
      <c r="R198" s="296"/>
      <c r="S198" s="296"/>
      <c r="T198" s="297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98" t="s">
        <v>440</v>
      </c>
      <c r="AU198" s="298" t="s">
        <v>91</v>
      </c>
      <c r="AV198" s="15" t="s">
        <v>111</v>
      </c>
      <c r="AW198" s="15" t="s">
        <v>36</v>
      </c>
      <c r="AX198" s="15" t="s">
        <v>81</v>
      </c>
      <c r="AY198" s="298" t="s">
        <v>320</v>
      </c>
    </row>
    <row r="199" s="14" customFormat="1">
      <c r="A199" s="14"/>
      <c r="B199" s="263"/>
      <c r="C199" s="264"/>
      <c r="D199" s="253" t="s">
        <v>440</v>
      </c>
      <c r="E199" s="265" t="s">
        <v>1</v>
      </c>
      <c r="F199" s="266" t="s">
        <v>485</v>
      </c>
      <c r="G199" s="264"/>
      <c r="H199" s="267">
        <v>24.387</v>
      </c>
      <c r="I199" s="268"/>
      <c r="J199" s="264"/>
      <c r="K199" s="264"/>
      <c r="L199" s="269"/>
      <c r="M199" s="270"/>
      <c r="N199" s="271"/>
      <c r="O199" s="271"/>
      <c r="P199" s="271"/>
      <c r="Q199" s="271"/>
      <c r="R199" s="271"/>
      <c r="S199" s="271"/>
      <c r="T199" s="272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73" t="s">
        <v>440</v>
      </c>
      <c r="AU199" s="273" t="s">
        <v>91</v>
      </c>
      <c r="AV199" s="14" t="s">
        <v>341</v>
      </c>
      <c r="AW199" s="14" t="s">
        <v>36</v>
      </c>
      <c r="AX199" s="14" t="s">
        <v>89</v>
      </c>
      <c r="AY199" s="273" t="s">
        <v>320</v>
      </c>
    </row>
    <row r="200" s="2" customFormat="1" ht="16.5" customHeight="1">
      <c r="A200" s="39"/>
      <c r="B200" s="40"/>
      <c r="C200" s="228" t="s">
        <v>7</v>
      </c>
      <c r="D200" s="228" t="s">
        <v>323</v>
      </c>
      <c r="E200" s="229" t="s">
        <v>1193</v>
      </c>
      <c r="F200" s="230" t="s">
        <v>1194</v>
      </c>
      <c r="G200" s="231" t="s">
        <v>437</v>
      </c>
      <c r="H200" s="232">
        <v>84.474000000000004</v>
      </c>
      <c r="I200" s="233"/>
      <c r="J200" s="234">
        <f>ROUND(I200*H200,2)</f>
        <v>0</v>
      </c>
      <c r="K200" s="230" t="s">
        <v>326</v>
      </c>
      <c r="L200" s="45"/>
      <c r="M200" s="235" t="s">
        <v>1</v>
      </c>
      <c r="N200" s="236" t="s">
        <v>46</v>
      </c>
      <c r="O200" s="92"/>
      <c r="P200" s="237">
        <f>O200*H200</f>
        <v>0</v>
      </c>
      <c r="Q200" s="237">
        <v>0.0084200000000000004</v>
      </c>
      <c r="R200" s="237">
        <f>Q200*H200</f>
        <v>0.71127108000000006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341</v>
      </c>
      <c r="AT200" s="239" t="s">
        <v>323</v>
      </c>
      <c r="AU200" s="239" t="s">
        <v>91</v>
      </c>
      <c r="AY200" s="18" t="s">
        <v>320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89</v>
      </c>
      <c r="BK200" s="240">
        <f>ROUND(I200*H200,2)</f>
        <v>0</v>
      </c>
      <c r="BL200" s="18" t="s">
        <v>341</v>
      </c>
      <c r="BM200" s="239" t="s">
        <v>5996</v>
      </c>
    </row>
    <row r="201" s="2" customFormat="1">
      <c r="A201" s="39"/>
      <c r="B201" s="40"/>
      <c r="C201" s="41"/>
      <c r="D201" s="241" t="s">
        <v>329</v>
      </c>
      <c r="E201" s="41"/>
      <c r="F201" s="242" t="s">
        <v>1196</v>
      </c>
      <c r="G201" s="41"/>
      <c r="H201" s="41"/>
      <c r="I201" s="243"/>
      <c r="J201" s="41"/>
      <c r="K201" s="41"/>
      <c r="L201" s="45"/>
      <c r="M201" s="244"/>
      <c r="N201" s="245"/>
      <c r="O201" s="92"/>
      <c r="P201" s="92"/>
      <c r="Q201" s="92"/>
      <c r="R201" s="92"/>
      <c r="S201" s="92"/>
      <c r="T201" s="93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329</v>
      </c>
      <c r="AU201" s="18" t="s">
        <v>91</v>
      </c>
    </row>
    <row r="202" s="13" customFormat="1">
      <c r="A202" s="13"/>
      <c r="B202" s="251"/>
      <c r="C202" s="252"/>
      <c r="D202" s="253" t="s">
        <v>440</v>
      </c>
      <c r="E202" s="254" t="s">
        <v>1</v>
      </c>
      <c r="F202" s="255" t="s">
        <v>5997</v>
      </c>
      <c r="G202" s="252"/>
      <c r="H202" s="256">
        <v>30.096</v>
      </c>
      <c r="I202" s="257"/>
      <c r="J202" s="252"/>
      <c r="K202" s="252"/>
      <c r="L202" s="258"/>
      <c r="M202" s="259"/>
      <c r="N202" s="260"/>
      <c r="O202" s="260"/>
      <c r="P202" s="260"/>
      <c r="Q202" s="260"/>
      <c r="R202" s="260"/>
      <c r="S202" s="260"/>
      <c r="T202" s="261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2" t="s">
        <v>440</v>
      </c>
      <c r="AU202" s="262" t="s">
        <v>91</v>
      </c>
      <c r="AV202" s="13" t="s">
        <v>91</v>
      </c>
      <c r="AW202" s="13" t="s">
        <v>36</v>
      </c>
      <c r="AX202" s="13" t="s">
        <v>81</v>
      </c>
      <c r="AY202" s="262" t="s">
        <v>320</v>
      </c>
    </row>
    <row r="203" s="13" customFormat="1">
      <c r="A203" s="13"/>
      <c r="B203" s="251"/>
      <c r="C203" s="252"/>
      <c r="D203" s="253" t="s">
        <v>440</v>
      </c>
      <c r="E203" s="254" t="s">
        <v>1</v>
      </c>
      <c r="F203" s="255" t="s">
        <v>5998</v>
      </c>
      <c r="G203" s="252"/>
      <c r="H203" s="256">
        <v>37.037999999999997</v>
      </c>
      <c r="I203" s="257"/>
      <c r="J203" s="252"/>
      <c r="K203" s="252"/>
      <c r="L203" s="258"/>
      <c r="M203" s="259"/>
      <c r="N203" s="260"/>
      <c r="O203" s="260"/>
      <c r="P203" s="260"/>
      <c r="Q203" s="260"/>
      <c r="R203" s="260"/>
      <c r="S203" s="260"/>
      <c r="T203" s="26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2" t="s">
        <v>440</v>
      </c>
      <c r="AU203" s="262" t="s">
        <v>91</v>
      </c>
      <c r="AV203" s="13" t="s">
        <v>91</v>
      </c>
      <c r="AW203" s="13" t="s">
        <v>36</v>
      </c>
      <c r="AX203" s="13" t="s">
        <v>81</v>
      </c>
      <c r="AY203" s="262" t="s">
        <v>320</v>
      </c>
    </row>
    <row r="204" s="15" customFormat="1">
      <c r="A204" s="15"/>
      <c r="B204" s="288"/>
      <c r="C204" s="289"/>
      <c r="D204" s="253" t="s">
        <v>440</v>
      </c>
      <c r="E204" s="290" t="s">
        <v>1</v>
      </c>
      <c r="F204" s="291" t="s">
        <v>633</v>
      </c>
      <c r="G204" s="289"/>
      <c r="H204" s="292">
        <v>67.134</v>
      </c>
      <c r="I204" s="293"/>
      <c r="J204" s="289"/>
      <c r="K204" s="289"/>
      <c r="L204" s="294"/>
      <c r="M204" s="295"/>
      <c r="N204" s="296"/>
      <c r="O204" s="296"/>
      <c r="P204" s="296"/>
      <c r="Q204" s="296"/>
      <c r="R204" s="296"/>
      <c r="S204" s="296"/>
      <c r="T204" s="29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98" t="s">
        <v>440</v>
      </c>
      <c r="AU204" s="298" t="s">
        <v>91</v>
      </c>
      <c r="AV204" s="15" t="s">
        <v>111</v>
      </c>
      <c r="AW204" s="15" t="s">
        <v>36</v>
      </c>
      <c r="AX204" s="15" t="s">
        <v>81</v>
      </c>
      <c r="AY204" s="298" t="s">
        <v>320</v>
      </c>
    </row>
    <row r="205" s="13" customFormat="1">
      <c r="A205" s="13"/>
      <c r="B205" s="251"/>
      <c r="C205" s="252"/>
      <c r="D205" s="253" t="s">
        <v>440</v>
      </c>
      <c r="E205" s="254" t="s">
        <v>1</v>
      </c>
      <c r="F205" s="255" t="s">
        <v>5999</v>
      </c>
      <c r="G205" s="252"/>
      <c r="H205" s="256">
        <v>11.24</v>
      </c>
      <c r="I205" s="257"/>
      <c r="J205" s="252"/>
      <c r="K205" s="252"/>
      <c r="L205" s="258"/>
      <c r="M205" s="259"/>
      <c r="N205" s="260"/>
      <c r="O205" s="260"/>
      <c r="P205" s="260"/>
      <c r="Q205" s="260"/>
      <c r="R205" s="260"/>
      <c r="S205" s="260"/>
      <c r="T205" s="26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2" t="s">
        <v>440</v>
      </c>
      <c r="AU205" s="262" t="s">
        <v>91</v>
      </c>
      <c r="AV205" s="13" t="s">
        <v>91</v>
      </c>
      <c r="AW205" s="13" t="s">
        <v>36</v>
      </c>
      <c r="AX205" s="13" t="s">
        <v>81</v>
      </c>
      <c r="AY205" s="262" t="s">
        <v>320</v>
      </c>
    </row>
    <row r="206" s="13" customFormat="1">
      <c r="A206" s="13"/>
      <c r="B206" s="251"/>
      <c r="C206" s="252"/>
      <c r="D206" s="253" t="s">
        <v>440</v>
      </c>
      <c r="E206" s="254" t="s">
        <v>1</v>
      </c>
      <c r="F206" s="255" t="s">
        <v>6000</v>
      </c>
      <c r="G206" s="252"/>
      <c r="H206" s="256">
        <v>6.0999999999999996</v>
      </c>
      <c r="I206" s="257"/>
      <c r="J206" s="252"/>
      <c r="K206" s="252"/>
      <c r="L206" s="258"/>
      <c r="M206" s="259"/>
      <c r="N206" s="260"/>
      <c r="O206" s="260"/>
      <c r="P206" s="260"/>
      <c r="Q206" s="260"/>
      <c r="R206" s="260"/>
      <c r="S206" s="260"/>
      <c r="T206" s="261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2" t="s">
        <v>440</v>
      </c>
      <c r="AU206" s="262" t="s">
        <v>91</v>
      </c>
      <c r="AV206" s="13" t="s">
        <v>91</v>
      </c>
      <c r="AW206" s="13" t="s">
        <v>36</v>
      </c>
      <c r="AX206" s="13" t="s">
        <v>81</v>
      </c>
      <c r="AY206" s="262" t="s">
        <v>320</v>
      </c>
    </row>
    <row r="207" s="15" customFormat="1">
      <c r="A207" s="15"/>
      <c r="B207" s="288"/>
      <c r="C207" s="289"/>
      <c r="D207" s="253" t="s">
        <v>440</v>
      </c>
      <c r="E207" s="290" t="s">
        <v>1</v>
      </c>
      <c r="F207" s="291" t="s">
        <v>633</v>
      </c>
      <c r="G207" s="289"/>
      <c r="H207" s="292">
        <v>17.34</v>
      </c>
      <c r="I207" s="293"/>
      <c r="J207" s="289"/>
      <c r="K207" s="289"/>
      <c r="L207" s="294"/>
      <c r="M207" s="295"/>
      <c r="N207" s="296"/>
      <c r="O207" s="296"/>
      <c r="P207" s="296"/>
      <c r="Q207" s="296"/>
      <c r="R207" s="296"/>
      <c r="S207" s="296"/>
      <c r="T207" s="297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98" t="s">
        <v>440</v>
      </c>
      <c r="AU207" s="298" t="s">
        <v>91</v>
      </c>
      <c r="AV207" s="15" t="s">
        <v>111</v>
      </c>
      <c r="AW207" s="15" t="s">
        <v>36</v>
      </c>
      <c r="AX207" s="15" t="s">
        <v>81</v>
      </c>
      <c r="AY207" s="298" t="s">
        <v>320</v>
      </c>
    </row>
    <row r="208" s="14" customFormat="1">
      <c r="A208" s="14"/>
      <c r="B208" s="263"/>
      <c r="C208" s="264"/>
      <c r="D208" s="253" t="s">
        <v>440</v>
      </c>
      <c r="E208" s="265" t="s">
        <v>1</v>
      </c>
      <c r="F208" s="266" t="s">
        <v>485</v>
      </c>
      <c r="G208" s="264"/>
      <c r="H208" s="267">
        <v>84.474000000000004</v>
      </c>
      <c r="I208" s="268"/>
      <c r="J208" s="264"/>
      <c r="K208" s="264"/>
      <c r="L208" s="269"/>
      <c r="M208" s="270"/>
      <c r="N208" s="271"/>
      <c r="O208" s="271"/>
      <c r="P208" s="271"/>
      <c r="Q208" s="271"/>
      <c r="R208" s="271"/>
      <c r="S208" s="271"/>
      <c r="T208" s="272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3" t="s">
        <v>440</v>
      </c>
      <c r="AU208" s="273" t="s">
        <v>91</v>
      </c>
      <c r="AV208" s="14" t="s">
        <v>341</v>
      </c>
      <c r="AW208" s="14" t="s">
        <v>36</v>
      </c>
      <c r="AX208" s="14" t="s">
        <v>89</v>
      </c>
      <c r="AY208" s="273" t="s">
        <v>320</v>
      </c>
    </row>
    <row r="209" s="2" customFormat="1" ht="16.5" customHeight="1">
      <c r="A209" s="39"/>
      <c r="B209" s="40"/>
      <c r="C209" s="228" t="s">
        <v>531</v>
      </c>
      <c r="D209" s="228" t="s">
        <v>323</v>
      </c>
      <c r="E209" s="229" t="s">
        <v>1202</v>
      </c>
      <c r="F209" s="230" t="s">
        <v>1203</v>
      </c>
      <c r="G209" s="231" t="s">
        <v>437</v>
      </c>
      <c r="H209" s="232">
        <v>67.134</v>
      </c>
      <c r="I209" s="233"/>
      <c r="J209" s="234">
        <f>ROUND(I209*H209,2)</f>
        <v>0</v>
      </c>
      <c r="K209" s="230" t="s">
        <v>326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341</v>
      </c>
      <c r="AT209" s="239" t="s">
        <v>323</v>
      </c>
      <c r="AU209" s="239" t="s">
        <v>91</v>
      </c>
      <c r="AY209" s="18" t="s">
        <v>320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341</v>
      </c>
      <c r="BM209" s="239" t="s">
        <v>6001</v>
      </c>
    </row>
    <row r="210" s="2" customFormat="1">
      <c r="A210" s="39"/>
      <c r="B210" s="40"/>
      <c r="C210" s="41"/>
      <c r="D210" s="241" t="s">
        <v>329</v>
      </c>
      <c r="E210" s="41"/>
      <c r="F210" s="242" t="s">
        <v>1205</v>
      </c>
      <c r="G210" s="41"/>
      <c r="H210" s="41"/>
      <c r="I210" s="243"/>
      <c r="J210" s="41"/>
      <c r="K210" s="41"/>
      <c r="L210" s="45"/>
      <c r="M210" s="244"/>
      <c r="N210" s="245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329</v>
      </c>
      <c r="AU210" s="18" t="s">
        <v>91</v>
      </c>
    </row>
    <row r="211" s="2" customFormat="1" ht="24.15" customHeight="1">
      <c r="A211" s="39"/>
      <c r="B211" s="40"/>
      <c r="C211" s="228" t="s">
        <v>536</v>
      </c>
      <c r="D211" s="228" t="s">
        <v>323</v>
      </c>
      <c r="E211" s="229" t="s">
        <v>1207</v>
      </c>
      <c r="F211" s="230" t="s">
        <v>1208</v>
      </c>
      <c r="G211" s="231" t="s">
        <v>480</v>
      </c>
      <c r="H211" s="232">
        <v>2.4390000000000001</v>
      </c>
      <c r="I211" s="233"/>
      <c r="J211" s="234">
        <f>ROUND(I211*H211,2)</f>
        <v>0</v>
      </c>
      <c r="K211" s="230" t="s">
        <v>326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1.05291</v>
      </c>
      <c r="R211" s="237">
        <f>Q211*H211</f>
        <v>2.5680474900000001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341</v>
      </c>
      <c r="AT211" s="239" t="s">
        <v>323</v>
      </c>
      <c r="AU211" s="239" t="s">
        <v>91</v>
      </c>
      <c r="AY211" s="18" t="s">
        <v>320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341</v>
      </c>
      <c r="BM211" s="239" t="s">
        <v>6002</v>
      </c>
    </row>
    <row r="212" s="2" customFormat="1">
      <c r="A212" s="39"/>
      <c r="B212" s="40"/>
      <c r="C212" s="41"/>
      <c r="D212" s="241" t="s">
        <v>329</v>
      </c>
      <c r="E212" s="41"/>
      <c r="F212" s="242" t="s">
        <v>1210</v>
      </c>
      <c r="G212" s="41"/>
      <c r="H212" s="41"/>
      <c r="I212" s="243"/>
      <c r="J212" s="41"/>
      <c r="K212" s="41"/>
      <c r="L212" s="45"/>
      <c r="M212" s="244"/>
      <c r="N212" s="245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329</v>
      </c>
      <c r="AU212" s="18" t="s">
        <v>91</v>
      </c>
    </row>
    <row r="213" s="13" customFormat="1">
      <c r="A213" s="13"/>
      <c r="B213" s="251"/>
      <c r="C213" s="252"/>
      <c r="D213" s="253" t="s">
        <v>440</v>
      </c>
      <c r="E213" s="254" t="s">
        <v>1</v>
      </c>
      <c r="F213" s="255" t="s">
        <v>6003</v>
      </c>
      <c r="G213" s="252"/>
      <c r="H213" s="256">
        <v>2.4390000000000001</v>
      </c>
      <c r="I213" s="257"/>
      <c r="J213" s="252"/>
      <c r="K213" s="252"/>
      <c r="L213" s="258"/>
      <c r="M213" s="259"/>
      <c r="N213" s="260"/>
      <c r="O213" s="260"/>
      <c r="P213" s="260"/>
      <c r="Q213" s="260"/>
      <c r="R213" s="260"/>
      <c r="S213" s="260"/>
      <c r="T213" s="26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2" t="s">
        <v>440</v>
      </c>
      <c r="AU213" s="262" t="s">
        <v>91</v>
      </c>
      <c r="AV213" s="13" t="s">
        <v>91</v>
      </c>
      <c r="AW213" s="13" t="s">
        <v>36</v>
      </c>
      <c r="AX213" s="13" t="s">
        <v>89</v>
      </c>
      <c r="AY213" s="262" t="s">
        <v>320</v>
      </c>
    </row>
    <row r="214" s="2" customFormat="1" ht="24.15" customHeight="1">
      <c r="A214" s="39"/>
      <c r="B214" s="40"/>
      <c r="C214" s="228" t="s">
        <v>541</v>
      </c>
      <c r="D214" s="228" t="s">
        <v>323</v>
      </c>
      <c r="E214" s="229" t="s">
        <v>6004</v>
      </c>
      <c r="F214" s="230" t="s">
        <v>6005</v>
      </c>
      <c r="G214" s="231" t="s">
        <v>544</v>
      </c>
      <c r="H214" s="232">
        <v>8</v>
      </c>
      <c r="I214" s="233"/>
      <c r="J214" s="234">
        <f>ROUND(I214*H214,2)</f>
        <v>0</v>
      </c>
      <c r="K214" s="230" t="s">
        <v>326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0.091759999999999994</v>
      </c>
      <c r="R214" s="237">
        <f>Q214*H214</f>
        <v>0.73407999999999995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341</v>
      </c>
      <c r="AT214" s="239" t="s">
        <v>323</v>
      </c>
      <c r="AU214" s="239" t="s">
        <v>91</v>
      </c>
      <c r="AY214" s="18" t="s">
        <v>320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341</v>
      </c>
      <c r="BM214" s="239" t="s">
        <v>6006</v>
      </c>
    </row>
    <row r="215" s="2" customFormat="1">
      <c r="A215" s="39"/>
      <c r="B215" s="40"/>
      <c r="C215" s="41"/>
      <c r="D215" s="241" t="s">
        <v>329</v>
      </c>
      <c r="E215" s="41"/>
      <c r="F215" s="242" t="s">
        <v>6007</v>
      </c>
      <c r="G215" s="41"/>
      <c r="H215" s="41"/>
      <c r="I215" s="243"/>
      <c r="J215" s="41"/>
      <c r="K215" s="41"/>
      <c r="L215" s="45"/>
      <c r="M215" s="244"/>
      <c r="N215" s="245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329</v>
      </c>
      <c r="AU215" s="18" t="s">
        <v>91</v>
      </c>
    </row>
    <row r="216" s="2" customFormat="1" ht="16.5" customHeight="1">
      <c r="A216" s="39"/>
      <c r="B216" s="40"/>
      <c r="C216" s="274" t="s">
        <v>546</v>
      </c>
      <c r="D216" s="274" t="s">
        <v>503</v>
      </c>
      <c r="E216" s="275" t="s">
        <v>6008</v>
      </c>
      <c r="F216" s="276" t="s">
        <v>6009</v>
      </c>
      <c r="G216" s="277" t="s">
        <v>544</v>
      </c>
      <c r="H216" s="278">
        <v>3</v>
      </c>
      <c r="I216" s="279"/>
      <c r="J216" s="280">
        <f>ROUND(I216*H216,2)</f>
        <v>0</v>
      </c>
      <c r="K216" s="276" t="s">
        <v>1</v>
      </c>
      <c r="L216" s="281"/>
      <c r="M216" s="282" t="s">
        <v>1</v>
      </c>
      <c r="N216" s="283" t="s">
        <v>46</v>
      </c>
      <c r="O216" s="92"/>
      <c r="P216" s="237">
        <f>O216*H216</f>
        <v>0</v>
      </c>
      <c r="Q216" s="237">
        <v>7.2779999999999996</v>
      </c>
      <c r="R216" s="237">
        <f>Q216*H216</f>
        <v>21.834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363</v>
      </c>
      <c r="AT216" s="239" t="s">
        <v>503</v>
      </c>
      <c r="AU216" s="239" t="s">
        <v>91</v>
      </c>
      <c r="AY216" s="18" t="s">
        <v>320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341</v>
      </c>
      <c r="BM216" s="239" t="s">
        <v>6010</v>
      </c>
    </row>
    <row r="217" s="2" customFormat="1" ht="16.5" customHeight="1">
      <c r="A217" s="39"/>
      <c r="B217" s="40"/>
      <c r="C217" s="274" t="s">
        <v>550</v>
      </c>
      <c r="D217" s="274" t="s">
        <v>503</v>
      </c>
      <c r="E217" s="275" t="s">
        <v>6011</v>
      </c>
      <c r="F217" s="276" t="s">
        <v>6012</v>
      </c>
      <c r="G217" s="277" t="s">
        <v>544</v>
      </c>
      <c r="H217" s="278">
        <v>3</v>
      </c>
      <c r="I217" s="279"/>
      <c r="J217" s="280">
        <f>ROUND(I217*H217,2)</f>
        <v>0</v>
      </c>
      <c r="K217" s="276" t="s">
        <v>1</v>
      </c>
      <c r="L217" s="281"/>
      <c r="M217" s="282" t="s">
        <v>1</v>
      </c>
      <c r="N217" s="283" t="s">
        <v>46</v>
      </c>
      <c r="O217" s="92"/>
      <c r="P217" s="237">
        <f>O217*H217</f>
        <v>0</v>
      </c>
      <c r="Q217" s="237">
        <v>7.2779999999999996</v>
      </c>
      <c r="R217" s="237">
        <f>Q217*H217</f>
        <v>21.834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363</v>
      </c>
      <c r="AT217" s="239" t="s">
        <v>503</v>
      </c>
      <c r="AU217" s="239" t="s">
        <v>91</v>
      </c>
      <c r="AY217" s="18" t="s">
        <v>320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341</v>
      </c>
      <c r="BM217" s="239" t="s">
        <v>6013</v>
      </c>
    </row>
    <row r="218" s="2" customFormat="1" ht="16.5" customHeight="1">
      <c r="A218" s="39"/>
      <c r="B218" s="40"/>
      <c r="C218" s="274" t="s">
        <v>556</v>
      </c>
      <c r="D218" s="274" t="s">
        <v>503</v>
      </c>
      <c r="E218" s="275" t="s">
        <v>6014</v>
      </c>
      <c r="F218" s="276" t="s">
        <v>6015</v>
      </c>
      <c r="G218" s="277" t="s">
        <v>544</v>
      </c>
      <c r="H218" s="278">
        <v>2</v>
      </c>
      <c r="I218" s="279"/>
      <c r="J218" s="280">
        <f>ROUND(I218*H218,2)</f>
        <v>0</v>
      </c>
      <c r="K218" s="276" t="s">
        <v>1</v>
      </c>
      <c r="L218" s="281"/>
      <c r="M218" s="282" t="s">
        <v>1</v>
      </c>
      <c r="N218" s="283" t="s">
        <v>46</v>
      </c>
      <c r="O218" s="92"/>
      <c r="P218" s="237">
        <f>O218*H218</f>
        <v>0</v>
      </c>
      <c r="Q218" s="237">
        <v>7.2779999999999996</v>
      </c>
      <c r="R218" s="237">
        <f>Q218*H218</f>
        <v>14.555999999999999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363</v>
      </c>
      <c r="AT218" s="239" t="s">
        <v>503</v>
      </c>
      <c r="AU218" s="239" t="s">
        <v>91</v>
      </c>
      <c r="AY218" s="18" t="s">
        <v>320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341</v>
      </c>
      <c r="BM218" s="239" t="s">
        <v>6016</v>
      </c>
    </row>
    <row r="219" s="12" customFormat="1" ht="22.8" customHeight="1">
      <c r="A219" s="12"/>
      <c r="B219" s="212"/>
      <c r="C219" s="213"/>
      <c r="D219" s="214" t="s">
        <v>80</v>
      </c>
      <c r="E219" s="226" t="s">
        <v>350</v>
      </c>
      <c r="F219" s="226" t="s">
        <v>1220</v>
      </c>
      <c r="G219" s="213"/>
      <c r="H219" s="213"/>
      <c r="I219" s="216"/>
      <c r="J219" s="227">
        <f>BK219</f>
        <v>0</v>
      </c>
      <c r="K219" s="213"/>
      <c r="L219" s="218"/>
      <c r="M219" s="219"/>
      <c r="N219" s="220"/>
      <c r="O219" s="220"/>
      <c r="P219" s="221">
        <f>SUM(P220:P282)</f>
        <v>0</v>
      </c>
      <c r="Q219" s="220"/>
      <c r="R219" s="221">
        <f>SUM(R220:R282)</f>
        <v>45.644617399999994</v>
      </c>
      <c r="S219" s="220"/>
      <c r="T219" s="222">
        <f>SUM(T220:T282)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3" t="s">
        <v>89</v>
      </c>
      <c r="AT219" s="224" t="s">
        <v>80</v>
      </c>
      <c r="AU219" s="224" t="s">
        <v>89</v>
      </c>
      <c r="AY219" s="223" t="s">
        <v>320</v>
      </c>
      <c r="BK219" s="225">
        <f>SUM(BK220:BK282)</f>
        <v>0</v>
      </c>
    </row>
    <row r="220" s="2" customFormat="1" ht="24.15" customHeight="1">
      <c r="A220" s="39"/>
      <c r="B220" s="40"/>
      <c r="C220" s="228" t="s">
        <v>561</v>
      </c>
      <c r="D220" s="228" t="s">
        <v>323</v>
      </c>
      <c r="E220" s="229" t="s">
        <v>1227</v>
      </c>
      <c r="F220" s="230" t="s">
        <v>1228</v>
      </c>
      <c r="G220" s="231" t="s">
        <v>437</v>
      </c>
      <c r="H220" s="232">
        <v>353.91500000000002</v>
      </c>
      <c r="I220" s="233"/>
      <c r="J220" s="234">
        <f>ROUND(I220*H220,2)</f>
        <v>0</v>
      </c>
      <c r="K220" s="230" t="s">
        <v>326</v>
      </c>
      <c r="L220" s="45"/>
      <c r="M220" s="235" t="s">
        <v>1</v>
      </c>
      <c r="N220" s="236" t="s">
        <v>46</v>
      </c>
      <c r="O220" s="92"/>
      <c r="P220" s="237">
        <f>O220*H220</f>
        <v>0</v>
      </c>
      <c r="Q220" s="237">
        <v>0.016279999999999999</v>
      </c>
      <c r="R220" s="237">
        <f>Q220*H220</f>
        <v>5.7617362000000005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341</v>
      </c>
      <c r="AT220" s="239" t="s">
        <v>323</v>
      </c>
      <c r="AU220" s="239" t="s">
        <v>91</v>
      </c>
      <c r="AY220" s="18" t="s">
        <v>320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89</v>
      </c>
      <c r="BK220" s="240">
        <f>ROUND(I220*H220,2)</f>
        <v>0</v>
      </c>
      <c r="BL220" s="18" t="s">
        <v>341</v>
      </c>
      <c r="BM220" s="239" t="s">
        <v>6017</v>
      </c>
    </row>
    <row r="221" s="2" customFormat="1">
      <c r="A221" s="39"/>
      <c r="B221" s="40"/>
      <c r="C221" s="41"/>
      <c r="D221" s="241" t="s">
        <v>329</v>
      </c>
      <c r="E221" s="41"/>
      <c r="F221" s="242" t="s">
        <v>1230</v>
      </c>
      <c r="G221" s="41"/>
      <c r="H221" s="41"/>
      <c r="I221" s="243"/>
      <c r="J221" s="41"/>
      <c r="K221" s="41"/>
      <c r="L221" s="45"/>
      <c r="M221" s="244"/>
      <c r="N221" s="245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329</v>
      </c>
      <c r="AU221" s="18" t="s">
        <v>91</v>
      </c>
    </row>
    <row r="222" s="13" customFormat="1">
      <c r="A222" s="13"/>
      <c r="B222" s="251"/>
      <c r="C222" s="252"/>
      <c r="D222" s="253" t="s">
        <v>440</v>
      </c>
      <c r="E222" s="254" t="s">
        <v>1</v>
      </c>
      <c r="F222" s="255" t="s">
        <v>6018</v>
      </c>
      <c r="G222" s="252"/>
      <c r="H222" s="256">
        <v>350.495</v>
      </c>
      <c r="I222" s="257"/>
      <c r="J222" s="252"/>
      <c r="K222" s="252"/>
      <c r="L222" s="258"/>
      <c r="M222" s="259"/>
      <c r="N222" s="260"/>
      <c r="O222" s="260"/>
      <c r="P222" s="260"/>
      <c r="Q222" s="260"/>
      <c r="R222" s="260"/>
      <c r="S222" s="260"/>
      <c r="T222" s="26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2" t="s">
        <v>440</v>
      </c>
      <c r="AU222" s="262" t="s">
        <v>91</v>
      </c>
      <c r="AV222" s="13" t="s">
        <v>91</v>
      </c>
      <c r="AW222" s="13" t="s">
        <v>36</v>
      </c>
      <c r="AX222" s="13" t="s">
        <v>81</v>
      </c>
      <c r="AY222" s="262" t="s">
        <v>320</v>
      </c>
    </row>
    <row r="223" s="13" customFormat="1">
      <c r="A223" s="13"/>
      <c r="B223" s="251"/>
      <c r="C223" s="252"/>
      <c r="D223" s="253" t="s">
        <v>440</v>
      </c>
      <c r="E223" s="254" t="s">
        <v>1</v>
      </c>
      <c r="F223" s="255" t="s">
        <v>6019</v>
      </c>
      <c r="G223" s="252"/>
      <c r="H223" s="256">
        <v>3.4199999999999999</v>
      </c>
      <c r="I223" s="257"/>
      <c r="J223" s="252"/>
      <c r="K223" s="252"/>
      <c r="L223" s="258"/>
      <c r="M223" s="259"/>
      <c r="N223" s="260"/>
      <c r="O223" s="260"/>
      <c r="P223" s="260"/>
      <c r="Q223" s="260"/>
      <c r="R223" s="260"/>
      <c r="S223" s="260"/>
      <c r="T223" s="261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2" t="s">
        <v>440</v>
      </c>
      <c r="AU223" s="262" t="s">
        <v>91</v>
      </c>
      <c r="AV223" s="13" t="s">
        <v>91</v>
      </c>
      <c r="AW223" s="13" t="s">
        <v>36</v>
      </c>
      <c r="AX223" s="13" t="s">
        <v>81</v>
      </c>
      <c r="AY223" s="262" t="s">
        <v>320</v>
      </c>
    </row>
    <row r="224" s="14" customFormat="1">
      <c r="A224" s="14"/>
      <c r="B224" s="263"/>
      <c r="C224" s="264"/>
      <c r="D224" s="253" t="s">
        <v>440</v>
      </c>
      <c r="E224" s="265" t="s">
        <v>1</v>
      </c>
      <c r="F224" s="266" t="s">
        <v>485</v>
      </c>
      <c r="G224" s="264"/>
      <c r="H224" s="267">
        <v>353.91500000000002</v>
      </c>
      <c r="I224" s="268"/>
      <c r="J224" s="264"/>
      <c r="K224" s="264"/>
      <c r="L224" s="269"/>
      <c r="M224" s="270"/>
      <c r="N224" s="271"/>
      <c r="O224" s="271"/>
      <c r="P224" s="271"/>
      <c r="Q224" s="271"/>
      <c r="R224" s="271"/>
      <c r="S224" s="271"/>
      <c r="T224" s="272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73" t="s">
        <v>440</v>
      </c>
      <c r="AU224" s="273" t="s">
        <v>91</v>
      </c>
      <c r="AV224" s="14" t="s">
        <v>341</v>
      </c>
      <c r="AW224" s="14" t="s">
        <v>36</v>
      </c>
      <c r="AX224" s="14" t="s">
        <v>89</v>
      </c>
      <c r="AY224" s="273" t="s">
        <v>320</v>
      </c>
    </row>
    <row r="225" s="2" customFormat="1" ht="44.25" customHeight="1">
      <c r="A225" s="39"/>
      <c r="B225" s="40"/>
      <c r="C225" s="228" t="s">
        <v>566</v>
      </c>
      <c r="D225" s="228" t="s">
        <v>323</v>
      </c>
      <c r="E225" s="229" t="s">
        <v>1326</v>
      </c>
      <c r="F225" s="230" t="s">
        <v>1327</v>
      </c>
      <c r="G225" s="231" t="s">
        <v>437</v>
      </c>
      <c r="H225" s="232">
        <v>46.049999999999997</v>
      </c>
      <c r="I225" s="233"/>
      <c r="J225" s="234">
        <f>ROUND(I225*H225,2)</f>
        <v>0</v>
      </c>
      <c r="K225" s="230" t="s">
        <v>326</v>
      </c>
      <c r="L225" s="45"/>
      <c r="M225" s="235" t="s">
        <v>1</v>
      </c>
      <c r="N225" s="236" t="s">
        <v>46</v>
      </c>
      <c r="O225" s="92"/>
      <c r="P225" s="237">
        <f>O225*H225</f>
        <v>0</v>
      </c>
      <c r="Q225" s="237">
        <v>0.0086800000000000002</v>
      </c>
      <c r="R225" s="237">
        <f>Q225*H225</f>
        <v>0.39971399999999996</v>
      </c>
      <c r="S225" s="237">
        <v>0</v>
      </c>
      <c r="T225" s="23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9" t="s">
        <v>341</v>
      </c>
      <c r="AT225" s="239" t="s">
        <v>323</v>
      </c>
      <c r="AU225" s="239" t="s">
        <v>91</v>
      </c>
      <c r="AY225" s="18" t="s">
        <v>320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8" t="s">
        <v>89</v>
      </c>
      <c r="BK225" s="240">
        <f>ROUND(I225*H225,2)</f>
        <v>0</v>
      </c>
      <c r="BL225" s="18" t="s">
        <v>341</v>
      </c>
      <c r="BM225" s="239" t="s">
        <v>6020</v>
      </c>
    </row>
    <row r="226" s="2" customFormat="1">
      <c r="A226" s="39"/>
      <c r="B226" s="40"/>
      <c r="C226" s="41"/>
      <c r="D226" s="241" t="s">
        <v>329</v>
      </c>
      <c r="E226" s="41"/>
      <c r="F226" s="242" t="s">
        <v>1329</v>
      </c>
      <c r="G226" s="41"/>
      <c r="H226" s="41"/>
      <c r="I226" s="243"/>
      <c r="J226" s="41"/>
      <c r="K226" s="41"/>
      <c r="L226" s="45"/>
      <c r="M226" s="244"/>
      <c r="N226" s="245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329</v>
      </c>
      <c r="AU226" s="18" t="s">
        <v>91</v>
      </c>
    </row>
    <row r="227" s="13" customFormat="1">
      <c r="A227" s="13"/>
      <c r="B227" s="251"/>
      <c r="C227" s="252"/>
      <c r="D227" s="253" t="s">
        <v>440</v>
      </c>
      <c r="E227" s="254" t="s">
        <v>1</v>
      </c>
      <c r="F227" s="255" t="s">
        <v>6021</v>
      </c>
      <c r="G227" s="252"/>
      <c r="H227" s="256">
        <v>46.049999999999997</v>
      </c>
      <c r="I227" s="257"/>
      <c r="J227" s="252"/>
      <c r="K227" s="252"/>
      <c r="L227" s="258"/>
      <c r="M227" s="259"/>
      <c r="N227" s="260"/>
      <c r="O227" s="260"/>
      <c r="P227" s="260"/>
      <c r="Q227" s="260"/>
      <c r="R227" s="260"/>
      <c r="S227" s="260"/>
      <c r="T227" s="26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2" t="s">
        <v>440</v>
      </c>
      <c r="AU227" s="262" t="s">
        <v>91</v>
      </c>
      <c r="AV227" s="13" t="s">
        <v>91</v>
      </c>
      <c r="AW227" s="13" t="s">
        <v>36</v>
      </c>
      <c r="AX227" s="13" t="s">
        <v>89</v>
      </c>
      <c r="AY227" s="262" t="s">
        <v>320</v>
      </c>
    </row>
    <row r="228" s="2" customFormat="1" ht="24.15" customHeight="1">
      <c r="A228" s="39"/>
      <c r="B228" s="40"/>
      <c r="C228" s="274" t="s">
        <v>573</v>
      </c>
      <c r="D228" s="274" t="s">
        <v>503</v>
      </c>
      <c r="E228" s="275" t="s">
        <v>1333</v>
      </c>
      <c r="F228" s="276" t="s">
        <v>1334</v>
      </c>
      <c r="G228" s="277" t="s">
        <v>437</v>
      </c>
      <c r="H228" s="278">
        <v>48.353000000000002</v>
      </c>
      <c r="I228" s="279"/>
      <c r="J228" s="280">
        <f>ROUND(I228*H228,2)</f>
        <v>0</v>
      </c>
      <c r="K228" s="276" t="s">
        <v>326</v>
      </c>
      <c r="L228" s="281"/>
      <c r="M228" s="282" t="s">
        <v>1</v>
      </c>
      <c r="N228" s="283" t="s">
        <v>46</v>
      </c>
      <c r="O228" s="92"/>
      <c r="P228" s="237">
        <f>O228*H228</f>
        <v>0</v>
      </c>
      <c r="Q228" s="237">
        <v>0.0054000000000000003</v>
      </c>
      <c r="R228" s="237">
        <f>Q228*H228</f>
        <v>0.26110620000000001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363</v>
      </c>
      <c r="AT228" s="239" t="s">
        <v>503</v>
      </c>
      <c r="AU228" s="239" t="s">
        <v>91</v>
      </c>
      <c r="AY228" s="18" t="s">
        <v>320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89</v>
      </c>
      <c r="BK228" s="240">
        <f>ROUND(I228*H228,2)</f>
        <v>0</v>
      </c>
      <c r="BL228" s="18" t="s">
        <v>341</v>
      </c>
      <c r="BM228" s="239" t="s">
        <v>6022</v>
      </c>
    </row>
    <row r="229" s="13" customFormat="1">
      <c r="A229" s="13"/>
      <c r="B229" s="251"/>
      <c r="C229" s="252"/>
      <c r="D229" s="253" t="s">
        <v>440</v>
      </c>
      <c r="E229" s="254" t="s">
        <v>1</v>
      </c>
      <c r="F229" s="255" t="s">
        <v>6023</v>
      </c>
      <c r="G229" s="252"/>
      <c r="H229" s="256">
        <v>48.353000000000002</v>
      </c>
      <c r="I229" s="257"/>
      <c r="J229" s="252"/>
      <c r="K229" s="252"/>
      <c r="L229" s="258"/>
      <c r="M229" s="259"/>
      <c r="N229" s="260"/>
      <c r="O229" s="260"/>
      <c r="P229" s="260"/>
      <c r="Q229" s="260"/>
      <c r="R229" s="260"/>
      <c r="S229" s="260"/>
      <c r="T229" s="26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2" t="s">
        <v>440</v>
      </c>
      <c r="AU229" s="262" t="s">
        <v>91</v>
      </c>
      <c r="AV229" s="13" t="s">
        <v>91</v>
      </c>
      <c r="AW229" s="13" t="s">
        <v>36</v>
      </c>
      <c r="AX229" s="13" t="s">
        <v>89</v>
      </c>
      <c r="AY229" s="262" t="s">
        <v>320</v>
      </c>
    </row>
    <row r="230" s="2" customFormat="1" ht="44.25" customHeight="1">
      <c r="A230" s="39"/>
      <c r="B230" s="40"/>
      <c r="C230" s="228" t="s">
        <v>819</v>
      </c>
      <c r="D230" s="228" t="s">
        <v>323</v>
      </c>
      <c r="E230" s="229" t="s">
        <v>1326</v>
      </c>
      <c r="F230" s="230" t="s">
        <v>1327</v>
      </c>
      <c r="G230" s="231" t="s">
        <v>437</v>
      </c>
      <c r="H230" s="232">
        <v>44.039999999999999</v>
      </c>
      <c r="I230" s="233"/>
      <c r="J230" s="234">
        <f>ROUND(I230*H230,2)</f>
        <v>0</v>
      </c>
      <c r="K230" s="230" t="s">
        <v>326</v>
      </c>
      <c r="L230" s="45"/>
      <c r="M230" s="235" t="s">
        <v>1</v>
      </c>
      <c r="N230" s="236" t="s">
        <v>46</v>
      </c>
      <c r="O230" s="92"/>
      <c r="P230" s="237">
        <f>O230*H230</f>
        <v>0</v>
      </c>
      <c r="Q230" s="237">
        <v>0.0086800000000000002</v>
      </c>
      <c r="R230" s="237">
        <f>Q230*H230</f>
        <v>0.38226720000000003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341</v>
      </c>
      <c r="AT230" s="239" t="s">
        <v>323</v>
      </c>
      <c r="AU230" s="239" t="s">
        <v>91</v>
      </c>
      <c r="AY230" s="18" t="s">
        <v>320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89</v>
      </c>
      <c r="BK230" s="240">
        <f>ROUND(I230*H230,2)</f>
        <v>0</v>
      </c>
      <c r="BL230" s="18" t="s">
        <v>341</v>
      </c>
      <c r="BM230" s="239" t="s">
        <v>6024</v>
      </c>
    </row>
    <row r="231" s="2" customFormat="1">
      <c r="A231" s="39"/>
      <c r="B231" s="40"/>
      <c r="C231" s="41"/>
      <c r="D231" s="241" t="s">
        <v>329</v>
      </c>
      <c r="E231" s="41"/>
      <c r="F231" s="242" t="s">
        <v>1329</v>
      </c>
      <c r="G231" s="41"/>
      <c r="H231" s="41"/>
      <c r="I231" s="243"/>
      <c r="J231" s="41"/>
      <c r="K231" s="41"/>
      <c r="L231" s="45"/>
      <c r="M231" s="244"/>
      <c r="N231" s="245"/>
      <c r="O231" s="92"/>
      <c r="P231" s="92"/>
      <c r="Q231" s="92"/>
      <c r="R231" s="92"/>
      <c r="S231" s="92"/>
      <c r="T231" s="93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329</v>
      </c>
      <c r="AU231" s="18" t="s">
        <v>91</v>
      </c>
    </row>
    <row r="232" s="16" customFormat="1">
      <c r="A232" s="16"/>
      <c r="B232" s="299"/>
      <c r="C232" s="300"/>
      <c r="D232" s="253" t="s">
        <v>440</v>
      </c>
      <c r="E232" s="301" t="s">
        <v>1</v>
      </c>
      <c r="F232" s="302" t="s">
        <v>879</v>
      </c>
      <c r="G232" s="300"/>
      <c r="H232" s="301" t="s">
        <v>1</v>
      </c>
      <c r="I232" s="303"/>
      <c r="J232" s="300"/>
      <c r="K232" s="300"/>
      <c r="L232" s="304"/>
      <c r="M232" s="305"/>
      <c r="N232" s="306"/>
      <c r="O232" s="306"/>
      <c r="P232" s="306"/>
      <c r="Q232" s="306"/>
      <c r="R232" s="306"/>
      <c r="S232" s="306"/>
      <c r="T232" s="307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308" t="s">
        <v>440</v>
      </c>
      <c r="AU232" s="308" t="s">
        <v>91</v>
      </c>
      <c r="AV232" s="16" t="s">
        <v>89</v>
      </c>
      <c r="AW232" s="16" t="s">
        <v>36</v>
      </c>
      <c r="AX232" s="16" t="s">
        <v>81</v>
      </c>
      <c r="AY232" s="308" t="s">
        <v>320</v>
      </c>
    </row>
    <row r="233" s="13" customFormat="1">
      <c r="A233" s="13"/>
      <c r="B233" s="251"/>
      <c r="C233" s="252"/>
      <c r="D233" s="253" t="s">
        <v>440</v>
      </c>
      <c r="E233" s="254" t="s">
        <v>1</v>
      </c>
      <c r="F233" s="255" t="s">
        <v>6025</v>
      </c>
      <c r="G233" s="252"/>
      <c r="H233" s="256">
        <v>40.039999999999999</v>
      </c>
      <c r="I233" s="257"/>
      <c r="J233" s="252"/>
      <c r="K233" s="252"/>
      <c r="L233" s="258"/>
      <c r="M233" s="259"/>
      <c r="N233" s="260"/>
      <c r="O233" s="260"/>
      <c r="P233" s="260"/>
      <c r="Q233" s="260"/>
      <c r="R233" s="260"/>
      <c r="S233" s="260"/>
      <c r="T233" s="26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2" t="s">
        <v>440</v>
      </c>
      <c r="AU233" s="262" t="s">
        <v>91</v>
      </c>
      <c r="AV233" s="13" t="s">
        <v>91</v>
      </c>
      <c r="AW233" s="13" t="s">
        <v>36</v>
      </c>
      <c r="AX233" s="13" t="s">
        <v>81</v>
      </c>
      <c r="AY233" s="262" t="s">
        <v>320</v>
      </c>
    </row>
    <row r="234" s="13" customFormat="1">
      <c r="A234" s="13"/>
      <c r="B234" s="251"/>
      <c r="C234" s="252"/>
      <c r="D234" s="253" t="s">
        <v>440</v>
      </c>
      <c r="E234" s="254" t="s">
        <v>1</v>
      </c>
      <c r="F234" s="255" t="s">
        <v>6026</v>
      </c>
      <c r="G234" s="252"/>
      <c r="H234" s="256">
        <v>4</v>
      </c>
      <c r="I234" s="257"/>
      <c r="J234" s="252"/>
      <c r="K234" s="252"/>
      <c r="L234" s="258"/>
      <c r="M234" s="259"/>
      <c r="N234" s="260"/>
      <c r="O234" s="260"/>
      <c r="P234" s="260"/>
      <c r="Q234" s="260"/>
      <c r="R234" s="260"/>
      <c r="S234" s="260"/>
      <c r="T234" s="26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2" t="s">
        <v>440</v>
      </c>
      <c r="AU234" s="262" t="s">
        <v>91</v>
      </c>
      <c r="AV234" s="13" t="s">
        <v>91</v>
      </c>
      <c r="AW234" s="13" t="s">
        <v>36</v>
      </c>
      <c r="AX234" s="13" t="s">
        <v>81</v>
      </c>
      <c r="AY234" s="262" t="s">
        <v>320</v>
      </c>
    </row>
    <row r="235" s="14" customFormat="1">
      <c r="A235" s="14"/>
      <c r="B235" s="263"/>
      <c r="C235" s="264"/>
      <c r="D235" s="253" t="s">
        <v>440</v>
      </c>
      <c r="E235" s="265" t="s">
        <v>1</v>
      </c>
      <c r="F235" s="266" t="s">
        <v>485</v>
      </c>
      <c r="G235" s="264"/>
      <c r="H235" s="267">
        <v>44.039999999999999</v>
      </c>
      <c r="I235" s="268"/>
      <c r="J235" s="264"/>
      <c r="K235" s="264"/>
      <c r="L235" s="269"/>
      <c r="M235" s="270"/>
      <c r="N235" s="271"/>
      <c r="O235" s="271"/>
      <c r="P235" s="271"/>
      <c r="Q235" s="271"/>
      <c r="R235" s="271"/>
      <c r="S235" s="271"/>
      <c r="T235" s="272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73" t="s">
        <v>440</v>
      </c>
      <c r="AU235" s="273" t="s">
        <v>91</v>
      </c>
      <c r="AV235" s="14" t="s">
        <v>341</v>
      </c>
      <c r="AW235" s="14" t="s">
        <v>36</v>
      </c>
      <c r="AX235" s="14" t="s">
        <v>89</v>
      </c>
      <c r="AY235" s="273" t="s">
        <v>320</v>
      </c>
    </row>
    <row r="236" s="2" customFormat="1" ht="24.15" customHeight="1">
      <c r="A236" s="39"/>
      <c r="B236" s="40"/>
      <c r="C236" s="274" t="s">
        <v>823</v>
      </c>
      <c r="D236" s="274" t="s">
        <v>503</v>
      </c>
      <c r="E236" s="275" t="s">
        <v>1342</v>
      </c>
      <c r="F236" s="276" t="s">
        <v>1343</v>
      </c>
      <c r="G236" s="277" t="s">
        <v>437</v>
      </c>
      <c r="H236" s="278">
        <v>46.241999999999997</v>
      </c>
      <c r="I236" s="279"/>
      <c r="J236" s="280">
        <f>ROUND(I236*H236,2)</f>
        <v>0</v>
      </c>
      <c r="K236" s="276" t="s">
        <v>326</v>
      </c>
      <c r="L236" s="281"/>
      <c r="M236" s="282" t="s">
        <v>1</v>
      </c>
      <c r="N236" s="283" t="s">
        <v>46</v>
      </c>
      <c r="O236" s="92"/>
      <c r="P236" s="237">
        <f>O236*H236</f>
        <v>0</v>
      </c>
      <c r="Q236" s="237">
        <v>0.0060000000000000001</v>
      </c>
      <c r="R236" s="237">
        <f>Q236*H236</f>
        <v>0.27745199999999998</v>
      </c>
      <c r="S236" s="237">
        <v>0</v>
      </c>
      <c r="T236" s="238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9" t="s">
        <v>363</v>
      </c>
      <c r="AT236" s="239" t="s">
        <v>503</v>
      </c>
      <c r="AU236" s="239" t="s">
        <v>91</v>
      </c>
      <c r="AY236" s="18" t="s">
        <v>320</v>
      </c>
      <c r="BE236" s="240">
        <f>IF(N236="základní",J236,0)</f>
        <v>0</v>
      </c>
      <c r="BF236" s="240">
        <f>IF(N236="snížená",J236,0)</f>
        <v>0</v>
      </c>
      <c r="BG236" s="240">
        <f>IF(N236="zákl. přenesená",J236,0)</f>
        <v>0</v>
      </c>
      <c r="BH236" s="240">
        <f>IF(N236="sníž. přenesená",J236,0)</f>
        <v>0</v>
      </c>
      <c r="BI236" s="240">
        <f>IF(N236="nulová",J236,0)</f>
        <v>0</v>
      </c>
      <c r="BJ236" s="18" t="s">
        <v>89</v>
      </c>
      <c r="BK236" s="240">
        <f>ROUND(I236*H236,2)</f>
        <v>0</v>
      </c>
      <c r="BL236" s="18" t="s">
        <v>341</v>
      </c>
      <c r="BM236" s="239" t="s">
        <v>6027</v>
      </c>
    </row>
    <row r="237" s="13" customFormat="1">
      <c r="A237" s="13"/>
      <c r="B237" s="251"/>
      <c r="C237" s="252"/>
      <c r="D237" s="253" t="s">
        <v>440</v>
      </c>
      <c r="E237" s="254" t="s">
        <v>1</v>
      </c>
      <c r="F237" s="255" t="s">
        <v>6028</v>
      </c>
      <c r="G237" s="252"/>
      <c r="H237" s="256">
        <v>46.241999999999997</v>
      </c>
      <c r="I237" s="257"/>
      <c r="J237" s="252"/>
      <c r="K237" s="252"/>
      <c r="L237" s="258"/>
      <c r="M237" s="259"/>
      <c r="N237" s="260"/>
      <c r="O237" s="260"/>
      <c r="P237" s="260"/>
      <c r="Q237" s="260"/>
      <c r="R237" s="260"/>
      <c r="S237" s="260"/>
      <c r="T237" s="261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2" t="s">
        <v>440</v>
      </c>
      <c r="AU237" s="262" t="s">
        <v>91</v>
      </c>
      <c r="AV237" s="13" t="s">
        <v>91</v>
      </c>
      <c r="AW237" s="13" t="s">
        <v>36</v>
      </c>
      <c r="AX237" s="13" t="s">
        <v>89</v>
      </c>
      <c r="AY237" s="262" t="s">
        <v>320</v>
      </c>
    </row>
    <row r="238" s="2" customFormat="1" ht="49.05" customHeight="1">
      <c r="A238" s="39"/>
      <c r="B238" s="40"/>
      <c r="C238" s="228" t="s">
        <v>828</v>
      </c>
      <c r="D238" s="228" t="s">
        <v>323</v>
      </c>
      <c r="E238" s="229" t="s">
        <v>1347</v>
      </c>
      <c r="F238" s="230" t="s">
        <v>1348</v>
      </c>
      <c r="G238" s="231" t="s">
        <v>437</v>
      </c>
      <c r="H238" s="232">
        <v>390.95999999999998</v>
      </c>
      <c r="I238" s="233"/>
      <c r="J238" s="234">
        <f>ROUND(I238*H238,2)</f>
        <v>0</v>
      </c>
      <c r="K238" s="230" t="s">
        <v>326</v>
      </c>
      <c r="L238" s="45"/>
      <c r="M238" s="235" t="s">
        <v>1</v>
      </c>
      <c r="N238" s="236" t="s">
        <v>46</v>
      </c>
      <c r="O238" s="92"/>
      <c r="P238" s="237">
        <f>O238*H238</f>
        <v>0</v>
      </c>
      <c r="Q238" s="237">
        <v>0.011679999999999999</v>
      </c>
      <c r="R238" s="237">
        <f>Q238*H238</f>
        <v>4.5664127999999993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341</v>
      </c>
      <c r="AT238" s="239" t="s">
        <v>323</v>
      </c>
      <c r="AU238" s="239" t="s">
        <v>91</v>
      </c>
      <c r="AY238" s="18" t="s">
        <v>320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89</v>
      </c>
      <c r="BK238" s="240">
        <f>ROUND(I238*H238,2)</f>
        <v>0</v>
      </c>
      <c r="BL238" s="18" t="s">
        <v>341</v>
      </c>
      <c r="BM238" s="239" t="s">
        <v>6029</v>
      </c>
    </row>
    <row r="239" s="2" customFormat="1">
      <c r="A239" s="39"/>
      <c r="B239" s="40"/>
      <c r="C239" s="41"/>
      <c r="D239" s="241" t="s">
        <v>329</v>
      </c>
      <c r="E239" s="41"/>
      <c r="F239" s="242" t="s">
        <v>1350</v>
      </c>
      <c r="G239" s="41"/>
      <c r="H239" s="41"/>
      <c r="I239" s="243"/>
      <c r="J239" s="41"/>
      <c r="K239" s="41"/>
      <c r="L239" s="45"/>
      <c r="M239" s="244"/>
      <c r="N239" s="245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329</v>
      </c>
      <c r="AU239" s="18" t="s">
        <v>91</v>
      </c>
    </row>
    <row r="240" s="16" customFormat="1">
      <c r="A240" s="16"/>
      <c r="B240" s="299"/>
      <c r="C240" s="300"/>
      <c r="D240" s="253" t="s">
        <v>440</v>
      </c>
      <c r="E240" s="301" t="s">
        <v>1</v>
      </c>
      <c r="F240" s="302" t="s">
        <v>6030</v>
      </c>
      <c r="G240" s="300"/>
      <c r="H240" s="301" t="s">
        <v>1</v>
      </c>
      <c r="I240" s="303"/>
      <c r="J240" s="300"/>
      <c r="K240" s="300"/>
      <c r="L240" s="304"/>
      <c r="M240" s="305"/>
      <c r="N240" s="306"/>
      <c r="O240" s="306"/>
      <c r="P240" s="306"/>
      <c r="Q240" s="306"/>
      <c r="R240" s="306"/>
      <c r="S240" s="306"/>
      <c r="T240" s="307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T240" s="308" t="s">
        <v>440</v>
      </c>
      <c r="AU240" s="308" t="s">
        <v>91</v>
      </c>
      <c r="AV240" s="16" t="s">
        <v>89</v>
      </c>
      <c r="AW240" s="16" t="s">
        <v>36</v>
      </c>
      <c r="AX240" s="16" t="s">
        <v>81</v>
      </c>
      <c r="AY240" s="308" t="s">
        <v>320</v>
      </c>
    </row>
    <row r="241" s="13" customFormat="1">
      <c r="A241" s="13"/>
      <c r="B241" s="251"/>
      <c r="C241" s="252"/>
      <c r="D241" s="253" t="s">
        <v>440</v>
      </c>
      <c r="E241" s="254" t="s">
        <v>1</v>
      </c>
      <c r="F241" s="255" t="s">
        <v>6031</v>
      </c>
      <c r="G241" s="252"/>
      <c r="H241" s="256">
        <v>260.94999999999999</v>
      </c>
      <c r="I241" s="257"/>
      <c r="J241" s="252"/>
      <c r="K241" s="252"/>
      <c r="L241" s="258"/>
      <c r="M241" s="259"/>
      <c r="N241" s="260"/>
      <c r="O241" s="260"/>
      <c r="P241" s="260"/>
      <c r="Q241" s="260"/>
      <c r="R241" s="260"/>
      <c r="S241" s="260"/>
      <c r="T241" s="26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2" t="s">
        <v>440</v>
      </c>
      <c r="AU241" s="262" t="s">
        <v>91</v>
      </c>
      <c r="AV241" s="13" t="s">
        <v>91</v>
      </c>
      <c r="AW241" s="13" t="s">
        <v>36</v>
      </c>
      <c r="AX241" s="13" t="s">
        <v>81</v>
      </c>
      <c r="AY241" s="262" t="s">
        <v>320</v>
      </c>
    </row>
    <row r="242" s="13" customFormat="1">
      <c r="A242" s="13"/>
      <c r="B242" s="251"/>
      <c r="C242" s="252"/>
      <c r="D242" s="253" t="s">
        <v>440</v>
      </c>
      <c r="E242" s="254" t="s">
        <v>1</v>
      </c>
      <c r="F242" s="255" t="s">
        <v>6032</v>
      </c>
      <c r="G242" s="252"/>
      <c r="H242" s="256">
        <v>-83.790000000000006</v>
      </c>
      <c r="I242" s="257"/>
      <c r="J242" s="252"/>
      <c r="K242" s="252"/>
      <c r="L242" s="258"/>
      <c r="M242" s="259"/>
      <c r="N242" s="260"/>
      <c r="O242" s="260"/>
      <c r="P242" s="260"/>
      <c r="Q242" s="260"/>
      <c r="R242" s="260"/>
      <c r="S242" s="260"/>
      <c r="T242" s="26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2" t="s">
        <v>440</v>
      </c>
      <c r="AU242" s="262" t="s">
        <v>91</v>
      </c>
      <c r="AV242" s="13" t="s">
        <v>91</v>
      </c>
      <c r="AW242" s="13" t="s">
        <v>36</v>
      </c>
      <c r="AX242" s="13" t="s">
        <v>81</v>
      </c>
      <c r="AY242" s="262" t="s">
        <v>320</v>
      </c>
    </row>
    <row r="243" s="16" customFormat="1">
      <c r="A243" s="16"/>
      <c r="B243" s="299"/>
      <c r="C243" s="300"/>
      <c r="D243" s="253" t="s">
        <v>440</v>
      </c>
      <c r="E243" s="301" t="s">
        <v>1</v>
      </c>
      <c r="F243" s="302" t="s">
        <v>6033</v>
      </c>
      <c r="G243" s="300"/>
      <c r="H243" s="301" t="s">
        <v>1</v>
      </c>
      <c r="I243" s="303"/>
      <c r="J243" s="300"/>
      <c r="K243" s="300"/>
      <c r="L243" s="304"/>
      <c r="M243" s="305"/>
      <c r="N243" s="306"/>
      <c r="O243" s="306"/>
      <c r="P243" s="306"/>
      <c r="Q243" s="306"/>
      <c r="R243" s="306"/>
      <c r="S243" s="306"/>
      <c r="T243" s="307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T243" s="308" t="s">
        <v>440</v>
      </c>
      <c r="AU243" s="308" t="s">
        <v>91</v>
      </c>
      <c r="AV243" s="16" t="s">
        <v>89</v>
      </c>
      <c r="AW243" s="16" t="s">
        <v>36</v>
      </c>
      <c r="AX243" s="16" t="s">
        <v>81</v>
      </c>
      <c r="AY243" s="308" t="s">
        <v>320</v>
      </c>
    </row>
    <row r="244" s="13" customFormat="1">
      <c r="A244" s="13"/>
      <c r="B244" s="251"/>
      <c r="C244" s="252"/>
      <c r="D244" s="253" t="s">
        <v>440</v>
      </c>
      <c r="E244" s="254" t="s">
        <v>1</v>
      </c>
      <c r="F244" s="255" t="s">
        <v>6034</v>
      </c>
      <c r="G244" s="252"/>
      <c r="H244" s="256">
        <v>138.59999999999999</v>
      </c>
      <c r="I244" s="257"/>
      <c r="J244" s="252"/>
      <c r="K244" s="252"/>
      <c r="L244" s="258"/>
      <c r="M244" s="259"/>
      <c r="N244" s="260"/>
      <c r="O244" s="260"/>
      <c r="P244" s="260"/>
      <c r="Q244" s="260"/>
      <c r="R244" s="260"/>
      <c r="S244" s="260"/>
      <c r="T244" s="261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2" t="s">
        <v>440</v>
      </c>
      <c r="AU244" s="262" t="s">
        <v>91</v>
      </c>
      <c r="AV244" s="13" t="s">
        <v>91</v>
      </c>
      <c r="AW244" s="13" t="s">
        <v>36</v>
      </c>
      <c r="AX244" s="13" t="s">
        <v>81</v>
      </c>
      <c r="AY244" s="262" t="s">
        <v>320</v>
      </c>
    </row>
    <row r="245" s="13" customFormat="1">
      <c r="A245" s="13"/>
      <c r="B245" s="251"/>
      <c r="C245" s="252"/>
      <c r="D245" s="253" t="s">
        <v>440</v>
      </c>
      <c r="E245" s="254" t="s">
        <v>1</v>
      </c>
      <c r="F245" s="255" t="s">
        <v>6035</v>
      </c>
      <c r="G245" s="252"/>
      <c r="H245" s="256">
        <v>75.200000000000003</v>
      </c>
      <c r="I245" s="257"/>
      <c r="J245" s="252"/>
      <c r="K245" s="252"/>
      <c r="L245" s="258"/>
      <c r="M245" s="259"/>
      <c r="N245" s="260"/>
      <c r="O245" s="260"/>
      <c r="P245" s="260"/>
      <c r="Q245" s="260"/>
      <c r="R245" s="260"/>
      <c r="S245" s="260"/>
      <c r="T245" s="26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2" t="s">
        <v>440</v>
      </c>
      <c r="AU245" s="262" t="s">
        <v>91</v>
      </c>
      <c r="AV245" s="13" t="s">
        <v>91</v>
      </c>
      <c r="AW245" s="13" t="s">
        <v>36</v>
      </c>
      <c r="AX245" s="13" t="s">
        <v>81</v>
      </c>
      <c r="AY245" s="262" t="s">
        <v>320</v>
      </c>
    </row>
    <row r="246" s="14" customFormat="1">
      <c r="A246" s="14"/>
      <c r="B246" s="263"/>
      <c r="C246" s="264"/>
      <c r="D246" s="253" t="s">
        <v>440</v>
      </c>
      <c r="E246" s="265" t="s">
        <v>1</v>
      </c>
      <c r="F246" s="266" t="s">
        <v>485</v>
      </c>
      <c r="G246" s="264"/>
      <c r="H246" s="267">
        <v>390.95999999999998</v>
      </c>
      <c r="I246" s="268"/>
      <c r="J246" s="264"/>
      <c r="K246" s="264"/>
      <c r="L246" s="269"/>
      <c r="M246" s="270"/>
      <c r="N246" s="271"/>
      <c r="O246" s="271"/>
      <c r="P246" s="271"/>
      <c r="Q246" s="271"/>
      <c r="R246" s="271"/>
      <c r="S246" s="271"/>
      <c r="T246" s="272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3" t="s">
        <v>440</v>
      </c>
      <c r="AU246" s="273" t="s">
        <v>91</v>
      </c>
      <c r="AV246" s="14" t="s">
        <v>341</v>
      </c>
      <c r="AW246" s="14" t="s">
        <v>36</v>
      </c>
      <c r="AX246" s="14" t="s">
        <v>89</v>
      </c>
      <c r="AY246" s="273" t="s">
        <v>320</v>
      </c>
    </row>
    <row r="247" s="2" customFormat="1" ht="24.15" customHeight="1">
      <c r="A247" s="39"/>
      <c r="B247" s="40"/>
      <c r="C247" s="274" t="s">
        <v>832</v>
      </c>
      <c r="D247" s="274" t="s">
        <v>503</v>
      </c>
      <c r="E247" s="275" t="s">
        <v>1365</v>
      </c>
      <c r="F247" s="276" t="s">
        <v>1366</v>
      </c>
      <c r="G247" s="277" t="s">
        <v>437</v>
      </c>
      <c r="H247" s="278">
        <v>410.50799999999998</v>
      </c>
      <c r="I247" s="279"/>
      <c r="J247" s="280">
        <f>ROUND(I247*H247,2)</f>
        <v>0</v>
      </c>
      <c r="K247" s="276" t="s">
        <v>326</v>
      </c>
      <c r="L247" s="281"/>
      <c r="M247" s="282" t="s">
        <v>1</v>
      </c>
      <c r="N247" s="283" t="s">
        <v>46</v>
      </c>
      <c r="O247" s="92"/>
      <c r="P247" s="237">
        <f>O247*H247</f>
        <v>0</v>
      </c>
      <c r="Q247" s="237">
        <v>0.031</v>
      </c>
      <c r="R247" s="237">
        <f>Q247*H247</f>
        <v>12.725747999999999</v>
      </c>
      <c r="S247" s="237">
        <v>0</v>
      </c>
      <c r="T247" s="23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9" t="s">
        <v>363</v>
      </c>
      <c r="AT247" s="239" t="s">
        <v>503</v>
      </c>
      <c r="AU247" s="239" t="s">
        <v>91</v>
      </c>
      <c r="AY247" s="18" t="s">
        <v>320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8" t="s">
        <v>89</v>
      </c>
      <c r="BK247" s="240">
        <f>ROUND(I247*H247,2)</f>
        <v>0</v>
      </c>
      <c r="BL247" s="18" t="s">
        <v>341</v>
      </c>
      <c r="BM247" s="239" t="s">
        <v>6036</v>
      </c>
    </row>
    <row r="248" s="13" customFormat="1">
      <c r="A248" s="13"/>
      <c r="B248" s="251"/>
      <c r="C248" s="252"/>
      <c r="D248" s="253" t="s">
        <v>440</v>
      </c>
      <c r="E248" s="254" t="s">
        <v>1</v>
      </c>
      <c r="F248" s="255" t="s">
        <v>6037</v>
      </c>
      <c r="G248" s="252"/>
      <c r="H248" s="256">
        <v>410.50799999999998</v>
      </c>
      <c r="I248" s="257"/>
      <c r="J248" s="252"/>
      <c r="K248" s="252"/>
      <c r="L248" s="258"/>
      <c r="M248" s="259"/>
      <c r="N248" s="260"/>
      <c r="O248" s="260"/>
      <c r="P248" s="260"/>
      <c r="Q248" s="260"/>
      <c r="R248" s="260"/>
      <c r="S248" s="260"/>
      <c r="T248" s="261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2" t="s">
        <v>440</v>
      </c>
      <c r="AU248" s="262" t="s">
        <v>91</v>
      </c>
      <c r="AV248" s="13" t="s">
        <v>91</v>
      </c>
      <c r="AW248" s="13" t="s">
        <v>36</v>
      </c>
      <c r="AX248" s="13" t="s">
        <v>89</v>
      </c>
      <c r="AY248" s="262" t="s">
        <v>320</v>
      </c>
    </row>
    <row r="249" s="2" customFormat="1" ht="24.15" customHeight="1">
      <c r="A249" s="39"/>
      <c r="B249" s="40"/>
      <c r="C249" s="228" t="s">
        <v>838</v>
      </c>
      <c r="D249" s="228" t="s">
        <v>323</v>
      </c>
      <c r="E249" s="229" t="s">
        <v>1389</v>
      </c>
      <c r="F249" s="230" t="s">
        <v>1390</v>
      </c>
      <c r="G249" s="231" t="s">
        <v>437</v>
      </c>
      <c r="H249" s="232">
        <v>120.59999999999999</v>
      </c>
      <c r="I249" s="233"/>
      <c r="J249" s="234">
        <f>ROUND(I249*H249,2)</f>
        <v>0</v>
      </c>
      <c r="K249" s="230" t="s">
        <v>326</v>
      </c>
      <c r="L249" s="45"/>
      <c r="M249" s="235" t="s">
        <v>1</v>
      </c>
      <c r="N249" s="236" t="s">
        <v>46</v>
      </c>
      <c r="O249" s="92"/>
      <c r="P249" s="237">
        <f>O249*H249</f>
        <v>0</v>
      </c>
      <c r="Q249" s="237">
        <v>0.023630000000000002</v>
      </c>
      <c r="R249" s="237">
        <f>Q249*H249</f>
        <v>2.8497780000000001</v>
      </c>
      <c r="S249" s="237">
        <v>0</v>
      </c>
      <c r="T249" s="238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9" t="s">
        <v>341</v>
      </c>
      <c r="AT249" s="239" t="s">
        <v>323</v>
      </c>
      <c r="AU249" s="239" t="s">
        <v>91</v>
      </c>
      <c r="AY249" s="18" t="s">
        <v>320</v>
      </c>
      <c r="BE249" s="240">
        <f>IF(N249="základní",J249,0)</f>
        <v>0</v>
      </c>
      <c r="BF249" s="240">
        <f>IF(N249="snížená",J249,0)</f>
        <v>0</v>
      </c>
      <c r="BG249" s="240">
        <f>IF(N249="zákl. přenesená",J249,0)</f>
        <v>0</v>
      </c>
      <c r="BH249" s="240">
        <f>IF(N249="sníž. přenesená",J249,0)</f>
        <v>0</v>
      </c>
      <c r="BI249" s="240">
        <f>IF(N249="nulová",J249,0)</f>
        <v>0</v>
      </c>
      <c r="BJ249" s="18" t="s">
        <v>89</v>
      </c>
      <c r="BK249" s="240">
        <f>ROUND(I249*H249,2)</f>
        <v>0</v>
      </c>
      <c r="BL249" s="18" t="s">
        <v>341</v>
      </c>
      <c r="BM249" s="239" t="s">
        <v>6038</v>
      </c>
    </row>
    <row r="250" s="2" customFormat="1">
      <c r="A250" s="39"/>
      <c r="B250" s="40"/>
      <c r="C250" s="41"/>
      <c r="D250" s="241" t="s">
        <v>329</v>
      </c>
      <c r="E250" s="41"/>
      <c r="F250" s="242" t="s">
        <v>1392</v>
      </c>
      <c r="G250" s="41"/>
      <c r="H250" s="41"/>
      <c r="I250" s="243"/>
      <c r="J250" s="41"/>
      <c r="K250" s="41"/>
      <c r="L250" s="45"/>
      <c r="M250" s="244"/>
      <c r="N250" s="245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329</v>
      </c>
      <c r="AU250" s="18" t="s">
        <v>91</v>
      </c>
    </row>
    <row r="251" s="16" customFormat="1">
      <c r="A251" s="16"/>
      <c r="B251" s="299"/>
      <c r="C251" s="300"/>
      <c r="D251" s="253" t="s">
        <v>440</v>
      </c>
      <c r="E251" s="301" t="s">
        <v>1</v>
      </c>
      <c r="F251" s="302" t="s">
        <v>6039</v>
      </c>
      <c r="G251" s="300"/>
      <c r="H251" s="301" t="s">
        <v>1</v>
      </c>
      <c r="I251" s="303"/>
      <c r="J251" s="300"/>
      <c r="K251" s="300"/>
      <c r="L251" s="304"/>
      <c r="M251" s="305"/>
      <c r="N251" s="306"/>
      <c r="O251" s="306"/>
      <c r="P251" s="306"/>
      <c r="Q251" s="306"/>
      <c r="R251" s="306"/>
      <c r="S251" s="306"/>
      <c r="T251" s="307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T251" s="308" t="s">
        <v>440</v>
      </c>
      <c r="AU251" s="308" t="s">
        <v>91</v>
      </c>
      <c r="AV251" s="16" t="s">
        <v>89</v>
      </c>
      <c r="AW251" s="16" t="s">
        <v>36</v>
      </c>
      <c r="AX251" s="16" t="s">
        <v>81</v>
      </c>
      <c r="AY251" s="308" t="s">
        <v>320</v>
      </c>
    </row>
    <row r="252" s="13" customFormat="1">
      <c r="A252" s="13"/>
      <c r="B252" s="251"/>
      <c r="C252" s="252"/>
      <c r="D252" s="253" t="s">
        <v>440</v>
      </c>
      <c r="E252" s="254" t="s">
        <v>1</v>
      </c>
      <c r="F252" s="255" t="s">
        <v>6040</v>
      </c>
      <c r="G252" s="252"/>
      <c r="H252" s="256">
        <v>40.32</v>
      </c>
      <c r="I252" s="257"/>
      <c r="J252" s="252"/>
      <c r="K252" s="252"/>
      <c r="L252" s="258"/>
      <c r="M252" s="259"/>
      <c r="N252" s="260"/>
      <c r="O252" s="260"/>
      <c r="P252" s="260"/>
      <c r="Q252" s="260"/>
      <c r="R252" s="260"/>
      <c r="S252" s="260"/>
      <c r="T252" s="26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2" t="s">
        <v>440</v>
      </c>
      <c r="AU252" s="262" t="s">
        <v>91</v>
      </c>
      <c r="AV252" s="13" t="s">
        <v>91</v>
      </c>
      <c r="AW252" s="13" t="s">
        <v>36</v>
      </c>
      <c r="AX252" s="13" t="s">
        <v>81</v>
      </c>
      <c r="AY252" s="262" t="s">
        <v>320</v>
      </c>
    </row>
    <row r="253" s="13" customFormat="1">
      <c r="A253" s="13"/>
      <c r="B253" s="251"/>
      <c r="C253" s="252"/>
      <c r="D253" s="253" t="s">
        <v>440</v>
      </c>
      <c r="E253" s="254" t="s">
        <v>1</v>
      </c>
      <c r="F253" s="255" t="s">
        <v>6041</v>
      </c>
      <c r="G253" s="252"/>
      <c r="H253" s="256">
        <v>25.199999999999999</v>
      </c>
      <c r="I253" s="257"/>
      <c r="J253" s="252"/>
      <c r="K253" s="252"/>
      <c r="L253" s="258"/>
      <c r="M253" s="259"/>
      <c r="N253" s="260"/>
      <c r="O253" s="260"/>
      <c r="P253" s="260"/>
      <c r="Q253" s="260"/>
      <c r="R253" s="260"/>
      <c r="S253" s="260"/>
      <c r="T253" s="261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2" t="s">
        <v>440</v>
      </c>
      <c r="AU253" s="262" t="s">
        <v>91</v>
      </c>
      <c r="AV253" s="13" t="s">
        <v>91</v>
      </c>
      <c r="AW253" s="13" t="s">
        <v>36</v>
      </c>
      <c r="AX253" s="13" t="s">
        <v>81</v>
      </c>
      <c r="AY253" s="262" t="s">
        <v>320</v>
      </c>
    </row>
    <row r="254" s="13" customFormat="1">
      <c r="A254" s="13"/>
      <c r="B254" s="251"/>
      <c r="C254" s="252"/>
      <c r="D254" s="253" t="s">
        <v>440</v>
      </c>
      <c r="E254" s="254" t="s">
        <v>1</v>
      </c>
      <c r="F254" s="255" t="s">
        <v>6042</v>
      </c>
      <c r="G254" s="252"/>
      <c r="H254" s="256">
        <v>55.079999999999998</v>
      </c>
      <c r="I254" s="257"/>
      <c r="J254" s="252"/>
      <c r="K254" s="252"/>
      <c r="L254" s="258"/>
      <c r="M254" s="259"/>
      <c r="N254" s="260"/>
      <c r="O254" s="260"/>
      <c r="P254" s="260"/>
      <c r="Q254" s="260"/>
      <c r="R254" s="260"/>
      <c r="S254" s="260"/>
      <c r="T254" s="261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2" t="s">
        <v>440</v>
      </c>
      <c r="AU254" s="262" t="s">
        <v>91</v>
      </c>
      <c r="AV254" s="13" t="s">
        <v>91</v>
      </c>
      <c r="AW254" s="13" t="s">
        <v>36</v>
      </c>
      <c r="AX254" s="13" t="s">
        <v>81</v>
      </c>
      <c r="AY254" s="262" t="s">
        <v>320</v>
      </c>
    </row>
    <row r="255" s="14" customFormat="1">
      <c r="A255" s="14"/>
      <c r="B255" s="263"/>
      <c r="C255" s="264"/>
      <c r="D255" s="253" t="s">
        <v>440</v>
      </c>
      <c r="E255" s="265" t="s">
        <v>1</v>
      </c>
      <c r="F255" s="266" t="s">
        <v>485</v>
      </c>
      <c r="G255" s="264"/>
      <c r="H255" s="267">
        <v>120.59999999999999</v>
      </c>
      <c r="I255" s="268"/>
      <c r="J255" s="264"/>
      <c r="K255" s="264"/>
      <c r="L255" s="269"/>
      <c r="M255" s="270"/>
      <c r="N255" s="271"/>
      <c r="O255" s="271"/>
      <c r="P255" s="271"/>
      <c r="Q255" s="271"/>
      <c r="R255" s="271"/>
      <c r="S255" s="271"/>
      <c r="T255" s="272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73" t="s">
        <v>440</v>
      </c>
      <c r="AU255" s="273" t="s">
        <v>91</v>
      </c>
      <c r="AV255" s="14" t="s">
        <v>341</v>
      </c>
      <c r="AW255" s="14" t="s">
        <v>36</v>
      </c>
      <c r="AX255" s="14" t="s">
        <v>89</v>
      </c>
      <c r="AY255" s="273" t="s">
        <v>320</v>
      </c>
    </row>
    <row r="256" s="2" customFormat="1" ht="24.15" customHeight="1">
      <c r="A256" s="39"/>
      <c r="B256" s="40"/>
      <c r="C256" s="228" t="s">
        <v>844</v>
      </c>
      <c r="D256" s="228" t="s">
        <v>323</v>
      </c>
      <c r="E256" s="229" t="s">
        <v>1396</v>
      </c>
      <c r="F256" s="230" t="s">
        <v>1397</v>
      </c>
      <c r="G256" s="231" t="s">
        <v>437</v>
      </c>
      <c r="H256" s="232">
        <v>22.449999999999999</v>
      </c>
      <c r="I256" s="233"/>
      <c r="J256" s="234">
        <f>ROUND(I256*H256,2)</f>
        <v>0</v>
      </c>
      <c r="K256" s="230" t="s">
        <v>1</v>
      </c>
      <c r="L256" s="45"/>
      <c r="M256" s="235" t="s">
        <v>1</v>
      </c>
      <c r="N256" s="236" t="s">
        <v>46</v>
      </c>
      <c r="O256" s="92"/>
      <c r="P256" s="237">
        <f>O256*H256</f>
        <v>0</v>
      </c>
      <c r="Q256" s="237">
        <v>0.0038</v>
      </c>
      <c r="R256" s="237">
        <f>Q256*H256</f>
        <v>0.085309999999999997</v>
      </c>
      <c r="S256" s="237">
        <v>0</v>
      </c>
      <c r="T256" s="238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9" t="s">
        <v>341</v>
      </c>
      <c r="AT256" s="239" t="s">
        <v>323</v>
      </c>
      <c r="AU256" s="239" t="s">
        <v>91</v>
      </c>
      <c r="AY256" s="18" t="s">
        <v>320</v>
      </c>
      <c r="BE256" s="240">
        <f>IF(N256="základní",J256,0)</f>
        <v>0</v>
      </c>
      <c r="BF256" s="240">
        <f>IF(N256="snížená",J256,0)</f>
        <v>0</v>
      </c>
      <c r="BG256" s="240">
        <f>IF(N256="zákl. přenesená",J256,0)</f>
        <v>0</v>
      </c>
      <c r="BH256" s="240">
        <f>IF(N256="sníž. přenesená",J256,0)</f>
        <v>0</v>
      </c>
      <c r="BI256" s="240">
        <f>IF(N256="nulová",J256,0)</f>
        <v>0</v>
      </c>
      <c r="BJ256" s="18" t="s">
        <v>89</v>
      </c>
      <c r="BK256" s="240">
        <f>ROUND(I256*H256,2)</f>
        <v>0</v>
      </c>
      <c r="BL256" s="18" t="s">
        <v>341</v>
      </c>
      <c r="BM256" s="239" t="s">
        <v>6043</v>
      </c>
    </row>
    <row r="257" s="13" customFormat="1">
      <c r="A257" s="13"/>
      <c r="B257" s="251"/>
      <c r="C257" s="252"/>
      <c r="D257" s="253" t="s">
        <v>440</v>
      </c>
      <c r="E257" s="254" t="s">
        <v>1</v>
      </c>
      <c r="F257" s="255" t="s">
        <v>6044</v>
      </c>
      <c r="G257" s="252"/>
      <c r="H257" s="256">
        <v>9.2100000000000009</v>
      </c>
      <c r="I257" s="257"/>
      <c r="J257" s="252"/>
      <c r="K257" s="252"/>
      <c r="L257" s="258"/>
      <c r="M257" s="259"/>
      <c r="N257" s="260"/>
      <c r="O257" s="260"/>
      <c r="P257" s="260"/>
      <c r="Q257" s="260"/>
      <c r="R257" s="260"/>
      <c r="S257" s="260"/>
      <c r="T257" s="26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2" t="s">
        <v>440</v>
      </c>
      <c r="AU257" s="262" t="s">
        <v>91</v>
      </c>
      <c r="AV257" s="13" t="s">
        <v>91</v>
      </c>
      <c r="AW257" s="13" t="s">
        <v>36</v>
      </c>
      <c r="AX257" s="13" t="s">
        <v>81</v>
      </c>
      <c r="AY257" s="262" t="s">
        <v>320</v>
      </c>
    </row>
    <row r="258" s="16" customFormat="1">
      <c r="A258" s="16"/>
      <c r="B258" s="299"/>
      <c r="C258" s="300"/>
      <c r="D258" s="253" t="s">
        <v>440</v>
      </c>
      <c r="E258" s="301" t="s">
        <v>1</v>
      </c>
      <c r="F258" s="302" t="s">
        <v>879</v>
      </c>
      <c r="G258" s="300"/>
      <c r="H258" s="301" t="s">
        <v>1</v>
      </c>
      <c r="I258" s="303"/>
      <c r="J258" s="300"/>
      <c r="K258" s="300"/>
      <c r="L258" s="304"/>
      <c r="M258" s="305"/>
      <c r="N258" s="306"/>
      <c r="O258" s="306"/>
      <c r="P258" s="306"/>
      <c r="Q258" s="306"/>
      <c r="R258" s="306"/>
      <c r="S258" s="306"/>
      <c r="T258" s="307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308" t="s">
        <v>440</v>
      </c>
      <c r="AU258" s="308" t="s">
        <v>91</v>
      </c>
      <c r="AV258" s="16" t="s">
        <v>89</v>
      </c>
      <c r="AW258" s="16" t="s">
        <v>36</v>
      </c>
      <c r="AX258" s="16" t="s">
        <v>81</v>
      </c>
      <c r="AY258" s="308" t="s">
        <v>320</v>
      </c>
    </row>
    <row r="259" s="13" customFormat="1">
      <c r="A259" s="13"/>
      <c r="B259" s="251"/>
      <c r="C259" s="252"/>
      <c r="D259" s="253" t="s">
        <v>440</v>
      </c>
      <c r="E259" s="254" t="s">
        <v>1</v>
      </c>
      <c r="F259" s="255" t="s">
        <v>6045</v>
      </c>
      <c r="G259" s="252"/>
      <c r="H259" s="256">
        <v>9.2400000000000002</v>
      </c>
      <c r="I259" s="257"/>
      <c r="J259" s="252"/>
      <c r="K259" s="252"/>
      <c r="L259" s="258"/>
      <c r="M259" s="259"/>
      <c r="N259" s="260"/>
      <c r="O259" s="260"/>
      <c r="P259" s="260"/>
      <c r="Q259" s="260"/>
      <c r="R259" s="260"/>
      <c r="S259" s="260"/>
      <c r="T259" s="261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2" t="s">
        <v>440</v>
      </c>
      <c r="AU259" s="262" t="s">
        <v>91</v>
      </c>
      <c r="AV259" s="13" t="s">
        <v>91</v>
      </c>
      <c r="AW259" s="13" t="s">
        <v>36</v>
      </c>
      <c r="AX259" s="13" t="s">
        <v>81</v>
      </c>
      <c r="AY259" s="262" t="s">
        <v>320</v>
      </c>
    </row>
    <row r="260" s="13" customFormat="1">
      <c r="A260" s="13"/>
      <c r="B260" s="251"/>
      <c r="C260" s="252"/>
      <c r="D260" s="253" t="s">
        <v>440</v>
      </c>
      <c r="E260" s="254" t="s">
        <v>1</v>
      </c>
      <c r="F260" s="255" t="s">
        <v>6026</v>
      </c>
      <c r="G260" s="252"/>
      <c r="H260" s="256">
        <v>4</v>
      </c>
      <c r="I260" s="257"/>
      <c r="J260" s="252"/>
      <c r="K260" s="252"/>
      <c r="L260" s="258"/>
      <c r="M260" s="259"/>
      <c r="N260" s="260"/>
      <c r="O260" s="260"/>
      <c r="P260" s="260"/>
      <c r="Q260" s="260"/>
      <c r="R260" s="260"/>
      <c r="S260" s="260"/>
      <c r="T260" s="26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2" t="s">
        <v>440</v>
      </c>
      <c r="AU260" s="262" t="s">
        <v>91</v>
      </c>
      <c r="AV260" s="13" t="s">
        <v>91</v>
      </c>
      <c r="AW260" s="13" t="s">
        <v>36</v>
      </c>
      <c r="AX260" s="13" t="s">
        <v>81</v>
      </c>
      <c r="AY260" s="262" t="s">
        <v>320</v>
      </c>
    </row>
    <row r="261" s="14" customFormat="1">
      <c r="A261" s="14"/>
      <c r="B261" s="263"/>
      <c r="C261" s="264"/>
      <c r="D261" s="253" t="s">
        <v>440</v>
      </c>
      <c r="E261" s="265" t="s">
        <v>1</v>
      </c>
      <c r="F261" s="266" t="s">
        <v>485</v>
      </c>
      <c r="G261" s="264"/>
      <c r="H261" s="267">
        <v>22.449999999999999</v>
      </c>
      <c r="I261" s="268"/>
      <c r="J261" s="264"/>
      <c r="K261" s="264"/>
      <c r="L261" s="269"/>
      <c r="M261" s="270"/>
      <c r="N261" s="271"/>
      <c r="O261" s="271"/>
      <c r="P261" s="271"/>
      <c r="Q261" s="271"/>
      <c r="R261" s="271"/>
      <c r="S261" s="271"/>
      <c r="T261" s="272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73" t="s">
        <v>440</v>
      </c>
      <c r="AU261" s="273" t="s">
        <v>91</v>
      </c>
      <c r="AV261" s="14" t="s">
        <v>341</v>
      </c>
      <c r="AW261" s="14" t="s">
        <v>36</v>
      </c>
      <c r="AX261" s="14" t="s">
        <v>89</v>
      </c>
      <c r="AY261" s="273" t="s">
        <v>320</v>
      </c>
    </row>
    <row r="262" s="2" customFormat="1" ht="24.15" customHeight="1">
      <c r="A262" s="39"/>
      <c r="B262" s="40"/>
      <c r="C262" s="228" t="s">
        <v>850</v>
      </c>
      <c r="D262" s="228" t="s">
        <v>323</v>
      </c>
      <c r="E262" s="229" t="s">
        <v>1402</v>
      </c>
      <c r="F262" s="230" t="s">
        <v>1403</v>
      </c>
      <c r="G262" s="231" t="s">
        <v>437</v>
      </c>
      <c r="H262" s="232">
        <v>432.77999999999997</v>
      </c>
      <c r="I262" s="233"/>
      <c r="J262" s="234">
        <f>ROUND(I262*H262,2)</f>
        <v>0</v>
      </c>
      <c r="K262" s="230" t="s">
        <v>326</v>
      </c>
      <c r="L262" s="45"/>
      <c r="M262" s="235" t="s">
        <v>1</v>
      </c>
      <c r="N262" s="236" t="s">
        <v>46</v>
      </c>
      <c r="O262" s="92"/>
      <c r="P262" s="237">
        <f>O262*H262</f>
        <v>0</v>
      </c>
      <c r="Q262" s="237">
        <v>0.0028500000000000001</v>
      </c>
      <c r="R262" s="237">
        <f>Q262*H262</f>
        <v>1.2334229999999999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341</v>
      </c>
      <c r="AT262" s="239" t="s">
        <v>323</v>
      </c>
      <c r="AU262" s="239" t="s">
        <v>91</v>
      </c>
      <c r="AY262" s="18" t="s">
        <v>320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89</v>
      </c>
      <c r="BK262" s="240">
        <f>ROUND(I262*H262,2)</f>
        <v>0</v>
      </c>
      <c r="BL262" s="18" t="s">
        <v>341</v>
      </c>
      <c r="BM262" s="239" t="s">
        <v>6046</v>
      </c>
    </row>
    <row r="263" s="2" customFormat="1">
      <c r="A263" s="39"/>
      <c r="B263" s="40"/>
      <c r="C263" s="41"/>
      <c r="D263" s="241" t="s">
        <v>329</v>
      </c>
      <c r="E263" s="41"/>
      <c r="F263" s="242" t="s">
        <v>1405</v>
      </c>
      <c r="G263" s="41"/>
      <c r="H263" s="41"/>
      <c r="I263" s="243"/>
      <c r="J263" s="41"/>
      <c r="K263" s="41"/>
      <c r="L263" s="45"/>
      <c r="M263" s="244"/>
      <c r="N263" s="245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329</v>
      </c>
      <c r="AU263" s="18" t="s">
        <v>91</v>
      </c>
    </row>
    <row r="264" s="13" customFormat="1">
      <c r="A264" s="13"/>
      <c r="B264" s="251"/>
      <c r="C264" s="252"/>
      <c r="D264" s="253" t="s">
        <v>440</v>
      </c>
      <c r="E264" s="254" t="s">
        <v>1</v>
      </c>
      <c r="F264" s="255" t="s">
        <v>6047</v>
      </c>
      <c r="G264" s="252"/>
      <c r="H264" s="256">
        <v>390.95999999999998</v>
      </c>
      <c r="I264" s="257"/>
      <c r="J264" s="252"/>
      <c r="K264" s="252"/>
      <c r="L264" s="258"/>
      <c r="M264" s="259"/>
      <c r="N264" s="260"/>
      <c r="O264" s="260"/>
      <c r="P264" s="260"/>
      <c r="Q264" s="260"/>
      <c r="R264" s="260"/>
      <c r="S264" s="260"/>
      <c r="T264" s="26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2" t="s">
        <v>440</v>
      </c>
      <c r="AU264" s="262" t="s">
        <v>91</v>
      </c>
      <c r="AV264" s="13" t="s">
        <v>91</v>
      </c>
      <c r="AW264" s="13" t="s">
        <v>36</v>
      </c>
      <c r="AX264" s="13" t="s">
        <v>81</v>
      </c>
      <c r="AY264" s="262" t="s">
        <v>320</v>
      </c>
    </row>
    <row r="265" s="13" customFormat="1">
      <c r="A265" s="13"/>
      <c r="B265" s="251"/>
      <c r="C265" s="252"/>
      <c r="D265" s="253" t="s">
        <v>440</v>
      </c>
      <c r="E265" s="254" t="s">
        <v>1</v>
      </c>
      <c r="F265" s="255" t="s">
        <v>6048</v>
      </c>
      <c r="G265" s="252"/>
      <c r="H265" s="256">
        <v>7.0199999999999996</v>
      </c>
      <c r="I265" s="257"/>
      <c r="J265" s="252"/>
      <c r="K265" s="252"/>
      <c r="L265" s="258"/>
      <c r="M265" s="259"/>
      <c r="N265" s="260"/>
      <c r="O265" s="260"/>
      <c r="P265" s="260"/>
      <c r="Q265" s="260"/>
      <c r="R265" s="260"/>
      <c r="S265" s="260"/>
      <c r="T265" s="261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2" t="s">
        <v>440</v>
      </c>
      <c r="AU265" s="262" t="s">
        <v>91</v>
      </c>
      <c r="AV265" s="13" t="s">
        <v>91</v>
      </c>
      <c r="AW265" s="13" t="s">
        <v>36</v>
      </c>
      <c r="AX265" s="13" t="s">
        <v>81</v>
      </c>
      <c r="AY265" s="262" t="s">
        <v>320</v>
      </c>
    </row>
    <row r="266" s="15" customFormat="1">
      <c r="A266" s="15"/>
      <c r="B266" s="288"/>
      <c r="C266" s="289"/>
      <c r="D266" s="253" t="s">
        <v>440</v>
      </c>
      <c r="E266" s="290" t="s">
        <v>1</v>
      </c>
      <c r="F266" s="291" t="s">
        <v>633</v>
      </c>
      <c r="G266" s="289"/>
      <c r="H266" s="292">
        <v>397.98000000000002</v>
      </c>
      <c r="I266" s="293"/>
      <c r="J266" s="289"/>
      <c r="K266" s="289"/>
      <c r="L266" s="294"/>
      <c r="M266" s="295"/>
      <c r="N266" s="296"/>
      <c r="O266" s="296"/>
      <c r="P266" s="296"/>
      <c r="Q266" s="296"/>
      <c r="R266" s="296"/>
      <c r="S266" s="296"/>
      <c r="T266" s="297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98" t="s">
        <v>440</v>
      </c>
      <c r="AU266" s="298" t="s">
        <v>91</v>
      </c>
      <c r="AV266" s="15" t="s">
        <v>111</v>
      </c>
      <c r="AW266" s="15" t="s">
        <v>36</v>
      </c>
      <c r="AX266" s="15" t="s">
        <v>81</v>
      </c>
      <c r="AY266" s="298" t="s">
        <v>320</v>
      </c>
    </row>
    <row r="267" s="16" customFormat="1">
      <c r="A267" s="16"/>
      <c r="B267" s="299"/>
      <c r="C267" s="300"/>
      <c r="D267" s="253" t="s">
        <v>440</v>
      </c>
      <c r="E267" s="301" t="s">
        <v>1</v>
      </c>
      <c r="F267" s="302" t="s">
        <v>879</v>
      </c>
      <c r="G267" s="300"/>
      <c r="H267" s="301" t="s">
        <v>1</v>
      </c>
      <c r="I267" s="303"/>
      <c r="J267" s="300"/>
      <c r="K267" s="300"/>
      <c r="L267" s="304"/>
      <c r="M267" s="305"/>
      <c r="N267" s="306"/>
      <c r="O267" s="306"/>
      <c r="P267" s="306"/>
      <c r="Q267" s="306"/>
      <c r="R267" s="306"/>
      <c r="S267" s="306"/>
      <c r="T267" s="307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308" t="s">
        <v>440</v>
      </c>
      <c r="AU267" s="308" t="s">
        <v>91</v>
      </c>
      <c r="AV267" s="16" t="s">
        <v>89</v>
      </c>
      <c r="AW267" s="16" t="s">
        <v>36</v>
      </c>
      <c r="AX267" s="16" t="s">
        <v>81</v>
      </c>
      <c r="AY267" s="308" t="s">
        <v>320</v>
      </c>
    </row>
    <row r="268" s="13" customFormat="1">
      <c r="A268" s="13"/>
      <c r="B268" s="251"/>
      <c r="C268" s="252"/>
      <c r="D268" s="253" t="s">
        <v>440</v>
      </c>
      <c r="E268" s="254" t="s">
        <v>1</v>
      </c>
      <c r="F268" s="255" t="s">
        <v>6049</v>
      </c>
      <c r="G268" s="252"/>
      <c r="H268" s="256">
        <v>30.800000000000001</v>
      </c>
      <c r="I268" s="257"/>
      <c r="J268" s="252"/>
      <c r="K268" s="252"/>
      <c r="L268" s="258"/>
      <c r="M268" s="259"/>
      <c r="N268" s="260"/>
      <c r="O268" s="260"/>
      <c r="P268" s="260"/>
      <c r="Q268" s="260"/>
      <c r="R268" s="260"/>
      <c r="S268" s="260"/>
      <c r="T268" s="26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2" t="s">
        <v>440</v>
      </c>
      <c r="AU268" s="262" t="s">
        <v>91</v>
      </c>
      <c r="AV268" s="13" t="s">
        <v>91</v>
      </c>
      <c r="AW268" s="13" t="s">
        <v>36</v>
      </c>
      <c r="AX268" s="13" t="s">
        <v>81</v>
      </c>
      <c r="AY268" s="262" t="s">
        <v>320</v>
      </c>
    </row>
    <row r="269" s="13" customFormat="1">
      <c r="A269" s="13"/>
      <c r="B269" s="251"/>
      <c r="C269" s="252"/>
      <c r="D269" s="253" t="s">
        <v>440</v>
      </c>
      <c r="E269" s="254" t="s">
        <v>1</v>
      </c>
      <c r="F269" s="255" t="s">
        <v>6026</v>
      </c>
      <c r="G269" s="252"/>
      <c r="H269" s="256">
        <v>4</v>
      </c>
      <c r="I269" s="257"/>
      <c r="J269" s="252"/>
      <c r="K269" s="252"/>
      <c r="L269" s="258"/>
      <c r="M269" s="259"/>
      <c r="N269" s="260"/>
      <c r="O269" s="260"/>
      <c r="P269" s="260"/>
      <c r="Q269" s="260"/>
      <c r="R269" s="260"/>
      <c r="S269" s="260"/>
      <c r="T269" s="26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2" t="s">
        <v>440</v>
      </c>
      <c r="AU269" s="262" t="s">
        <v>91</v>
      </c>
      <c r="AV269" s="13" t="s">
        <v>91</v>
      </c>
      <c r="AW269" s="13" t="s">
        <v>36</v>
      </c>
      <c r="AX269" s="13" t="s">
        <v>81</v>
      </c>
      <c r="AY269" s="262" t="s">
        <v>320</v>
      </c>
    </row>
    <row r="270" s="15" customFormat="1">
      <c r="A270" s="15"/>
      <c r="B270" s="288"/>
      <c r="C270" s="289"/>
      <c r="D270" s="253" t="s">
        <v>440</v>
      </c>
      <c r="E270" s="290" t="s">
        <v>1</v>
      </c>
      <c r="F270" s="291" t="s">
        <v>633</v>
      </c>
      <c r="G270" s="289"/>
      <c r="H270" s="292">
        <v>34.799999999999997</v>
      </c>
      <c r="I270" s="293"/>
      <c r="J270" s="289"/>
      <c r="K270" s="289"/>
      <c r="L270" s="294"/>
      <c r="M270" s="295"/>
      <c r="N270" s="296"/>
      <c r="O270" s="296"/>
      <c r="P270" s="296"/>
      <c r="Q270" s="296"/>
      <c r="R270" s="296"/>
      <c r="S270" s="296"/>
      <c r="T270" s="29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98" t="s">
        <v>440</v>
      </c>
      <c r="AU270" s="298" t="s">
        <v>91</v>
      </c>
      <c r="AV270" s="15" t="s">
        <v>111</v>
      </c>
      <c r="AW270" s="15" t="s">
        <v>36</v>
      </c>
      <c r="AX270" s="15" t="s">
        <v>81</v>
      </c>
      <c r="AY270" s="298" t="s">
        <v>320</v>
      </c>
    </row>
    <row r="271" s="14" customFormat="1">
      <c r="A271" s="14"/>
      <c r="B271" s="263"/>
      <c r="C271" s="264"/>
      <c r="D271" s="253" t="s">
        <v>440</v>
      </c>
      <c r="E271" s="265" t="s">
        <v>1</v>
      </c>
      <c r="F271" s="266" t="s">
        <v>485</v>
      </c>
      <c r="G271" s="264"/>
      <c r="H271" s="267">
        <v>432.77999999999997</v>
      </c>
      <c r="I271" s="268"/>
      <c r="J271" s="264"/>
      <c r="K271" s="264"/>
      <c r="L271" s="269"/>
      <c r="M271" s="270"/>
      <c r="N271" s="271"/>
      <c r="O271" s="271"/>
      <c r="P271" s="271"/>
      <c r="Q271" s="271"/>
      <c r="R271" s="271"/>
      <c r="S271" s="271"/>
      <c r="T271" s="272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73" t="s">
        <v>440</v>
      </c>
      <c r="AU271" s="273" t="s">
        <v>91</v>
      </c>
      <c r="AV271" s="14" t="s">
        <v>341</v>
      </c>
      <c r="AW271" s="14" t="s">
        <v>36</v>
      </c>
      <c r="AX271" s="14" t="s">
        <v>89</v>
      </c>
      <c r="AY271" s="273" t="s">
        <v>320</v>
      </c>
    </row>
    <row r="272" s="2" customFormat="1" ht="24.15" customHeight="1">
      <c r="A272" s="39"/>
      <c r="B272" s="40"/>
      <c r="C272" s="228" t="s">
        <v>862</v>
      </c>
      <c r="D272" s="228" t="s">
        <v>323</v>
      </c>
      <c r="E272" s="229" t="s">
        <v>1411</v>
      </c>
      <c r="F272" s="230" t="s">
        <v>1412</v>
      </c>
      <c r="G272" s="231" t="s">
        <v>437</v>
      </c>
      <c r="H272" s="232">
        <v>83.790000000000006</v>
      </c>
      <c r="I272" s="233"/>
      <c r="J272" s="234">
        <f>ROUND(I272*H272,2)</f>
        <v>0</v>
      </c>
      <c r="K272" s="230" t="s">
        <v>326</v>
      </c>
      <c r="L272" s="45"/>
      <c r="M272" s="235" t="s">
        <v>1</v>
      </c>
      <c r="N272" s="236" t="s">
        <v>46</v>
      </c>
      <c r="O272" s="92"/>
      <c r="P272" s="237">
        <f>O272*H272</f>
        <v>0</v>
      </c>
      <c r="Q272" s="237">
        <v>0</v>
      </c>
      <c r="R272" s="237">
        <f>Q272*H272</f>
        <v>0</v>
      </c>
      <c r="S272" s="237">
        <v>0</v>
      </c>
      <c r="T272" s="238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9" t="s">
        <v>341</v>
      </c>
      <c r="AT272" s="239" t="s">
        <v>323</v>
      </c>
      <c r="AU272" s="239" t="s">
        <v>91</v>
      </c>
      <c r="AY272" s="18" t="s">
        <v>320</v>
      </c>
      <c r="BE272" s="240">
        <f>IF(N272="základní",J272,0)</f>
        <v>0</v>
      </c>
      <c r="BF272" s="240">
        <f>IF(N272="snížená",J272,0)</f>
        <v>0</v>
      </c>
      <c r="BG272" s="240">
        <f>IF(N272="zákl. přenesená",J272,0)</f>
        <v>0</v>
      </c>
      <c r="BH272" s="240">
        <f>IF(N272="sníž. přenesená",J272,0)</f>
        <v>0</v>
      </c>
      <c r="BI272" s="240">
        <f>IF(N272="nulová",J272,0)</f>
        <v>0</v>
      </c>
      <c r="BJ272" s="18" t="s">
        <v>89</v>
      </c>
      <c r="BK272" s="240">
        <f>ROUND(I272*H272,2)</f>
        <v>0</v>
      </c>
      <c r="BL272" s="18" t="s">
        <v>341</v>
      </c>
      <c r="BM272" s="239" t="s">
        <v>6050</v>
      </c>
    </row>
    <row r="273" s="2" customFormat="1">
      <c r="A273" s="39"/>
      <c r="B273" s="40"/>
      <c r="C273" s="41"/>
      <c r="D273" s="241" t="s">
        <v>329</v>
      </c>
      <c r="E273" s="41"/>
      <c r="F273" s="242" t="s">
        <v>1414</v>
      </c>
      <c r="G273" s="41"/>
      <c r="H273" s="41"/>
      <c r="I273" s="243"/>
      <c r="J273" s="41"/>
      <c r="K273" s="41"/>
      <c r="L273" s="45"/>
      <c r="M273" s="244"/>
      <c r="N273" s="245"/>
      <c r="O273" s="92"/>
      <c r="P273" s="92"/>
      <c r="Q273" s="92"/>
      <c r="R273" s="92"/>
      <c r="S273" s="92"/>
      <c r="T273" s="93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329</v>
      </c>
      <c r="AU273" s="18" t="s">
        <v>91</v>
      </c>
    </row>
    <row r="274" s="13" customFormat="1">
      <c r="A274" s="13"/>
      <c r="B274" s="251"/>
      <c r="C274" s="252"/>
      <c r="D274" s="253" t="s">
        <v>440</v>
      </c>
      <c r="E274" s="254" t="s">
        <v>1</v>
      </c>
      <c r="F274" s="255" t="s">
        <v>6051</v>
      </c>
      <c r="G274" s="252"/>
      <c r="H274" s="256">
        <v>83.790000000000006</v>
      </c>
      <c r="I274" s="257"/>
      <c r="J274" s="252"/>
      <c r="K274" s="252"/>
      <c r="L274" s="258"/>
      <c r="M274" s="259"/>
      <c r="N274" s="260"/>
      <c r="O274" s="260"/>
      <c r="P274" s="260"/>
      <c r="Q274" s="260"/>
      <c r="R274" s="260"/>
      <c r="S274" s="260"/>
      <c r="T274" s="26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2" t="s">
        <v>440</v>
      </c>
      <c r="AU274" s="262" t="s">
        <v>91</v>
      </c>
      <c r="AV274" s="13" t="s">
        <v>91</v>
      </c>
      <c r="AW274" s="13" t="s">
        <v>36</v>
      </c>
      <c r="AX274" s="13" t="s">
        <v>89</v>
      </c>
      <c r="AY274" s="262" t="s">
        <v>320</v>
      </c>
    </row>
    <row r="275" s="2" customFormat="1" ht="21.75" customHeight="1">
      <c r="A275" s="39"/>
      <c r="B275" s="40"/>
      <c r="C275" s="228" t="s">
        <v>867</v>
      </c>
      <c r="D275" s="228" t="s">
        <v>323</v>
      </c>
      <c r="E275" s="229" t="s">
        <v>1521</v>
      </c>
      <c r="F275" s="230" t="s">
        <v>1522</v>
      </c>
      <c r="G275" s="231" t="s">
        <v>437</v>
      </c>
      <c r="H275" s="232">
        <v>31</v>
      </c>
      <c r="I275" s="233"/>
      <c r="J275" s="234">
        <f>ROUND(I275*H275,2)</f>
        <v>0</v>
      </c>
      <c r="K275" s="230" t="s">
        <v>326</v>
      </c>
      <c r="L275" s="45"/>
      <c r="M275" s="235" t="s">
        <v>1</v>
      </c>
      <c r="N275" s="236" t="s">
        <v>46</v>
      </c>
      <c r="O275" s="92"/>
      <c r="P275" s="237">
        <f>O275*H275</f>
        <v>0</v>
      </c>
      <c r="Q275" s="237">
        <v>0.27560000000000001</v>
      </c>
      <c r="R275" s="237">
        <f>Q275*H275</f>
        <v>8.5435999999999996</v>
      </c>
      <c r="S275" s="237">
        <v>0</v>
      </c>
      <c r="T275" s="238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9" t="s">
        <v>341</v>
      </c>
      <c r="AT275" s="239" t="s">
        <v>323</v>
      </c>
      <c r="AU275" s="239" t="s">
        <v>91</v>
      </c>
      <c r="AY275" s="18" t="s">
        <v>320</v>
      </c>
      <c r="BE275" s="240">
        <f>IF(N275="základní",J275,0)</f>
        <v>0</v>
      </c>
      <c r="BF275" s="240">
        <f>IF(N275="snížená",J275,0)</f>
        <v>0</v>
      </c>
      <c r="BG275" s="240">
        <f>IF(N275="zákl. přenesená",J275,0)</f>
        <v>0</v>
      </c>
      <c r="BH275" s="240">
        <f>IF(N275="sníž. přenesená",J275,0)</f>
        <v>0</v>
      </c>
      <c r="BI275" s="240">
        <f>IF(N275="nulová",J275,0)</f>
        <v>0</v>
      </c>
      <c r="BJ275" s="18" t="s">
        <v>89</v>
      </c>
      <c r="BK275" s="240">
        <f>ROUND(I275*H275,2)</f>
        <v>0</v>
      </c>
      <c r="BL275" s="18" t="s">
        <v>341</v>
      </c>
      <c r="BM275" s="239" t="s">
        <v>6052</v>
      </c>
    </row>
    <row r="276" s="2" customFormat="1">
      <c r="A276" s="39"/>
      <c r="B276" s="40"/>
      <c r="C276" s="41"/>
      <c r="D276" s="241" t="s">
        <v>329</v>
      </c>
      <c r="E276" s="41"/>
      <c r="F276" s="242" t="s">
        <v>1524</v>
      </c>
      <c r="G276" s="41"/>
      <c r="H276" s="41"/>
      <c r="I276" s="243"/>
      <c r="J276" s="41"/>
      <c r="K276" s="41"/>
      <c r="L276" s="45"/>
      <c r="M276" s="244"/>
      <c r="N276" s="245"/>
      <c r="O276" s="92"/>
      <c r="P276" s="92"/>
      <c r="Q276" s="92"/>
      <c r="R276" s="92"/>
      <c r="S276" s="92"/>
      <c r="T276" s="93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329</v>
      </c>
      <c r="AU276" s="18" t="s">
        <v>91</v>
      </c>
    </row>
    <row r="277" s="2" customFormat="1" ht="24.15" customHeight="1">
      <c r="A277" s="39"/>
      <c r="B277" s="40"/>
      <c r="C277" s="228" t="s">
        <v>874</v>
      </c>
      <c r="D277" s="228" t="s">
        <v>323</v>
      </c>
      <c r="E277" s="229" t="s">
        <v>1526</v>
      </c>
      <c r="F277" s="230" t="s">
        <v>1527</v>
      </c>
      <c r="G277" s="231" t="s">
        <v>437</v>
      </c>
      <c r="H277" s="232">
        <v>31</v>
      </c>
      <c r="I277" s="233"/>
      <c r="J277" s="234">
        <f>ROUND(I277*H277,2)</f>
        <v>0</v>
      </c>
      <c r="K277" s="230" t="s">
        <v>326</v>
      </c>
      <c r="L277" s="45"/>
      <c r="M277" s="235" t="s">
        <v>1</v>
      </c>
      <c r="N277" s="236" t="s">
        <v>46</v>
      </c>
      <c r="O277" s="92"/>
      <c r="P277" s="237">
        <f>O277*H277</f>
        <v>0</v>
      </c>
      <c r="Q277" s="237">
        <v>0.23973</v>
      </c>
      <c r="R277" s="237">
        <f>Q277*H277</f>
        <v>7.4316300000000002</v>
      </c>
      <c r="S277" s="237">
        <v>0</v>
      </c>
      <c r="T277" s="238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9" t="s">
        <v>341</v>
      </c>
      <c r="AT277" s="239" t="s">
        <v>323</v>
      </c>
      <c r="AU277" s="239" t="s">
        <v>91</v>
      </c>
      <c r="AY277" s="18" t="s">
        <v>320</v>
      </c>
      <c r="BE277" s="240">
        <f>IF(N277="základní",J277,0)</f>
        <v>0</v>
      </c>
      <c r="BF277" s="240">
        <f>IF(N277="snížená",J277,0)</f>
        <v>0</v>
      </c>
      <c r="BG277" s="240">
        <f>IF(N277="zákl. přenesená",J277,0)</f>
        <v>0</v>
      </c>
      <c r="BH277" s="240">
        <f>IF(N277="sníž. přenesená",J277,0)</f>
        <v>0</v>
      </c>
      <c r="BI277" s="240">
        <f>IF(N277="nulová",J277,0)</f>
        <v>0</v>
      </c>
      <c r="BJ277" s="18" t="s">
        <v>89</v>
      </c>
      <c r="BK277" s="240">
        <f>ROUND(I277*H277,2)</f>
        <v>0</v>
      </c>
      <c r="BL277" s="18" t="s">
        <v>341</v>
      </c>
      <c r="BM277" s="239" t="s">
        <v>6053</v>
      </c>
    </row>
    <row r="278" s="2" customFormat="1">
      <c r="A278" s="39"/>
      <c r="B278" s="40"/>
      <c r="C278" s="41"/>
      <c r="D278" s="241" t="s">
        <v>329</v>
      </c>
      <c r="E278" s="41"/>
      <c r="F278" s="242" t="s">
        <v>1529</v>
      </c>
      <c r="G278" s="41"/>
      <c r="H278" s="41"/>
      <c r="I278" s="243"/>
      <c r="J278" s="41"/>
      <c r="K278" s="41"/>
      <c r="L278" s="45"/>
      <c r="M278" s="244"/>
      <c r="N278" s="245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329</v>
      </c>
      <c r="AU278" s="18" t="s">
        <v>91</v>
      </c>
    </row>
    <row r="279" s="13" customFormat="1">
      <c r="A279" s="13"/>
      <c r="B279" s="251"/>
      <c r="C279" s="252"/>
      <c r="D279" s="253" t="s">
        <v>440</v>
      </c>
      <c r="E279" s="254" t="s">
        <v>1</v>
      </c>
      <c r="F279" s="255" t="s">
        <v>6054</v>
      </c>
      <c r="G279" s="252"/>
      <c r="H279" s="256">
        <v>31</v>
      </c>
      <c r="I279" s="257"/>
      <c r="J279" s="252"/>
      <c r="K279" s="252"/>
      <c r="L279" s="258"/>
      <c r="M279" s="259"/>
      <c r="N279" s="260"/>
      <c r="O279" s="260"/>
      <c r="P279" s="260"/>
      <c r="Q279" s="260"/>
      <c r="R279" s="260"/>
      <c r="S279" s="260"/>
      <c r="T279" s="261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2" t="s">
        <v>440</v>
      </c>
      <c r="AU279" s="262" t="s">
        <v>91</v>
      </c>
      <c r="AV279" s="13" t="s">
        <v>91</v>
      </c>
      <c r="AW279" s="13" t="s">
        <v>36</v>
      </c>
      <c r="AX279" s="13" t="s">
        <v>89</v>
      </c>
      <c r="AY279" s="262" t="s">
        <v>320</v>
      </c>
    </row>
    <row r="280" s="2" customFormat="1" ht="24.15" customHeight="1">
      <c r="A280" s="39"/>
      <c r="B280" s="40"/>
      <c r="C280" s="228" t="s">
        <v>884</v>
      </c>
      <c r="D280" s="228" t="s">
        <v>323</v>
      </c>
      <c r="E280" s="229" t="s">
        <v>6055</v>
      </c>
      <c r="F280" s="230" t="s">
        <v>6056</v>
      </c>
      <c r="G280" s="231" t="s">
        <v>544</v>
      </c>
      <c r="H280" s="232">
        <v>2</v>
      </c>
      <c r="I280" s="233"/>
      <c r="J280" s="234">
        <f>ROUND(I280*H280,2)</f>
        <v>0</v>
      </c>
      <c r="K280" s="230" t="s">
        <v>326</v>
      </c>
      <c r="L280" s="45"/>
      <c r="M280" s="235" t="s">
        <v>1</v>
      </c>
      <c r="N280" s="236" t="s">
        <v>46</v>
      </c>
      <c r="O280" s="92"/>
      <c r="P280" s="237">
        <f>O280*H280</f>
        <v>0</v>
      </c>
      <c r="Q280" s="237">
        <v>0.54769000000000001</v>
      </c>
      <c r="R280" s="237">
        <f>Q280*H280</f>
        <v>1.09538</v>
      </c>
      <c r="S280" s="237">
        <v>0</v>
      </c>
      <c r="T280" s="238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9" t="s">
        <v>341</v>
      </c>
      <c r="AT280" s="239" t="s">
        <v>323</v>
      </c>
      <c r="AU280" s="239" t="s">
        <v>91</v>
      </c>
      <c r="AY280" s="18" t="s">
        <v>320</v>
      </c>
      <c r="BE280" s="240">
        <f>IF(N280="základní",J280,0)</f>
        <v>0</v>
      </c>
      <c r="BF280" s="240">
        <f>IF(N280="snížená",J280,0)</f>
        <v>0</v>
      </c>
      <c r="BG280" s="240">
        <f>IF(N280="zákl. přenesená",J280,0)</f>
        <v>0</v>
      </c>
      <c r="BH280" s="240">
        <f>IF(N280="sníž. přenesená",J280,0)</f>
        <v>0</v>
      </c>
      <c r="BI280" s="240">
        <f>IF(N280="nulová",J280,0)</f>
        <v>0</v>
      </c>
      <c r="BJ280" s="18" t="s">
        <v>89</v>
      </c>
      <c r="BK280" s="240">
        <f>ROUND(I280*H280,2)</f>
        <v>0</v>
      </c>
      <c r="BL280" s="18" t="s">
        <v>341</v>
      </c>
      <c r="BM280" s="239" t="s">
        <v>6057</v>
      </c>
    </row>
    <row r="281" s="2" customFormat="1">
      <c r="A281" s="39"/>
      <c r="B281" s="40"/>
      <c r="C281" s="41"/>
      <c r="D281" s="241" t="s">
        <v>329</v>
      </c>
      <c r="E281" s="41"/>
      <c r="F281" s="242" t="s">
        <v>6058</v>
      </c>
      <c r="G281" s="41"/>
      <c r="H281" s="41"/>
      <c r="I281" s="243"/>
      <c r="J281" s="41"/>
      <c r="K281" s="41"/>
      <c r="L281" s="45"/>
      <c r="M281" s="244"/>
      <c r="N281" s="245"/>
      <c r="O281" s="92"/>
      <c r="P281" s="92"/>
      <c r="Q281" s="92"/>
      <c r="R281" s="92"/>
      <c r="S281" s="92"/>
      <c r="T281" s="93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329</v>
      </c>
      <c r="AU281" s="18" t="s">
        <v>91</v>
      </c>
    </row>
    <row r="282" s="2" customFormat="1" ht="33" customHeight="1">
      <c r="A282" s="39"/>
      <c r="B282" s="40"/>
      <c r="C282" s="274" t="s">
        <v>889</v>
      </c>
      <c r="D282" s="274" t="s">
        <v>503</v>
      </c>
      <c r="E282" s="275" t="s">
        <v>6059</v>
      </c>
      <c r="F282" s="276" t="s">
        <v>6060</v>
      </c>
      <c r="G282" s="277" t="s">
        <v>544</v>
      </c>
      <c r="H282" s="278">
        <v>2</v>
      </c>
      <c r="I282" s="279"/>
      <c r="J282" s="280">
        <f>ROUND(I282*H282,2)</f>
        <v>0</v>
      </c>
      <c r="K282" s="276" t="s">
        <v>1</v>
      </c>
      <c r="L282" s="281"/>
      <c r="M282" s="282" t="s">
        <v>1</v>
      </c>
      <c r="N282" s="283" t="s">
        <v>46</v>
      </c>
      <c r="O282" s="92"/>
      <c r="P282" s="237">
        <f>O282*H282</f>
        <v>0</v>
      </c>
      <c r="Q282" s="237">
        <v>0.01553</v>
      </c>
      <c r="R282" s="237">
        <f>Q282*H282</f>
        <v>0.031060000000000001</v>
      </c>
      <c r="S282" s="237">
        <v>0</v>
      </c>
      <c r="T282" s="238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9" t="s">
        <v>363</v>
      </c>
      <c r="AT282" s="239" t="s">
        <v>503</v>
      </c>
      <c r="AU282" s="239" t="s">
        <v>91</v>
      </c>
      <c r="AY282" s="18" t="s">
        <v>320</v>
      </c>
      <c r="BE282" s="240">
        <f>IF(N282="základní",J282,0)</f>
        <v>0</v>
      </c>
      <c r="BF282" s="240">
        <f>IF(N282="snížená",J282,0)</f>
        <v>0</v>
      </c>
      <c r="BG282" s="240">
        <f>IF(N282="zákl. přenesená",J282,0)</f>
        <v>0</v>
      </c>
      <c r="BH282" s="240">
        <f>IF(N282="sníž. přenesená",J282,0)</f>
        <v>0</v>
      </c>
      <c r="BI282" s="240">
        <f>IF(N282="nulová",J282,0)</f>
        <v>0</v>
      </c>
      <c r="BJ282" s="18" t="s">
        <v>89</v>
      </c>
      <c r="BK282" s="240">
        <f>ROUND(I282*H282,2)</f>
        <v>0</v>
      </c>
      <c r="BL282" s="18" t="s">
        <v>341</v>
      </c>
      <c r="BM282" s="239" t="s">
        <v>6061</v>
      </c>
    </row>
    <row r="283" s="12" customFormat="1" ht="22.8" customHeight="1">
      <c r="A283" s="12"/>
      <c r="B283" s="212"/>
      <c r="C283" s="213"/>
      <c r="D283" s="214" t="s">
        <v>80</v>
      </c>
      <c r="E283" s="226" t="s">
        <v>368</v>
      </c>
      <c r="F283" s="226" t="s">
        <v>1569</v>
      </c>
      <c r="G283" s="213"/>
      <c r="H283" s="213"/>
      <c r="I283" s="216"/>
      <c r="J283" s="227">
        <f>BK283</f>
        <v>0</v>
      </c>
      <c r="K283" s="213"/>
      <c r="L283" s="218"/>
      <c r="M283" s="219"/>
      <c r="N283" s="220"/>
      <c r="O283" s="220"/>
      <c r="P283" s="221">
        <f>SUM(P284:P309)</f>
        <v>0</v>
      </c>
      <c r="Q283" s="220"/>
      <c r="R283" s="221">
        <f>SUM(R284:R309)</f>
        <v>0.018910000000000003</v>
      </c>
      <c r="S283" s="220"/>
      <c r="T283" s="222">
        <f>SUM(T284:T309)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23" t="s">
        <v>89</v>
      </c>
      <c r="AT283" s="224" t="s">
        <v>80</v>
      </c>
      <c r="AU283" s="224" t="s">
        <v>89</v>
      </c>
      <c r="AY283" s="223" t="s">
        <v>320</v>
      </c>
      <c r="BK283" s="225">
        <f>SUM(BK284:BK309)</f>
        <v>0</v>
      </c>
    </row>
    <row r="284" s="2" customFormat="1" ht="37.8" customHeight="1">
      <c r="A284" s="39"/>
      <c r="B284" s="40"/>
      <c r="C284" s="228" t="s">
        <v>895</v>
      </c>
      <c r="D284" s="228" t="s">
        <v>323</v>
      </c>
      <c r="E284" s="229" t="s">
        <v>1571</v>
      </c>
      <c r="F284" s="230" t="s">
        <v>1572</v>
      </c>
      <c r="G284" s="231" t="s">
        <v>437</v>
      </c>
      <c r="H284" s="232">
        <v>499.5</v>
      </c>
      <c r="I284" s="233"/>
      <c r="J284" s="234">
        <f>ROUND(I284*H284,2)</f>
        <v>0</v>
      </c>
      <c r="K284" s="230" t="s">
        <v>326</v>
      </c>
      <c r="L284" s="45"/>
      <c r="M284" s="235" t="s">
        <v>1</v>
      </c>
      <c r="N284" s="236" t="s">
        <v>46</v>
      </c>
      <c r="O284" s="92"/>
      <c r="P284" s="237">
        <f>O284*H284</f>
        <v>0</v>
      </c>
      <c r="Q284" s="237">
        <v>0</v>
      </c>
      <c r="R284" s="237">
        <f>Q284*H284</f>
        <v>0</v>
      </c>
      <c r="S284" s="237">
        <v>0</v>
      </c>
      <c r="T284" s="238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9" t="s">
        <v>341</v>
      </c>
      <c r="AT284" s="239" t="s">
        <v>323</v>
      </c>
      <c r="AU284" s="239" t="s">
        <v>91</v>
      </c>
      <c r="AY284" s="18" t="s">
        <v>320</v>
      </c>
      <c r="BE284" s="240">
        <f>IF(N284="základní",J284,0)</f>
        <v>0</v>
      </c>
      <c r="BF284" s="240">
        <f>IF(N284="snížená",J284,0)</f>
        <v>0</v>
      </c>
      <c r="BG284" s="240">
        <f>IF(N284="zákl. přenesená",J284,0)</f>
        <v>0</v>
      </c>
      <c r="BH284" s="240">
        <f>IF(N284="sníž. přenesená",J284,0)</f>
        <v>0</v>
      </c>
      <c r="BI284" s="240">
        <f>IF(N284="nulová",J284,0)</f>
        <v>0</v>
      </c>
      <c r="BJ284" s="18" t="s">
        <v>89</v>
      </c>
      <c r="BK284" s="240">
        <f>ROUND(I284*H284,2)</f>
        <v>0</v>
      </c>
      <c r="BL284" s="18" t="s">
        <v>341</v>
      </c>
      <c r="BM284" s="239" t="s">
        <v>6062</v>
      </c>
    </row>
    <row r="285" s="2" customFormat="1">
      <c r="A285" s="39"/>
      <c r="B285" s="40"/>
      <c r="C285" s="41"/>
      <c r="D285" s="241" t="s">
        <v>329</v>
      </c>
      <c r="E285" s="41"/>
      <c r="F285" s="242" t="s">
        <v>1574</v>
      </c>
      <c r="G285" s="41"/>
      <c r="H285" s="41"/>
      <c r="I285" s="243"/>
      <c r="J285" s="41"/>
      <c r="K285" s="41"/>
      <c r="L285" s="45"/>
      <c r="M285" s="244"/>
      <c r="N285" s="245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329</v>
      </c>
      <c r="AU285" s="18" t="s">
        <v>91</v>
      </c>
    </row>
    <row r="286" s="13" customFormat="1">
      <c r="A286" s="13"/>
      <c r="B286" s="251"/>
      <c r="C286" s="252"/>
      <c r="D286" s="253" t="s">
        <v>440</v>
      </c>
      <c r="E286" s="254" t="s">
        <v>1</v>
      </c>
      <c r="F286" s="255" t="s">
        <v>6063</v>
      </c>
      <c r="G286" s="252"/>
      <c r="H286" s="256">
        <v>252</v>
      </c>
      <c r="I286" s="257"/>
      <c r="J286" s="252"/>
      <c r="K286" s="252"/>
      <c r="L286" s="258"/>
      <c r="M286" s="259"/>
      <c r="N286" s="260"/>
      <c r="O286" s="260"/>
      <c r="P286" s="260"/>
      <c r="Q286" s="260"/>
      <c r="R286" s="260"/>
      <c r="S286" s="260"/>
      <c r="T286" s="261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2" t="s">
        <v>440</v>
      </c>
      <c r="AU286" s="262" t="s">
        <v>91</v>
      </c>
      <c r="AV286" s="13" t="s">
        <v>91</v>
      </c>
      <c r="AW286" s="13" t="s">
        <v>36</v>
      </c>
      <c r="AX286" s="13" t="s">
        <v>81</v>
      </c>
      <c r="AY286" s="262" t="s">
        <v>320</v>
      </c>
    </row>
    <row r="287" s="13" customFormat="1">
      <c r="A287" s="13"/>
      <c r="B287" s="251"/>
      <c r="C287" s="252"/>
      <c r="D287" s="253" t="s">
        <v>440</v>
      </c>
      <c r="E287" s="254" t="s">
        <v>1</v>
      </c>
      <c r="F287" s="255" t="s">
        <v>6064</v>
      </c>
      <c r="G287" s="252"/>
      <c r="H287" s="256">
        <v>157.5</v>
      </c>
      <c r="I287" s="257"/>
      <c r="J287" s="252"/>
      <c r="K287" s="252"/>
      <c r="L287" s="258"/>
      <c r="M287" s="259"/>
      <c r="N287" s="260"/>
      <c r="O287" s="260"/>
      <c r="P287" s="260"/>
      <c r="Q287" s="260"/>
      <c r="R287" s="260"/>
      <c r="S287" s="260"/>
      <c r="T287" s="26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2" t="s">
        <v>440</v>
      </c>
      <c r="AU287" s="262" t="s">
        <v>91</v>
      </c>
      <c r="AV287" s="13" t="s">
        <v>91</v>
      </c>
      <c r="AW287" s="13" t="s">
        <v>36</v>
      </c>
      <c r="AX287" s="13" t="s">
        <v>81</v>
      </c>
      <c r="AY287" s="262" t="s">
        <v>320</v>
      </c>
    </row>
    <row r="288" s="13" customFormat="1">
      <c r="A288" s="13"/>
      <c r="B288" s="251"/>
      <c r="C288" s="252"/>
      <c r="D288" s="253" t="s">
        <v>440</v>
      </c>
      <c r="E288" s="254" t="s">
        <v>1</v>
      </c>
      <c r="F288" s="255" t="s">
        <v>6065</v>
      </c>
      <c r="G288" s="252"/>
      <c r="H288" s="256">
        <v>90</v>
      </c>
      <c r="I288" s="257"/>
      <c r="J288" s="252"/>
      <c r="K288" s="252"/>
      <c r="L288" s="258"/>
      <c r="M288" s="259"/>
      <c r="N288" s="260"/>
      <c r="O288" s="260"/>
      <c r="P288" s="260"/>
      <c r="Q288" s="260"/>
      <c r="R288" s="260"/>
      <c r="S288" s="260"/>
      <c r="T288" s="261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2" t="s">
        <v>440</v>
      </c>
      <c r="AU288" s="262" t="s">
        <v>91</v>
      </c>
      <c r="AV288" s="13" t="s">
        <v>91</v>
      </c>
      <c r="AW288" s="13" t="s">
        <v>36</v>
      </c>
      <c r="AX288" s="13" t="s">
        <v>81</v>
      </c>
      <c r="AY288" s="262" t="s">
        <v>320</v>
      </c>
    </row>
    <row r="289" s="14" customFormat="1">
      <c r="A289" s="14"/>
      <c r="B289" s="263"/>
      <c r="C289" s="264"/>
      <c r="D289" s="253" t="s">
        <v>440</v>
      </c>
      <c r="E289" s="265" t="s">
        <v>1</v>
      </c>
      <c r="F289" s="266" t="s">
        <v>485</v>
      </c>
      <c r="G289" s="264"/>
      <c r="H289" s="267">
        <v>499.5</v>
      </c>
      <c r="I289" s="268"/>
      <c r="J289" s="264"/>
      <c r="K289" s="264"/>
      <c r="L289" s="269"/>
      <c r="M289" s="270"/>
      <c r="N289" s="271"/>
      <c r="O289" s="271"/>
      <c r="P289" s="271"/>
      <c r="Q289" s="271"/>
      <c r="R289" s="271"/>
      <c r="S289" s="271"/>
      <c r="T289" s="272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73" t="s">
        <v>440</v>
      </c>
      <c r="AU289" s="273" t="s">
        <v>91</v>
      </c>
      <c r="AV289" s="14" t="s">
        <v>341</v>
      </c>
      <c r="AW289" s="14" t="s">
        <v>36</v>
      </c>
      <c r="AX289" s="14" t="s">
        <v>89</v>
      </c>
      <c r="AY289" s="273" t="s">
        <v>320</v>
      </c>
    </row>
    <row r="290" s="2" customFormat="1" ht="33" customHeight="1">
      <c r="A290" s="39"/>
      <c r="B290" s="40"/>
      <c r="C290" s="228" t="s">
        <v>907</v>
      </c>
      <c r="D290" s="228" t="s">
        <v>323</v>
      </c>
      <c r="E290" s="229" t="s">
        <v>1580</v>
      </c>
      <c r="F290" s="230" t="s">
        <v>1581</v>
      </c>
      <c r="G290" s="231" t="s">
        <v>437</v>
      </c>
      <c r="H290" s="232">
        <v>182317.5</v>
      </c>
      <c r="I290" s="233"/>
      <c r="J290" s="234">
        <f>ROUND(I290*H290,2)</f>
        <v>0</v>
      </c>
      <c r="K290" s="230" t="s">
        <v>326</v>
      </c>
      <c r="L290" s="45"/>
      <c r="M290" s="235" t="s">
        <v>1</v>
      </c>
      <c r="N290" s="236" t="s">
        <v>46</v>
      </c>
      <c r="O290" s="92"/>
      <c r="P290" s="237">
        <f>O290*H290</f>
        <v>0</v>
      </c>
      <c r="Q290" s="237">
        <v>0</v>
      </c>
      <c r="R290" s="237">
        <f>Q290*H290</f>
        <v>0</v>
      </c>
      <c r="S290" s="237">
        <v>0</v>
      </c>
      <c r="T290" s="238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9" t="s">
        <v>341</v>
      </c>
      <c r="AT290" s="239" t="s">
        <v>323</v>
      </c>
      <c r="AU290" s="239" t="s">
        <v>91</v>
      </c>
      <c r="AY290" s="18" t="s">
        <v>320</v>
      </c>
      <c r="BE290" s="240">
        <f>IF(N290="základní",J290,0)</f>
        <v>0</v>
      </c>
      <c r="BF290" s="240">
        <f>IF(N290="snížená",J290,0)</f>
        <v>0</v>
      </c>
      <c r="BG290" s="240">
        <f>IF(N290="zákl. přenesená",J290,0)</f>
        <v>0</v>
      </c>
      <c r="BH290" s="240">
        <f>IF(N290="sníž. přenesená",J290,0)</f>
        <v>0</v>
      </c>
      <c r="BI290" s="240">
        <f>IF(N290="nulová",J290,0)</f>
        <v>0</v>
      </c>
      <c r="BJ290" s="18" t="s">
        <v>89</v>
      </c>
      <c r="BK290" s="240">
        <f>ROUND(I290*H290,2)</f>
        <v>0</v>
      </c>
      <c r="BL290" s="18" t="s">
        <v>341</v>
      </c>
      <c r="BM290" s="239" t="s">
        <v>6066</v>
      </c>
    </row>
    <row r="291" s="2" customFormat="1">
      <c r="A291" s="39"/>
      <c r="B291" s="40"/>
      <c r="C291" s="41"/>
      <c r="D291" s="241" t="s">
        <v>329</v>
      </c>
      <c r="E291" s="41"/>
      <c r="F291" s="242" t="s">
        <v>1583</v>
      </c>
      <c r="G291" s="41"/>
      <c r="H291" s="41"/>
      <c r="I291" s="243"/>
      <c r="J291" s="41"/>
      <c r="K291" s="41"/>
      <c r="L291" s="45"/>
      <c r="M291" s="244"/>
      <c r="N291" s="245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329</v>
      </c>
      <c r="AU291" s="18" t="s">
        <v>91</v>
      </c>
    </row>
    <row r="292" s="13" customFormat="1">
      <c r="A292" s="13"/>
      <c r="B292" s="251"/>
      <c r="C292" s="252"/>
      <c r="D292" s="253" t="s">
        <v>440</v>
      </c>
      <c r="E292" s="254" t="s">
        <v>1</v>
      </c>
      <c r="F292" s="255" t="s">
        <v>6067</v>
      </c>
      <c r="G292" s="252"/>
      <c r="H292" s="256">
        <v>182317.5</v>
      </c>
      <c r="I292" s="257"/>
      <c r="J292" s="252"/>
      <c r="K292" s="252"/>
      <c r="L292" s="258"/>
      <c r="M292" s="259"/>
      <c r="N292" s="260"/>
      <c r="O292" s="260"/>
      <c r="P292" s="260"/>
      <c r="Q292" s="260"/>
      <c r="R292" s="260"/>
      <c r="S292" s="260"/>
      <c r="T292" s="261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2" t="s">
        <v>440</v>
      </c>
      <c r="AU292" s="262" t="s">
        <v>91</v>
      </c>
      <c r="AV292" s="13" t="s">
        <v>91</v>
      </c>
      <c r="AW292" s="13" t="s">
        <v>36</v>
      </c>
      <c r="AX292" s="13" t="s">
        <v>89</v>
      </c>
      <c r="AY292" s="262" t="s">
        <v>320</v>
      </c>
    </row>
    <row r="293" s="2" customFormat="1" ht="37.8" customHeight="1">
      <c r="A293" s="39"/>
      <c r="B293" s="40"/>
      <c r="C293" s="228" t="s">
        <v>918</v>
      </c>
      <c r="D293" s="228" t="s">
        <v>323</v>
      </c>
      <c r="E293" s="229" t="s">
        <v>1586</v>
      </c>
      <c r="F293" s="230" t="s">
        <v>1587</v>
      </c>
      <c r="G293" s="231" t="s">
        <v>437</v>
      </c>
      <c r="H293" s="232">
        <v>499.5</v>
      </c>
      <c r="I293" s="233"/>
      <c r="J293" s="234">
        <f>ROUND(I293*H293,2)</f>
        <v>0</v>
      </c>
      <c r="K293" s="230" t="s">
        <v>326</v>
      </c>
      <c r="L293" s="45"/>
      <c r="M293" s="235" t="s">
        <v>1</v>
      </c>
      <c r="N293" s="236" t="s">
        <v>46</v>
      </c>
      <c r="O293" s="92"/>
      <c r="P293" s="237">
        <f>O293*H293</f>
        <v>0</v>
      </c>
      <c r="Q293" s="237">
        <v>0</v>
      </c>
      <c r="R293" s="237">
        <f>Q293*H293</f>
        <v>0</v>
      </c>
      <c r="S293" s="237">
        <v>0</v>
      </c>
      <c r="T293" s="23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9" t="s">
        <v>341</v>
      </c>
      <c r="AT293" s="239" t="s">
        <v>323</v>
      </c>
      <c r="AU293" s="239" t="s">
        <v>91</v>
      </c>
      <c r="AY293" s="18" t="s">
        <v>320</v>
      </c>
      <c r="BE293" s="240">
        <f>IF(N293="základní",J293,0)</f>
        <v>0</v>
      </c>
      <c r="BF293" s="240">
        <f>IF(N293="snížená",J293,0)</f>
        <v>0</v>
      </c>
      <c r="BG293" s="240">
        <f>IF(N293="zákl. přenesená",J293,0)</f>
        <v>0</v>
      </c>
      <c r="BH293" s="240">
        <f>IF(N293="sníž. přenesená",J293,0)</f>
        <v>0</v>
      </c>
      <c r="BI293" s="240">
        <f>IF(N293="nulová",J293,0)</f>
        <v>0</v>
      </c>
      <c r="BJ293" s="18" t="s">
        <v>89</v>
      </c>
      <c r="BK293" s="240">
        <f>ROUND(I293*H293,2)</f>
        <v>0</v>
      </c>
      <c r="BL293" s="18" t="s">
        <v>341</v>
      </c>
      <c r="BM293" s="239" t="s">
        <v>6068</v>
      </c>
    </row>
    <row r="294" s="2" customFormat="1">
      <c r="A294" s="39"/>
      <c r="B294" s="40"/>
      <c r="C294" s="41"/>
      <c r="D294" s="241" t="s">
        <v>329</v>
      </c>
      <c r="E294" s="41"/>
      <c r="F294" s="242" t="s">
        <v>1589</v>
      </c>
      <c r="G294" s="41"/>
      <c r="H294" s="41"/>
      <c r="I294" s="243"/>
      <c r="J294" s="41"/>
      <c r="K294" s="41"/>
      <c r="L294" s="45"/>
      <c r="M294" s="244"/>
      <c r="N294" s="245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329</v>
      </c>
      <c r="AU294" s="18" t="s">
        <v>91</v>
      </c>
    </row>
    <row r="295" s="2" customFormat="1" ht="16.5" customHeight="1">
      <c r="A295" s="39"/>
      <c r="B295" s="40"/>
      <c r="C295" s="228" t="s">
        <v>923</v>
      </c>
      <c r="D295" s="228" t="s">
        <v>323</v>
      </c>
      <c r="E295" s="229" t="s">
        <v>1591</v>
      </c>
      <c r="F295" s="230" t="s">
        <v>1592</v>
      </c>
      <c r="G295" s="231" t="s">
        <v>437</v>
      </c>
      <c r="H295" s="232">
        <v>499.5</v>
      </c>
      <c r="I295" s="233"/>
      <c r="J295" s="234">
        <f>ROUND(I295*H295,2)</f>
        <v>0</v>
      </c>
      <c r="K295" s="230" t="s">
        <v>326</v>
      </c>
      <c r="L295" s="45"/>
      <c r="M295" s="235" t="s">
        <v>1</v>
      </c>
      <c r="N295" s="236" t="s">
        <v>46</v>
      </c>
      <c r="O295" s="92"/>
      <c r="P295" s="237">
        <f>O295*H295</f>
        <v>0</v>
      </c>
      <c r="Q295" s="237">
        <v>0</v>
      </c>
      <c r="R295" s="237">
        <f>Q295*H295</f>
        <v>0</v>
      </c>
      <c r="S295" s="237">
        <v>0</v>
      </c>
      <c r="T295" s="238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9" t="s">
        <v>341</v>
      </c>
      <c r="AT295" s="239" t="s">
        <v>323</v>
      </c>
      <c r="AU295" s="239" t="s">
        <v>91</v>
      </c>
      <c r="AY295" s="18" t="s">
        <v>320</v>
      </c>
      <c r="BE295" s="240">
        <f>IF(N295="základní",J295,0)</f>
        <v>0</v>
      </c>
      <c r="BF295" s="240">
        <f>IF(N295="snížená",J295,0)</f>
        <v>0</v>
      </c>
      <c r="BG295" s="240">
        <f>IF(N295="zákl. přenesená",J295,0)</f>
        <v>0</v>
      </c>
      <c r="BH295" s="240">
        <f>IF(N295="sníž. přenesená",J295,0)</f>
        <v>0</v>
      </c>
      <c r="BI295" s="240">
        <f>IF(N295="nulová",J295,0)</f>
        <v>0</v>
      </c>
      <c r="BJ295" s="18" t="s">
        <v>89</v>
      </c>
      <c r="BK295" s="240">
        <f>ROUND(I295*H295,2)</f>
        <v>0</v>
      </c>
      <c r="BL295" s="18" t="s">
        <v>341</v>
      </c>
      <c r="BM295" s="239" t="s">
        <v>6069</v>
      </c>
    </row>
    <row r="296" s="2" customFormat="1">
      <c r="A296" s="39"/>
      <c r="B296" s="40"/>
      <c r="C296" s="41"/>
      <c r="D296" s="241" t="s">
        <v>329</v>
      </c>
      <c r="E296" s="41"/>
      <c r="F296" s="242" t="s">
        <v>1594</v>
      </c>
      <c r="G296" s="41"/>
      <c r="H296" s="41"/>
      <c r="I296" s="243"/>
      <c r="J296" s="41"/>
      <c r="K296" s="41"/>
      <c r="L296" s="45"/>
      <c r="M296" s="244"/>
      <c r="N296" s="245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329</v>
      </c>
      <c r="AU296" s="18" t="s">
        <v>91</v>
      </c>
    </row>
    <row r="297" s="2" customFormat="1" ht="21.75" customHeight="1">
      <c r="A297" s="39"/>
      <c r="B297" s="40"/>
      <c r="C297" s="228" t="s">
        <v>928</v>
      </c>
      <c r="D297" s="228" t="s">
        <v>323</v>
      </c>
      <c r="E297" s="229" t="s">
        <v>1596</v>
      </c>
      <c r="F297" s="230" t="s">
        <v>1597</v>
      </c>
      <c r="G297" s="231" t="s">
        <v>437</v>
      </c>
      <c r="H297" s="232">
        <v>182317.5</v>
      </c>
      <c r="I297" s="233"/>
      <c r="J297" s="234">
        <f>ROUND(I297*H297,2)</f>
        <v>0</v>
      </c>
      <c r="K297" s="230" t="s">
        <v>326</v>
      </c>
      <c r="L297" s="45"/>
      <c r="M297" s="235" t="s">
        <v>1</v>
      </c>
      <c r="N297" s="236" t="s">
        <v>46</v>
      </c>
      <c r="O297" s="92"/>
      <c r="P297" s="237">
        <f>O297*H297</f>
        <v>0</v>
      </c>
      <c r="Q297" s="237">
        <v>0</v>
      </c>
      <c r="R297" s="237">
        <f>Q297*H297</f>
        <v>0</v>
      </c>
      <c r="S297" s="237">
        <v>0</v>
      </c>
      <c r="T297" s="238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9" t="s">
        <v>341</v>
      </c>
      <c r="AT297" s="239" t="s">
        <v>323</v>
      </c>
      <c r="AU297" s="239" t="s">
        <v>91</v>
      </c>
      <c r="AY297" s="18" t="s">
        <v>320</v>
      </c>
      <c r="BE297" s="240">
        <f>IF(N297="základní",J297,0)</f>
        <v>0</v>
      </c>
      <c r="BF297" s="240">
        <f>IF(N297="snížená",J297,0)</f>
        <v>0</v>
      </c>
      <c r="BG297" s="240">
        <f>IF(N297="zákl. přenesená",J297,0)</f>
        <v>0</v>
      </c>
      <c r="BH297" s="240">
        <f>IF(N297="sníž. přenesená",J297,0)</f>
        <v>0</v>
      </c>
      <c r="BI297" s="240">
        <f>IF(N297="nulová",J297,0)</f>
        <v>0</v>
      </c>
      <c r="BJ297" s="18" t="s">
        <v>89</v>
      </c>
      <c r="BK297" s="240">
        <f>ROUND(I297*H297,2)</f>
        <v>0</v>
      </c>
      <c r="BL297" s="18" t="s">
        <v>341</v>
      </c>
      <c r="BM297" s="239" t="s">
        <v>6070</v>
      </c>
    </row>
    <row r="298" s="2" customFormat="1">
      <c r="A298" s="39"/>
      <c r="B298" s="40"/>
      <c r="C298" s="41"/>
      <c r="D298" s="241" t="s">
        <v>329</v>
      </c>
      <c r="E298" s="41"/>
      <c r="F298" s="242" t="s">
        <v>1599</v>
      </c>
      <c r="G298" s="41"/>
      <c r="H298" s="41"/>
      <c r="I298" s="243"/>
      <c r="J298" s="41"/>
      <c r="K298" s="41"/>
      <c r="L298" s="45"/>
      <c r="M298" s="244"/>
      <c r="N298" s="245"/>
      <c r="O298" s="92"/>
      <c r="P298" s="92"/>
      <c r="Q298" s="92"/>
      <c r="R298" s="92"/>
      <c r="S298" s="92"/>
      <c r="T298" s="93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329</v>
      </c>
      <c r="AU298" s="18" t="s">
        <v>91</v>
      </c>
    </row>
    <row r="299" s="2" customFormat="1" ht="21.75" customHeight="1">
      <c r="A299" s="39"/>
      <c r="B299" s="40"/>
      <c r="C299" s="228" t="s">
        <v>933</v>
      </c>
      <c r="D299" s="228" t="s">
        <v>323</v>
      </c>
      <c r="E299" s="229" t="s">
        <v>1601</v>
      </c>
      <c r="F299" s="230" t="s">
        <v>1602</v>
      </c>
      <c r="G299" s="231" t="s">
        <v>437</v>
      </c>
      <c r="H299" s="232">
        <v>499.5</v>
      </c>
      <c r="I299" s="233"/>
      <c r="J299" s="234">
        <f>ROUND(I299*H299,2)</f>
        <v>0</v>
      </c>
      <c r="K299" s="230" t="s">
        <v>326</v>
      </c>
      <c r="L299" s="45"/>
      <c r="M299" s="235" t="s">
        <v>1</v>
      </c>
      <c r="N299" s="236" t="s">
        <v>46</v>
      </c>
      <c r="O299" s="92"/>
      <c r="P299" s="237">
        <f>O299*H299</f>
        <v>0</v>
      </c>
      <c r="Q299" s="237">
        <v>0</v>
      </c>
      <c r="R299" s="237">
        <f>Q299*H299</f>
        <v>0</v>
      </c>
      <c r="S299" s="237">
        <v>0</v>
      </c>
      <c r="T299" s="238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9" t="s">
        <v>341</v>
      </c>
      <c r="AT299" s="239" t="s">
        <v>323</v>
      </c>
      <c r="AU299" s="239" t="s">
        <v>91</v>
      </c>
      <c r="AY299" s="18" t="s">
        <v>320</v>
      </c>
      <c r="BE299" s="240">
        <f>IF(N299="základní",J299,0)</f>
        <v>0</v>
      </c>
      <c r="BF299" s="240">
        <f>IF(N299="snížená",J299,0)</f>
        <v>0</v>
      </c>
      <c r="BG299" s="240">
        <f>IF(N299="zákl. přenesená",J299,0)</f>
        <v>0</v>
      </c>
      <c r="BH299" s="240">
        <f>IF(N299="sníž. přenesená",J299,0)</f>
        <v>0</v>
      </c>
      <c r="BI299" s="240">
        <f>IF(N299="nulová",J299,0)</f>
        <v>0</v>
      </c>
      <c r="BJ299" s="18" t="s">
        <v>89</v>
      </c>
      <c r="BK299" s="240">
        <f>ROUND(I299*H299,2)</f>
        <v>0</v>
      </c>
      <c r="BL299" s="18" t="s">
        <v>341</v>
      </c>
      <c r="BM299" s="239" t="s">
        <v>6071</v>
      </c>
    </row>
    <row r="300" s="2" customFormat="1">
      <c r="A300" s="39"/>
      <c r="B300" s="40"/>
      <c r="C300" s="41"/>
      <c r="D300" s="241" t="s">
        <v>329</v>
      </c>
      <c r="E300" s="41"/>
      <c r="F300" s="242" t="s">
        <v>1604</v>
      </c>
      <c r="G300" s="41"/>
      <c r="H300" s="41"/>
      <c r="I300" s="243"/>
      <c r="J300" s="41"/>
      <c r="K300" s="41"/>
      <c r="L300" s="45"/>
      <c r="M300" s="244"/>
      <c r="N300" s="245"/>
      <c r="O300" s="92"/>
      <c r="P300" s="92"/>
      <c r="Q300" s="92"/>
      <c r="R300" s="92"/>
      <c r="S300" s="92"/>
      <c r="T300" s="93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329</v>
      </c>
      <c r="AU300" s="18" t="s">
        <v>91</v>
      </c>
    </row>
    <row r="301" s="2" customFormat="1" ht="24.15" customHeight="1">
      <c r="A301" s="39"/>
      <c r="B301" s="40"/>
      <c r="C301" s="228" t="s">
        <v>936</v>
      </c>
      <c r="D301" s="228" t="s">
        <v>323</v>
      </c>
      <c r="E301" s="229" t="s">
        <v>6072</v>
      </c>
      <c r="F301" s="230" t="s">
        <v>6073</v>
      </c>
      <c r="G301" s="231" t="s">
        <v>544</v>
      </c>
      <c r="H301" s="232">
        <v>1</v>
      </c>
      <c r="I301" s="233"/>
      <c r="J301" s="234">
        <f>ROUND(I301*H301,2)</f>
        <v>0</v>
      </c>
      <c r="K301" s="230" t="s">
        <v>326</v>
      </c>
      <c r="L301" s="45"/>
      <c r="M301" s="235" t="s">
        <v>1</v>
      </c>
      <c r="N301" s="236" t="s">
        <v>46</v>
      </c>
      <c r="O301" s="92"/>
      <c r="P301" s="237">
        <f>O301*H301</f>
        <v>0</v>
      </c>
      <c r="Q301" s="237">
        <v>0</v>
      </c>
      <c r="R301" s="237">
        <f>Q301*H301</f>
        <v>0</v>
      </c>
      <c r="S301" s="237">
        <v>0</v>
      </c>
      <c r="T301" s="238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9" t="s">
        <v>341</v>
      </c>
      <c r="AT301" s="239" t="s">
        <v>323</v>
      </c>
      <c r="AU301" s="239" t="s">
        <v>91</v>
      </c>
      <c r="AY301" s="18" t="s">
        <v>320</v>
      </c>
      <c r="BE301" s="240">
        <f>IF(N301="základní",J301,0)</f>
        <v>0</v>
      </c>
      <c r="BF301" s="240">
        <f>IF(N301="snížená",J301,0)</f>
        <v>0</v>
      </c>
      <c r="BG301" s="240">
        <f>IF(N301="zákl. přenesená",J301,0)</f>
        <v>0</v>
      </c>
      <c r="BH301" s="240">
        <f>IF(N301="sníž. přenesená",J301,0)</f>
        <v>0</v>
      </c>
      <c r="BI301" s="240">
        <f>IF(N301="nulová",J301,0)</f>
        <v>0</v>
      </c>
      <c r="BJ301" s="18" t="s">
        <v>89</v>
      </c>
      <c r="BK301" s="240">
        <f>ROUND(I301*H301,2)</f>
        <v>0</v>
      </c>
      <c r="BL301" s="18" t="s">
        <v>341</v>
      </c>
      <c r="BM301" s="239" t="s">
        <v>6074</v>
      </c>
    </row>
    <row r="302" s="2" customFormat="1">
      <c r="A302" s="39"/>
      <c r="B302" s="40"/>
      <c r="C302" s="41"/>
      <c r="D302" s="241" t="s">
        <v>329</v>
      </c>
      <c r="E302" s="41"/>
      <c r="F302" s="242" t="s">
        <v>6075</v>
      </c>
      <c r="G302" s="41"/>
      <c r="H302" s="41"/>
      <c r="I302" s="243"/>
      <c r="J302" s="41"/>
      <c r="K302" s="41"/>
      <c r="L302" s="45"/>
      <c r="M302" s="244"/>
      <c r="N302" s="245"/>
      <c r="O302" s="92"/>
      <c r="P302" s="92"/>
      <c r="Q302" s="92"/>
      <c r="R302" s="92"/>
      <c r="S302" s="92"/>
      <c r="T302" s="93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329</v>
      </c>
      <c r="AU302" s="18" t="s">
        <v>91</v>
      </c>
    </row>
    <row r="303" s="2" customFormat="1" ht="24.15" customHeight="1">
      <c r="A303" s="39"/>
      <c r="B303" s="40"/>
      <c r="C303" s="228" t="s">
        <v>942</v>
      </c>
      <c r="D303" s="228" t="s">
        <v>323</v>
      </c>
      <c r="E303" s="229" t="s">
        <v>6076</v>
      </c>
      <c r="F303" s="230" t="s">
        <v>6077</v>
      </c>
      <c r="G303" s="231" t="s">
        <v>544</v>
      </c>
      <c r="H303" s="232">
        <v>100</v>
      </c>
      <c r="I303" s="233"/>
      <c r="J303" s="234">
        <f>ROUND(I303*H303,2)</f>
        <v>0</v>
      </c>
      <c r="K303" s="230" t="s">
        <v>326</v>
      </c>
      <c r="L303" s="45"/>
      <c r="M303" s="235" t="s">
        <v>1</v>
      </c>
      <c r="N303" s="236" t="s">
        <v>46</v>
      </c>
      <c r="O303" s="92"/>
      <c r="P303" s="237">
        <f>O303*H303</f>
        <v>0</v>
      </c>
      <c r="Q303" s="237">
        <v>0</v>
      </c>
      <c r="R303" s="237">
        <f>Q303*H303</f>
        <v>0</v>
      </c>
      <c r="S303" s="237">
        <v>0</v>
      </c>
      <c r="T303" s="238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9" t="s">
        <v>341</v>
      </c>
      <c r="AT303" s="239" t="s">
        <v>323</v>
      </c>
      <c r="AU303" s="239" t="s">
        <v>91</v>
      </c>
      <c r="AY303" s="18" t="s">
        <v>320</v>
      </c>
      <c r="BE303" s="240">
        <f>IF(N303="základní",J303,0)</f>
        <v>0</v>
      </c>
      <c r="BF303" s="240">
        <f>IF(N303="snížená",J303,0)</f>
        <v>0</v>
      </c>
      <c r="BG303" s="240">
        <f>IF(N303="zákl. přenesená",J303,0)</f>
        <v>0</v>
      </c>
      <c r="BH303" s="240">
        <f>IF(N303="sníž. přenesená",J303,0)</f>
        <v>0</v>
      </c>
      <c r="BI303" s="240">
        <f>IF(N303="nulová",J303,0)</f>
        <v>0</v>
      </c>
      <c r="BJ303" s="18" t="s">
        <v>89</v>
      </c>
      <c r="BK303" s="240">
        <f>ROUND(I303*H303,2)</f>
        <v>0</v>
      </c>
      <c r="BL303" s="18" t="s">
        <v>341</v>
      </c>
      <c r="BM303" s="239" t="s">
        <v>6078</v>
      </c>
    </row>
    <row r="304" s="2" customFormat="1">
      <c r="A304" s="39"/>
      <c r="B304" s="40"/>
      <c r="C304" s="41"/>
      <c r="D304" s="241" t="s">
        <v>329</v>
      </c>
      <c r="E304" s="41"/>
      <c r="F304" s="242" t="s">
        <v>6079</v>
      </c>
      <c r="G304" s="41"/>
      <c r="H304" s="41"/>
      <c r="I304" s="243"/>
      <c r="J304" s="41"/>
      <c r="K304" s="41"/>
      <c r="L304" s="45"/>
      <c r="M304" s="244"/>
      <c r="N304" s="245"/>
      <c r="O304" s="92"/>
      <c r="P304" s="92"/>
      <c r="Q304" s="92"/>
      <c r="R304" s="92"/>
      <c r="S304" s="92"/>
      <c r="T304" s="93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329</v>
      </c>
      <c r="AU304" s="18" t="s">
        <v>91</v>
      </c>
    </row>
    <row r="305" s="2" customFormat="1" ht="24.15" customHeight="1">
      <c r="A305" s="39"/>
      <c r="B305" s="40"/>
      <c r="C305" s="228" t="s">
        <v>950</v>
      </c>
      <c r="D305" s="228" t="s">
        <v>323</v>
      </c>
      <c r="E305" s="229" t="s">
        <v>6080</v>
      </c>
      <c r="F305" s="230" t="s">
        <v>6081</v>
      </c>
      <c r="G305" s="231" t="s">
        <v>544</v>
      </c>
      <c r="H305" s="232">
        <v>1</v>
      </c>
      <c r="I305" s="233"/>
      <c r="J305" s="234">
        <f>ROUND(I305*H305,2)</f>
        <v>0</v>
      </c>
      <c r="K305" s="230" t="s">
        <v>326</v>
      </c>
      <c r="L305" s="45"/>
      <c r="M305" s="235" t="s">
        <v>1</v>
      </c>
      <c r="N305" s="236" t="s">
        <v>46</v>
      </c>
      <c r="O305" s="92"/>
      <c r="P305" s="237">
        <f>O305*H305</f>
        <v>0</v>
      </c>
      <c r="Q305" s="237">
        <v>0</v>
      </c>
      <c r="R305" s="237">
        <f>Q305*H305</f>
        <v>0</v>
      </c>
      <c r="S305" s="237">
        <v>0</v>
      </c>
      <c r="T305" s="238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9" t="s">
        <v>341</v>
      </c>
      <c r="AT305" s="239" t="s">
        <v>323</v>
      </c>
      <c r="AU305" s="239" t="s">
        <v>91</v>
      </c>
      <c r="AY305" s="18" t="s">
        <v>320</v>
      </c>
      <c r="BE305" s="240">
        <f>IF(N305="základní",J305,0)</f>
        <v>0</v>
      </c>
      <c r="BF305" s="240">
        <f>IF(N305="snížená",J305,0)</f>
        <v>0</v>
      </c>
      <c r="BG305" s="240">
        <f>IF(N305="zákl. přenesená",J305,0)</f>
        <v>0</v>
      </c>
      <c r="BH305" s="240">
        <f>IF(N305="sníž. přenesená",J305,0)</f>
        <v>0</v>
      </c>
      <c r="BI305" s="240">
        <f>IF(N305="nulová",J305,0)</f>
        <v>0</v>
      </c>
      <c r="BJ305" s="18" t="s">
        <v>89</v>
      </c>
      <c r="BK305" s="240">
        <f>ROUND(I305*H305,2)</f>
        <v>0</v>
      </c>
      <c r="BL305" s="18" t="s">
        <v>341</v>
      </c>
      <c r="BM305" s="239" t="s">
        <v>6082</v>
      </c>
    </row>
    <row r="306" s="2" customFormat="1">
      <c r="A306" s="39"/>
      <c r="B306" s="40"/>
      <c r="C306" s="41"/>
      <c r="D306" s="241" t="s">
        <v>329</v>
      </c>
      <c r="E306" s="41"/>
      <c r="F306" s="242" t="s">
        <v>6083</v>
      </c>
      <c r="G306" s="41"/>
      <c r="H306" s="41"/>
      <c r="I306" s="243"/>
      <c r="J306" s="41"/>
      <c r="K306" s="41"/>
      <c r="L306" s="45"/>
      <c r="M306" s="244"/>
      <c r="N306" s="245"/>
      <c r="O306" s="92"/>
      <c r="P306" s="92"/>
      <c r="Q306" s="92"/>
      <c r="R306" s="92"/>
      <c r="S306" s="92"/>
      <c r="T306" s="93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329</v>
      </c>
      <c r="AU306" s="18" t="s">
        <v>91</v>
      </c>
    </row>
    <row r="307" s="2" customFormat="1" ht="24.15" customHeight="1">
      <c r="A307" s="39"/>
      <c r="B307" s="40"/>
      <c r="C307" s="228" t="s">
        <v>956</v>
      </c>
      <c r="D307" s="228" t="s">
        <v>323</v>
      </c>
      <c r="E307" s="229" t="s">
        <v>6084</v>
      </c>
      <c r="F307" s="230" t="s">
        <v>6085</v>
      </c>
      <c r="G307" s="231" t="s">
        <v>437</v>
      </c>
      <c r="H307" s="232">
        <v>472.75</v>
      </c>
      <c r="I307" s="233"/>
      <c r="J307" s="234">
        <f>ROUND(I307*H307,2)</f>
        <v>0</v>
      </c>
      <c r="K307" s="230" t="s">
        <v>326</v>
      </c>
      <c r="L307" s="45"/>
      <c r="M307" s="235" t="s">
        <v>1</v>
      </c>
      <c r="N307" s="236" t="s">
        <v>46</v>
      </c>
      <c r="O307" s="92"/>
      <c r="P307" s="237">
        <f>O307*H307</f>
        <v>0</v>
      </c>
      <c r="Q307" s="237">
        <v>4.0000000000000003E-05</v>
      </c>
      <c r="R307" s="237">
        <f>Q307*H307</f>
        <v>0.018910000000000003</v>
      </c>
      <c r="S307" s="237">
        <v>0</v>
      </c>
      <c r="T307" s="238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9" t="s">
        <v>341</v>
      </c>
      <c r="AT307" s="239" t="s">
        <v>323</v>
      </c>
      <c r="AU307" s="239" t="s">
        <v>91</v>
      </c>
      <c r="AY307" s="18" t="s">
        <v>320</v>
      </c>
      <c r="BE307" s="240">
        <f>IF(N307="základní",J307,0)</f>
        <v>0</v>
      </c>
      <c r="BF307" s="240">
        <f>IF(N307="snížená",J307,0)</f>
        <v>0</v>
      </c>
      <c r="BG307" s="240">
        <f>IF(N307="zákl. přenesená",J307,0)</f>
        <v>0</v>
      </c>
      <c r="BH307" s="240">
        <f>IF(N307="sníž. přenesená",J307,0)</f>
        <v>0</v>
      </c>
      <c r="BI307" s="240">
        <f>IF(N307="nulová",J307,0)</f>
        <v>0</v>
      </c>
      <c r="BJ307" s="18" t="s">
        <v>89</v>
      </c>
      <c r="BK307" s="240">
        <f>ROUND(I307*H307,2)</f>
        <v>0</v>
      </c>
      <c r="BL307" s="18" t="s">
        <v>341</v>
      </c>
      <c r="BM307" s="239" t="s">
        <v>6086</v>
      </c>
    </row>
    <row r="308" s="2" customFormat="1">
      <c r="A308" s="39"/>
      <c r="B308" s="40"/>
      <c r="C308" s="41"/>
      <c r="D308" s="241" t="s">
        <v>329</v>
      </c>
      <c r="E308" s="41"/>
      <c r="F308" s="242" t="s">
        <v>6087</v>
      </c>
      <c r="G308" s="41"/>
      <c r="H308" s="41"/>
      <c r="I308" s="243"/>
      <c r="J308" s="41"/>
      <c r="K308" s="41"/>
      <c r="L308" s="45"/>
      <c r="M308" s="244"/>
      <c r="N308" s="245"/>
      <c r="O308" s="92"/>
      <c r="P308" s="92"/>
      <c r="Q308" s="92"/>
      <c r="R308" s="92"/>
      <c r="S308" s="92"/>
      <c r="T308" s="93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329</v>
      </c>
      <c r="AU308" s="18" t="s">
        <v>91</v>
      </c>
    </row>
    <row r="309" s="13" customFormat="1">
      <c r="A309" s="13"/>
      <c r="B309" s="251"/>
      <c r="C309" s="252"/>
      <c r="D309" s="253" t="s">
        <v>440</v>
      </c>
      <c r="E309" s="254" t="s">
        <v>1</v>
      </c>
      <c r="F309" s="255" t="s">
        <v>6088</v>
      </c>
      <c r="G309" s="252"/>
      <c r="H309" s="256">
        <v>472.75</v>
      </c>
      <c r="I309" s="257"/>
      <c r="J309" s="252"/>
      <c r="K309" s="252"/>
      <c r="L309" s="258"/>
      <c r="M309" s="259"/>
      <c r="N309" s="260"/>
      <c r="O309" s="260"/>
      <c r="P309" s="260"/>
      <c r="Q309" s="260"/>
      <c r="R309" s="260"/>
      <c r="S309" s="260"/>
      <c r="T309" s="26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2" t="s">
        <v>440</v>
      </c>
      <c r="AU309" s="262" t="s">
        <v>91</v>
      </c>
      <c r="AV309" s="13" t="s">
        <v>91</v>
      </c>
      <c r="AW309" s="13" t="s">
        <v>36</v>
      </c>
      <c r="AX309" s="13" t="s">
        <v>89</v>
      </c>
      <c r="AY309" s="262" t="s">
        <v>320</v>
      </c>
    </row>
    <row r="310" s="12" customFormat="1" ht="22.8" customHeight="1">
      <c r="A310" s="12"/>
      <c r="B310" s="212"/>
      <c r="C310" s="213"/>
      <c r="D310" s="214" t="s">
        <v>80</v>
      </c>
      <c r="E310" s="226" t="s">
        <v>1638</v>
      </c>
      <c r="F310" s="226" t="s">
        <v>1639</v>
      </c>
      <c r="G310" s="213"/>
      <c r="H310" s="213"/>
      <c r="I310" s="216"/>
      <c r="J310" s="227">
        <f>BK310</f>
        <v>0</v>
      </c>
      <c r="K310" s="213"/>
      <c r="L310" s="218"/>
      <c r="M310" s="219"/>
      <c r="N310" s="220"/>
      <c r="O310" s="220"/>
      <c r="P310" s="221">
        <f>SUM(P311:P368)</f>
        <v>0</v>
      </c>
      <c r="Q310" s="220"/>
      <c r="R310" s="221">
        <f>SUM(R311:R368)</f>
        <v>0</v>
      </c>
      <c r="S310" s="220"/>
      <c r="T310" s="222">
        <f>SUM(T311:T368)</f>
        <v>264.16377899999998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23" t="s">
        <v>89</v>
      </c>
      <c r="AT310" s="224" t="s">
        <v>80</v>
      </c>
      <c r="AU310" s="224" t="s">
        <v>89</v>
      </c>
      <c r="AY310" s="223" t="s">
        <v>320</v>
      </c>
      <c r="BK310" s="225">
        <f>SUM(BK311:BK368)</f>
        <v>0</v>
      </c>
    </row>
    <row r="311" s="2" customFormat="1" ht="21.75" customHeight="1">
      <c r="A311" s="39"/>
      <c r="B311" s="40"/>
      <c r="C311" s="228" t="s">
        <v>962</v>
      </c>
      <c r="D311" s="228" t="s">
        <v>323</v>
      </c>
      <c r="E311" s="229" t="s">
        <v>4716</v>
      </c>
      <c r="F311" s="230" t="s">
        <v>4717</v>
      </c>
      <c r="G311" s="231" t="s">
        <v>437</v>
      </c>
      <c r="H311" s="232">
        <v>37</v>
      </c>
      <c r="I311" s="233"/>
      <c r="J311" s="234">
        <f>ROUND(I311*H311,2)</f>
        <v>0</v>
      </c>
      <c r="K311" s="230" t="s">
        <v>326</v>
      </c>
      <c r="L311" s="45"/>
      <c r="M311" s="235" t="s">
        <v>1</v>
      </c>
      <c r="N311" s="236" t="s">
        <v>46</v>
      </c>
      <c r="O311" s="92"/>
      <c r="P311" s="237">
        <f>O311*H311</f>
        <v>0</v>
      </c>
      <c r="Q311" s="237">
        <v>0</v>
      </c>
      <c r="R311" s="237">
        <f>Q311*H311</f>
        <v>0</v>
      </c>
      <c r="S311" s="237">
        <v>0.26100000000000001</v>
      </c>
      <c r="T311" s="238">
        <f>S311*H311</f>
        <v>9.657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9" t="s">
        <v>341</v>
      </c>
      <c r="AT311" s="239" t="s">
        <v>323</v>
      </c>
      <c r="AU311" s="239" t="s">
        <v>91</v>
      </c>
      <c r="AY311" s="18" t="s">
        <v>320</v>
      </c>
      <c r="BE311" s="240">
        <f>IF(N311="základní",J311,0)</f>
        <v>0</v>
      </c>
      <c r="BF311" s="240">
        <f>IF(N311="snížená",J311,0)</f>
        <v>0</v>
      </c>
      <c r="BG311" s="240">
        <f>IF(N311="zákl. přenesená",J311,0)</f>
        <v>0</v>
      </c>
      <c r="BH311" s="240">
        <f>IF(N311="sníž. přenesená",J311,0)</f>
        <v>0</v>
      </c>
      <c r="BI311" s="240">
        <f>IF(N311="nulová",J311,0)</f>
        <v>0</v>
      </c>
      <c r="BJ311" s="18" t="s">
        <v>89</v>
      </c>
      <c r="BK311" s="240">
        <f>ROUND(I311*H311,2)</f>
        <v>0</v>
      </c>
      <c r="BL311" s="18" t="s">
        <v>341</v>
      </c>
      <c r="BM311" s="239" t="s">
        <v>6089</v>
      </c>
    </row>
    <row r="312" s="2" customFormat="1">
      <c r="A312" s="39"/>
      <c r="B312" s="40"/>
      <c r="C312" s="41"/>
      <c r="D312" s="241" t="s">
        <v>329</v>
      </c>
      <c r="E312" s="41"/>
      <c r="F312" s="242" t="s">
        <v>4719</v>
      </c>
      <c r="G312" s="41"/>
      <c r="H312" s="41"/>
      <c r="I312" s="243"/>
      <c r="J312" s="41"/>
      <c r="K312" s="41"/>
      <c r="L312" s="45"/>
      <c r="M312" s="244"/>
      <c r="N312" s="245"/>
      <c r="O312" s="92"/>
      <c r="P312" s="92"/>
      <c r="Q312" s="92"/>
      <c r="R312" s="92"/>
      <c r="S312" s="92"/>
      <c r="T312" s="93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329</v>
      </c>
      <c r="AU312" s="18" t="s">
        <v>91</v>
      </c>
    </row>
    <row r="313" s="13" customFormat="1">
      <c r="A313" s="13"/>
      <c r="B313" s="251"/>
      <c r="C313" s="252"/>
      <c r="D313" s="253" t="s">
        <v>440</v>
      </c>
      <c r="E313" s="254" t="s">
        <v>1</v>
      </c>
      <c r="F313" s="255" t="s">
        <v>6090</v>
      </c>
      <c r="G313" s="252"/>
      <c r="H313" s="256">
        <v>37</v>
      </c>
      <c r="I313" s="257"/>
      <c r="J313" s="252"/>
      <c r="K313" s="252"/>
      <c r="L313" s="258"/>
      <c r="M313" s="259"/>
      <c r="N313" s="260"/>
      <c r="O313" s="260"/>
      <c r="P313" s="260"/>
      <c r="Q313" s="260"/>
      <c r="R313" s="260"/>
      <c r="S313" s="260"/>
      <c r="T313" s="261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2" t="s">
        <v>440</v>
      </c>
      <c r="AU313" s="262" t="s">
        <v>91</v>
      </c>
      <c r="AV313" s="13" t="s">
        <v>91</v>
      </c>
      <c r="AW313" s="13" t="s">
        <v>36</v>
      </c>
      <c r="AX313" s="13" t="s">
        <v>89</v>
      </c>
      <c r="AY313" s="262" t="s">
        <v>320</v>
      </c>
    </row>
    <row r="314" s="2" customFormat="1" ht="24.15" customHeight="1">
      <c r="A314" s="39"/>
      <c r="B314" s="40"/>
      <c r="C314" s="228" t="s">
        <v>968</v>
      </c>
      <c r="D314" s="228" t="s">
        <v>323</v>
      </c>
      <c r="E314" s="229" t="s">
        <v>6091</v>
      </c>
      <c r="F314" s="230" t="s">
        <v>6092</v>
      </c>
      <c r="G314" s="231" t="s">
        <v>455</v>
      </c>
      <c r="H314" s="232">
        <v>35.911999999999999</v>
      </c>
      <c r="I314" s="233"/>
      <c r="J314" s="234">
        <f>ROUND(I314*H314,2)</f>
        <v>0</v>
      </c>
      <c r="K314" s="230" t="s">
        <v>326</v>
      </c>
      <c r="L314" s="45"/>
      <c r="M314" s="235" t="s">
        <v>1</v>
      </c>
      <c r="N314" s="236" t="s">
        <v>46</v>
      </c>
      <c r="O314" s="92"/>
      <c r="P314" s="237">
        <f>O314*H314</f>
        <v>0</v>
      </c>
      <c r="Q314" s="237">
        <v>0</v>
      </c>
      <c r="R314" s="237">
        <f>Q314*H314</f>
        <v>0</v>
      </c>
      <c r="S314" s="237">
        <v>1.8</v>
      </c>
      <c r="T314" s="238">
        <f>S314*H314</f>
        <v>64.641599999999997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9" t="s">
        <v>341</v>
      </c>
      <c r="AT314" s="239" t="s">
        <v>323</v>
      </c>
      <c r="AU314" s="239" t="s">
        <v>91</v>
      </c>
      <c r="AY314" s="18" t="s">
        <v>320</v>
      </c>
      <c r="BE314" s="240">
        <f>IF(N314="základní",J314,0)</f>
        <v>0</v>
      </c>
      <c r="BF314" s="240">
        <f>IF(N314="snížená",J314,0)</f>
        <v>0</v>
      </c>
      <c r="BG314" s="240">
        <f>IF(N314="zákl. přenesená",J314,0)</f>
        <v>0</v>
      </c>
      <c r="BH314" s="240">
        <f>IF(N314="sníž. přenesená",J314,0)</f>
        <v>0</v>
      </c>
      <c r="BI314" s="240">
        <f>IF(N314="nulová",J314,0)</f>
        <v>0</v>
      </c>
      <c r="BJ314" s="18" t="s">
        <v>89</v>
      </c>
      <c r="BK314" s="240">
        <f>ROUND(I314*H314,2)</f>
        <v>0</v>
      </c>
      <c r="BL314" s="18" t="s">
        <v>341</v>
      </c>
      <c r="BM314" s="239" t="s">
        <v>6093</v>
      </c>
    </row>
    <row r="315" s="2" customFormat="1">
      <c r="A315" s="39"/>
      <c r="B315" s="40"/>
      <c r="C315" s="41"/>
      <c r="D315" s="241" t="s">
        <v>329</v>
      </c>
      <c r="E315" s="41"/>
      <c r="F315" s="242" t="s">
        <v>6094</v>
      </c>
      <c r="G315" s="41"/>
      <c r="H315" s="41"/>
      <c r="I315" s="243"/>
      <c r="J315" s="41"/>
      <c r="K315" s="41"/>
      <c r="L315" s="45"/>
      <c r="M315" s="244"/>
      <c r="N315" s="245"/>
      <c r="O315" s="92"/>
      <c r="P315" s="92"/>
      <c r="Q315" s="92"/>
      <c r="R315" s="92"/>
      <c r="S315" s="92"/>
      <c r="T315" s="93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329</v>
      </c>
      <c r="AU315" s="18" t="s">
        <v>91</v>
      </c>
    </row>
    <row r="316" s="13" customFormat="1">
      <c r="A316" s="13"/>
      <c r="B316" s="251"/>
      <c r="C316" s="252"/>
      <c r="D316" s="253" t="s">
        <v>440</v>
      </c>
      <c r="E316" s="254" t="s">
        <v>1</v>
      </c>
      <c r="F316" s="255" t="s">
        <v>6095</v>
      </c>
      <c r="G316" s="252"/>
      <c r="H316" s="256">
        <v>11.16</v>
      </c>
      <c r="I316" s="257"/>
      <c r="J316" s="252"/>
      <c r="K316" s="252"/>
      <c r="L316" s="258"/>
      <c r="M316" s="259"/>
      <c r="N316" s="260"/>
      <c r="O316" s="260"/>
      <c r="P316" s="260"/>
      <c r="Q316" s="260"/>
      <c r="R316" s="260"/>
      <c r="S316" s="260"/>
      <c r="T316" s="261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2" t="s">
        <v>440</v>
      </c>
      <c r="AU316" s="262" t="s">
        <v>91</v>
      </c>
      <c r="AV316" s="13" t="s">
        <v>91</v>
      </c>
      <c r="AW316" s="13" t="s">
        <v>36</v>
      </c>
      <c r="AX316" s="13" t="s">
        <v>81</v>
      </c>
      <c r="AY316" s="262" t="s">
        <v>320</v>
      </c>
    </row>
    <row r="317" s="13" customFormat="1">
      <c r="A317" s="13"/>
      <c r="B317" s="251"/>
      <c r="C317" s="252"/>
      <c r="D317" s="253" t="s">
        <v>440</v>
      </c>
      <c r="E317" s="254" t="s">
        <v>1</v>
      </c>
      <c r="F317" s="255" t="s">
        <v>6096</v>
      </c>
      <c r="G317" s="252"/>
      <c r="H317" s="256">
        <v>24.751999999999999</v>
      </c>
      <c r="I317" s="257"/>
      <c r="J317" s="252"/>
      <c r="K317" s="252"/>
      <c r="L317" s="258"/>
      <c r="M317" s="259"/>
      <c r="N317" s="260"/>
      <c r="O317" s="260"/>
      <c r="P317" s="260"/>
      <c r="Q317" s="260"/>
      <c r="R317" s="260"/>
      <c r="S317" s="260"/>
      <c r="T317" s="261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62" t="s">
        <v>440</v>
      </c>
      <c r="AU317" s="262" t="s">
        <v>91</v>
      </c>
      <c r="AV317" s="13" t="s">
        <v>91</v>
      </c>
      <c r="AW317" s="13" t="s">
        <v>36</v>
      </c>
      <c r="AX317" s="13" t="s">
        <v>81</v>
      </c>
      <c r="AY317" s="262" t="s">
        <v>320</v>
      </c>
    </row>
    <row r="318" s="14" customFormat="1">
      <c r="A318" s="14"/>
      <c r="B318" s="263"/>
      <c r="C318" s="264"/>
      <c r="D318" s="253" t="s">
        <v>440</v>
      </c>
      <c r="E318" s="265" t="s">
        <v>1</v>
      </c>
      <c r="F318" s="266" t="s">
        <v>485</v>
      </c>
      <c r="G318" s="264"/>
      <c r="H318" s="267">
        <v>35.911999999999999</v>
      </c>
      <c r="I318" s="268"/>
      <c r="J318" s="264"/>
      <c r="K318" s="264"/>
      <c r="L318" s="269"/>
      <c r="M318" s="270"/>
      <c r="N318" s="271"/>
      <c r="O318" s="271"/>
      <c r="P318" s="271"/>
      <c r="Q318" s="271"/>
      <c r="R318" s="271"/>
      <c r="S318" s="271"/>
      <c r="T318" s="272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73" t="s">
        <v>440</v>
      </c>
      <c r="AU318" s="273" t="s">
        <v>91</v>
      </c>
      <c r="AV318" s="14" t="s">
        <v>341</v>
      </c>
      <c r="AW318" s="14" t="s">
        <v>36</v>
      </c>
      <c r="AX318" s="14" t="s">
        <v>89</v>
      </c>
      <c r="AY318" s="273" t="s">
        <v>320</v>
      </c>
    </row>
    <row r="319" s="2" customFormat="1" ht="16.5" customHeight="1">
      <c r="A319" s="39"/>
      <c r="B319" s="40"/>
      <c r="C319" s="228" t="s">
        <v>977</v>
      </c>
      <c r="D319" s="228" t="s">
        <v>323</v>
      </c>
      <c r="E319" s="229" t="s">
        <v>6097</v>
      </c>
      <c r="F319" s="230" t="s">
        <v>6098</v>
      </c>
      <c r="G319" s="231" t="s">
        <v>455</v>
      </c>
      <c r="H319" s="232">
        <v>13.5</v>
      </c>
      <c r="I319" s="233"/>
      <c r="J319" s="234">
        <f>ROUND(I319*H319,2)</f>
        <v>0</v>
      </c>
      <c r="K319" s="230" t="s">
        <v>326</v>
      </c>
      <c r="L319" s="45"/>
      <c r="M319" s="235" t="s">
        <v>1</v>
      </c>
      <c r="N319" s="236" t="s">
        <v>46</v>
      </c>
      <c r="O319" s="92"/>
      <c r="P319" s="237">
        <f>O319*H319</f>
        <v>0</v>
      </c>
      <c r="Q319" s="237">
        <v>0</v>
      </c>
      <c r="R319" s="237">
        <f>Q319*H319</f>
        <v>0</v>
      </c>
      <c r="S319" s="237">
        <v>2.3999999999999999</v>
      </c>
      <c r="T319" s="238">
        <f>S319*H319</f>
        <v>32.399999999999999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9" t="s">
        <v>341</v>
      </c>
      <c r="AT319" s="239" t="s">
        <v>323</v>
      </c>
      <c r="AU319" s="239" t="s">
        <v>91</v>
      </c>
      <c r="AY319" s="18" t="s">
        <v>320</v>
      </c>
      <c r="BE319" s="240">
        <f>IF(N319="základní",J319,0)</f>
        <v>0</v>
      </c>
      <c r="BF319" s="240">
        <f>IF(N319="snížená",J319,0)</f>
        <v>0</v>
      </c>
      <c r="BG319" s="240">
        <f>IF(N319="zákl. přenesená",J319,0)</f>
        <v>0</v>
      </c>
      <c r="BH319" s="240">
        <f>IF(N319="sníž. přenesená",J319,0)</f>
        <v>0</v>
      </c>
      <c r="BI319" s="240">
        <f>IF(N319="nulová",J319,0)</f>
        <v>0</v>
      </c>
      <c r="BJ319" s="18" t="s">
        <v>89</v>
      </c>
      <c r="BK319" s="240">
        <f>ROUND(I319*H319,2)</f>
        <v>0</v>
      </c>
      <c r="BL319" s="18" t="s">
        <v>341</v>
      </c>
      <c r="BM319" s="239" t="s">
        <v>6099</v>
      </c>
    </row>
    <row r="320" s="2" customFormat="1">
      <c r="A320" s="39"/>
      <c r="B320" s="40"/>
      <c r="C320" s="41"/>
      <c r="D320" s="241" t="s">
        <v>329</v>
      </c>
      <c r="E320" s="41"/>
      <c r="F320" s="242" t="s">
        <v>6100</v>
      </c>
      <c r="G320" s="41"/>
      <c r="H320" s="41"/>
      <c r="I320" s="243"/>
      <c r="J320" s="41"/>
      <c r="K320" s="41"/>
      <c r="L320" s="45"/>
      <c r="M320" s="244"/>
      <c r="N320" s="245"/>
      <c r="O320" s="92"/>
      <c r="P320" s="92"/>
      <c r="Q320" s="92"/>
      <c r="R320" s="92"/>
      <c r="S320" s="92"/>
      <c r="T320" s="93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329</v>
      </c>
      <c r="AU320" s="18" t="s">
        <v>91</v>
      </c>
    </row>
    <row r="321" s="13" customFormat="1">
      <c r="A321" s="13"/>
      <c r="B321" s="251"/>
      <c r="C321" s="252"/>
      <c r="D321" s="253" t="s">
        <v>440</v>
      </c>
      <c r="E321" s="254" t="s">
        <v>1</v>
      </c>
      <c r="F321" s="255" t="s">
        <v>6101</v>
      </c>
      <c r="G321" s="252"/>
      <c r="H321" s="256">
        <v>13.5</v>
      </c>
      <c r="I321" s="257"/>
      <c r="J321" s="252"/>
      <c r="K321" s="252"/>
      <c r="L321" s="258"/>
      <c r="M321" s="259"/>
      <c r="N321" s="260"/>
      <c r="O321" s="260"/>
      <c r="P321" s="260"/>
      <c r="Q321" s="260"/>
      <c r="R321" s="260"/>
      <c r="S321" s="260"/>
      <c r="T321" s="261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62" t="s">
        <v>440</v>
      </c>
      <c r="AU321" s="262" t="s">
        <v>91</v>
      </c>
      <c r="AV321" s="13" t="s">
        <v>91</v>
      </c>
      <c r="AW321" s="13" t="s">
        <v>36</v>
      </c>
      <c r="AX321" s="13" t="s">
        <v>89</v>
      </c>
      <c r="AY321" s="262" t="s">
        <v>320</v>
      </c>
    </row>
    <row r="322" s="2" customFormat="1" ht="37.8" customHeight="1">
      <c r="A322" s="39"/>
      <c r="B322" s="40"/>
      <c r="C322" s="228" t="s">
        <v>986</v>
      </c>
      <c r="D322" s="228" t="s">
        <v>323</v>
      </c>
      <c r="E322" s="229" t="s">
        <v>6102</v>
      </c>
      <c r="F322" s="230" t="s">
        <v>6103</v>
      </c>
      <c r="G322" s="231" t="s">
        <v>455</v>
      </c>
      <c r="H322" s="232">
        <v>26.620999999999999</v>
      </c>
      <c r="I322" s="233"/>
      <c r="J322" s="234">
        <f>ROUND(I322*H322,2)</f>
        <v>0</v>
      </c>
      <c r="K322" s="230" t="s">
        <v>326</v>
      </c>
      <c r="L322" s="45"/>
      <c r="M322" s="235" t="s">
        <v>1</v>
      </c>
      <c r="N322" s="236" t="s">
        <v>46</v>
      </c>
      <c r="O322" s="92"/>
      <c r="P322" s="237">
        <f>O322*H322</f>
        <v>0</v>
      </c>
      <c r="Q322" s="237">
        <v>0</v>
      </c>
      <c r="R322" s="237">
        <f>Q322*H322</f>
        <v>0</v>
      </c>
      <c r="S322" s="237">
        <v>2.2000000000000002</v>
      </c>
      <c r="T322" s="238">
        <f>S322*H322</f>
        <v>58.566200000000002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9" t="s">
        <v>341</v>
      </c>
      <c r="AT322" s="239" t="s">
        <v>323</v>
      </c>
      <c r="AU322" s="239" t="s">
        <v>91</v>
      </c>
      <c r="AY322" s="18" t="s">
        <v>320</v>
      </c>
      <c r="BE322" s="240">
        <f>IF(N322="základní",J322,0)</f>
        <v>0</v>
      </c>
      <c r="BF322" s="240">
        <f>IF(N322="snížená",J322,0)</f>
        <v>0</v>
      </c>
      <c r="BG322" s="240">
        <f>IF(N322="zákl. přenesená",J322,0)</f>
        <v>0</v>
      </c>
      <c r="BH322" s="240">
        <f>IF(N322="sníž. přenesená",J322,0)</f>
        <v>0</v>
      </c>
      <c r="BI322" s="240">
        <f>IF(N322="nulová",J322,0)</f>
        <v>0</v>
      </c>
      <c r="BJ322" s="18" t="s">
        <v>89</v>
      </c>
      <c r="BK322" s="240">
        <f>ROUND(I322*H322,2)</f>
        <v>0</v>
      </c>
      <c r="BL322" s="18" t="s">
        <v>341</v>
      </c>
      <c r="BM322" s="239" t="s">
        <v>6104</v>
      </c>
    </row>
    <row r="323" s="2" customFormat="1">
      <c r="A323" s="39"/>
      <c r="B323" s="40"/>
      <c r="C323" s="41"/>
      <c r="D323" s="241" t="s">
        <v>329</v>
      </c>
      <c r="E323" s="41"/>
      <c r="F323" s="242" t="s">
        <v>6105</v>
      </c>
      <c r="G323" s="41"/>
      <c r="H323" s="41"/>
      <c r="I323" s="243"/>
      <c r="J323" s="41"/>
      <c r="K323" s="41"/>
      <c r="L323" s="45"/>
      <c r="M323" s="244"/>
      <c r="N323" s="245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329</v>
      </c>
      <c r="AU323" s="18" t="s">
        <v>91</v>
      </c>
    </row>
    <row r="324" s="13" customFormat="1">
      <c r="A324" s="13"/>
      <c r="B324" s="251"/>
      <c r="C324" s="252"/>
      <c r="D324" s="253" t="s">
        <v>440</v>
      </c>
      <c r="E324" s="254" t="s">
        <v>1</v>
      </c>
      <c r="F324" s="255" t="s">
        <v>6106</v>
      </c>
      <c r="G324" s="252"/>
      <c r="H324" s="256">
        <v>26.620999999999999</v>
      </c>
      <c r="I324" s="257"/>
      <c r="J324" s="252"/>
      <c r="K324" s="252"/>
      <c r="L324" s="258"/>
      <c r="M324" s="259"/>
      <c r="N324" s="260"/>
      <c r="O324" s="260"/>
      <c r="P324" s="260"/>
      <c r="Q324" s="260"/>
      <c r="R324" s="260"/>
      <c r="S324" s="260"/>
      <c r="T324" s="261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2" t="s">
        <v>440</v>
      </c>
      <c r="AU324" s="262" t="s">
        <v>91</v>
      </c>
      <c r="AV324" s="13" t="s">
        <v>91</v>
      </c>
      <c r="AW324" s="13" t="s">
        <v>36</v>
      </c>
      <c r="AX324" s="13" t="s">
        <v>89</v>
      </c>
      <c r="AY324" s="262" t="s">
        <v>320</v>
      </c>
    </row>
    <row r="325" s="2" customFormat="1" ht="33" customHeight="1">
      <c r="A325" s="39"/>
      <c r="B325" s="40"/>
      <c r="C325" s="228" t="s">
        <v>991</v>
      </c>
      <c r="D325" s="228" t="s">
        <v>323</v>
      </c>
      <c r="E325" s="229" t="s">
        <v>6107</v>
      </c>
      <c r="F325" s="230" t="s">
        <v>6108</v>
      </c>
      <c r="G325" s="231" t="s">
        <v>455</v>
      </c>
      <c r="H325" s="232">
        <v>26.620999999999999</v>
      </c>
      <c r="I325" s="233"/>
      <c r="J325" s="234">
        <f>ROUND(I325*H325,2)</f>
        <v>0</v>
      </c>
      <c r="K325" s="230" t="s">
        <v>326</v>
      </c>
      <c r="L325" s="45"/>
      <c r="M325" s="235" t="s">
        <v>1</v>
      </c>
      <c r="N325" s="236" t="s">
        <v>46</v>
      </c>
      <c r="O325" s="92"/>
      <c r="P325" s="237">
        <f>O325*H325</f>
        <v>0</v>
      </c>
      <c r="Q325" s="237">
        <v>0</v>
      </c>
      <c r="R325" s="237">
        <f>Q325*H325</f>
        <v>0</v>
      </c>
      <c r="S325" s="237">
        <v>0.043999999999999997</v>
      </c>
      <c r="T325" s="238">
        <f>S325*H325</f>
        <v>1.1713239999999998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9" t="s">
        <v>341</v>
      </c>
      <c r="AT325" s="239" t="s">
        <v>323</v>
      </c>
      <c r="AU325" s="239" t="s">
        <v>91</v>
      </c>
      <c r="AY325" s="18" t="s">
        <v>320</v>
      </c>
      <c r="BE325" s="240">
        <f>IF(N325="základní",J325,0)</f>
        <v>0</v>
      </c>
      <c r="BF325" s="240">
        <f>IF(N325="snížená",J325,0)</f>
        <v>0</v>
      </c>
      <c r="BG325" s="240">
        <f>IF(N325="zákl. přenesená",J325,0)</f>
        <v>0</v>
      </c>
      <c r="BH325" s="240">
        <f>IF(N325="sníž. přenesená",J325,0)</f>
        <v>0</v>
      </c>
      <c r="BI325" s="240">
        <f>IF(N325="nulová",J325,0)</f>
        <v>0</v>
      </c>
      <c r="BJ325" s="18" t="s">
        <v>89</v>
      </c>
      <c r="BK325" s="240">
        <f>ROUND(I325*H325,2)</f>
        <v>0</v>
      </c>
      <c r="BL325" s="18" t="s">
        <v>341</v>
      </c>
      <c r="BM325" s="239" t="s">
        <v>6109</v>
      </c>
    </row>
    <row r="326" s="2" customFormat="1">
      <c r="A326" s="39"/>
      <c r="B326" s="40"/>
      <c r="C326" s="41"/>
      <c r="D326" s="241" t="s">
        <v>329</v>
      </c>
      <c r="E326" s="41"/>
      <c r="F326" s="242" t="s">
        <v>6110</v>
      </c>
      <c r="G326" s="41"/>
      <c r="H326" s="41"/>
      <c r="I326" s="243"/>
      <c r="J326" s="41"/>
      <c r="K326" s="41"/>
      <c r="L326" s="45"/>
      <c r="M326" s="244"/>
      <c r="N326" s="245"/>
      <c r="O326" s="92"/>
      <c r="P326" s="92"/>
      <c r="Q326" s="92"/>
      <c r="R326" s="92"/>
      <c r="S326" s="92"/>
      <c r="T326" s="93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329</v>
      </c>
      <c r="AU326" s="18" t="s">
        <v>91</v>
      </c>
    </row>
    <row r="327" s="2" customFormat="1" ht="24.15" customHeight="1">
      <c r="A327" s="39"/>
      <c r="B327" s="40"/>
      <c r="C327" s="228" t="s">
        <v>997</v>
      </c>
      <c r="D327" s="228" t="s">
        <v>323</v>
      </c>
      <c r="E327" s="229" t="s">
        <v>6111</v>
      </c>
      <c r="F327" s="230" t="s">
        <v>6112</v>
      </c>
      <c r="G327" s="231" t="s">
        <v>437</v>
      </c>
      <c r="H327" s="232">
        <v>50.399999999999999</v>
      </c>
      <c r="I327" s="233"/>
      <c r="J327" s="234">
        <f>ROUND(I327*H327,2)</f>
        <v>0</v>
      </c>
      <c r="K327" s="230" t="s">
        <v>326</v>
      </c>
      <c r="L327" s="45"/>
      <c r="M327" s="235" t="s">
        <v>1</v>
      </c>
      <c r="N327" s="236" t="s">
        <v>46</v>
      </c>
      <c r="O327" s="92"/>
      <c r="P327" s="237">
        <f>O327*H327</f>
        <v>0</v>
      </c>
      <c r="Q327" s="237">
        <v>0</v>
      </c>
      <c r="R327" s="237">
        <f>Q327*H327</f>
        <v>0</v>
      </c>
      <c r="S327" s="237">
        <v>0.034000000000000002</v>
      </c>
      <c r="T327" s="238">
        <f>S327*H327</f>
        <v>1.7136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9" t="s">
        <v>341</v>
      </c>
      <c r="AT327" s="239" t="s">
        <v>323</v>
      </c>
      <c r="AU327" s="239" t="s">
        <v>91</v>
      </c>
      <c r="AY327" s="18" t="s">
        <v>320</v>
      </c>
      <c r="BE327" s="240">
        <f>IF(N327="základní",J327,0)</f>
        <v>0</v>
      </c>
      <c r="BF327" s="240">
        <f>IF(N327="snížená",J327,0)</f>
        <v>0</v>
      </c>
      <c r="BG327" s="240">
        <f>IF(N327="zákl. přenesená",J327,0)</f>
        <v>0</v>
      </c>
      <c r="BH327" s="240">
        <f>IF(N327="sníž. přenesená",J327,0)</f>
        <v>0</v>
      </c>
      <c r="BI327" s="240">
        <f>IF(N327="nulová",J327,0)</f>
        <v>0</v>
      </c>
      <c r="BJ327" s="18" t="s">
        <v>89</v>
      </c>
      <c r="BK327" s="240">
        <f>ROUND(I327*H327,2)</f>
        <v>0</v>
      </c>
      <c r="BL327" s="18" t="s">
        <v>341</v>
      </c>
      <c r="BM327" s="239" t="s">
        <v>6113</v>
      </c>
    </row>
    <row r="328" s="2" customFormat="1">
      <c r="A328" s="39"/>
      <c r="B328" s="40"/>
      <c r="C328" s="41"/>
      <c r="D328" s="241" t="s">
        <v>329</v>
      </c>
      <c r="E328" s="41"/>
      <c r="F328" s="242" t="s">
        <v>6114</v>
      </c>
      <c r="G328" s="41"/>
      <c r="H328" s="41"/>
      <c r="I328" s="243"/>
      <c r="J328" s="41"/>
      <c r="K328" s="41"/>
      <c r="L328" s="45"/>
      <c r="M328" s="244"/>
      <c r="N328" s="245"/>
      <c r="O328" s="92"/>
      <c r="P328" s="92"/>
      <c r="Q328" s="92"/>
      <c r="R328" s="92"/>
      <c r="S328" s="92"/>
      <c r="T328" s="93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329</v>
      </c>
      <c r="AU328" s="18" t="s">
        <v>91</v>
      </c>
    </row>
    <row r="329" s="13" customFormat="1">
      <c r="A329" s="13"/>
      <c r="B329" s="251"/>
      <c r="C329" s="252"/>
      <c r="D329" s="253" t="s">
        <v>440</v>
      </c>
      <c r="E329" s="254" t="s">
        <v>1</v>
      </c>
      <c r="F329" s="255" t="s">
        <v>6115</v>
      </c>
      <c r="G329" s="252"/>
      <c r="H329" s="256">
        <v>50.399999999999999</v>
      </c>
      <c r="I329" s="257"/>
      <c r="J329" s="252"/>
      <c r="K329" s="252"/>
      <c r="L329" s="258"/>
      <c r="M329" s="259"/>
      <c r="N329" s="260"/>
      <c r="O329" s="260"/>
      <c r="P329" s="260"/>
      <c r="Q329" s="260"/>
      <c r="R329" s="260"/>
      <c r="S329" s="260"/>
      <c r="T329" s="261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62" t="s">
        <v>440</v>
      </c>
      <c r="AU329" s="262" t="s">
        <v>91</v>
      </c>
      <c r="AV329" s="13" t="s">
        <v>91</v>
      </c>
      <c r="AW329" s="13" t="s">
        <v>36</v>
      </c>
      <c r="AX329" s="13" t="s">
        <v>89</v>
      </c>
      <c r="AY329" s="262" t="s">
        <v>320</v>
      </c>
    </row>
    <row r="330" s="2" customFormat="1" ht="24.15" customHeight="1">
      <c r="A330" s="39"/>
      <c r="B330" s="40"/>
      <c r="C330" s="228" t="s">
        <v>1010</v>
      </c>
      <c r="D330" s="228" t="s">
        <v>323</v>
      </c>
      <c r="E330" s="229" t="s">
        <v>6116</v>
      </c>
      <c r="F330" s="230" t="s">
        <v>6117</v>
      </c>
      <c r="G330" s="231" t="s">
        <v>437</v>
      </c>
      <c r="H330" s="232">
        <v>40.32</v>
      </c>
      <c r="I330" s="233"/>
      <c r="J330" s="234">
        <f>ROUND(I330*H330,2)</f>
        <v>0</v>
      </c>
      <c r="K330" s="230" t="s">
        <v>326</v>
      </c>
      <c r="L330" s="45"/>
      <c r="M330" s="235" t="s">
        <v>1</v>
      </c>
      <c r="N330" s="236" t="s">
        <v>46</v>
      </c>
      <c r="O330" s="92"/>
      <c r="P330" s="237">
        <f>O330*H330</f>
        <v>0</v>
      </c>
      <c r="Q330" s="237">
        <v>0</v>
      </c>
      <c r="R330" s="237">
        <f>Q330*H330</f>
        <v>0</v>
      </c>
      <c r="S330" s="237">
        <v>0.032000000000000001</v>
      </c>
      <c r="T330" s="238">
        <f>S330*H330</f>
        <v>1.2902400000000001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9" t="s">
        <v>341</v>
      </c>
      <c r="AT330" s="239" t="s">
        <v>323</v>
      </c>
      <c r="AU330" s="239" t="s">
        <v>91</v>
      </c>
      <c r="AY330" s="18" t="s">
        <v>320</v>
      </c>
      <c r="BE330" s="240">
        <f>IF(N330="základní",J330,0)</f>
        <v>0</v>
      </c>
      <c r="BF330" s="240">
        <f>IF(N330="snížená",J330,0)</f>
        <v>0</v>
      </c>
      <c r="BG330" s="240">
        <f>IF(N330="zákl. přenesená",J330,0)</f>
        <v>0</v>
      </c>
      <c r="BH330" s="240">
        <f>IF(N330="sníž. přenesená",J330,0)</f>
        <v>0</v>
      </c>
      <c r="BI330" s="240">
        <f>IF(N330="nulová",J330,0)</f>
        <v>0</v>
      </c>
      <c r="BJ330" s="18" t="s">
        <v>89</v>
      </c>
      <c r="BK330" s="240">
        <f>ROUND(I330*H330,2)</f>
        <v>0</v>
      </c>
      <c r="BL330" s="18" t="s">
        <v>341</v>
      </c>
      <c r="BM330" s="239" t="s">
        <v>6118</v>
      </c>
    </row>
    <row r="331" s="2" customFormat="1">
      <c r="A331" s="39"/>
      <c r="B331" s="40"/>
      <c r="C331" s="41"/>
      <c r="D331" s="241" t="s">
        <v>329</v>
      </c>
      <c r="E331" s="41"/>
      <c r="F331" s="242" t="s">
        <v>6119</v>
      </c>
      <c r="G331" s="41"/>
      <c r="H331" s="41"/>
      <c r="I331" s="243"/>
      <c r="J331" s="41"/>
      <c r="K331" s="41"/>
      <c r="L331" s="45"/>
      <c r="M331" s="244"/>
      <c r="N331" s="245"/>
      <c r="O331" s="92"/>
      <c r="P331" s="92"/>
      <c r="Q331" s="92"/>
      <c r="R331" s="92"/>
      <c r="S331" s="92"/>
      <c r="T331" s="93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329</v>
      </c>
      <c r="AU331" s="18" t="s">
        <v>91</v>
      </c>
    </row>
    <row r="332" s="13" customFormat="1">
      <c r="A332" s="13"/>
      <c r="B332" s="251"/>
      <c r="C332" s="252"/>
      <c r="D332" s="253" t="s">
        <v>440</v>
      </c>
      <c r="E332" s="254" t="s">
        <v>1</v>
      </c>
      <c r="F332" s="255" t="s">
        <v>6040</v>
      </c>
      <c r="G332" s="252"/>
      <c r="H332" s="256">
        <v>40.32</v>
      </c>
      <c r="I332" s="257"/>
      <c r="J332" s="252"/>
      <c r="K332" s="252"/>
      <c r="L332" s="258"/>
      <c r="M332" s="259"/>
      <c r="N332" s="260"/>
      <c r="O332" s="260"/>
      <c r="P332" s="260"/>
      <c r="Q332" s="260"/>
      <c r="R332" s="260"/>
      <c r="S332" s="260"/>
      <c r="T332" s="261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2" t="s">
        <v>440</v>
      </c>
      <c r="AU332" s="262" t="s">
        <v>91</v>
      </c>
      <c r="AV332" s="13" t="s">
        <v>91</v>
      </c>
      <c r="AW332" s="13" t="s">
        <v>36</v>
      </c>
      <c r="AX332" s="13" t="s">
        <v>89</v>
      </c>
      <c r="AY332" s="262" t="s">
        <v>320</v>
      </c>
    </row>
    <row r="333" s="2" customFormat="1" ht="37.8" customHeight="1">
      <c r="A333" s="39"/>
      <c r="B333" s="40"/>
      <c r="C333" s="228" t="s">
        <v>1018</v>
      </c>
      <c r="D333" s="228" t="s">
        <v>323</v>
      </c>
      <c r="E333" s="229" t="s">
        <v>6120</v>
      </c>
      <c r="F333" s="230" t="s">
        <v>6121</v>
      </c>
      <c r="G333" s="231" t="s">
        <v>437</v>
      </c>
      <c r="H333" s="232">
        <v>353.91500000000002</v>
      </c>
      <c r="I333" s="233"/>
      <c r="J333" s="234">
        <f>ROUND(I333*H333,2)</f>
        <v>0</v>
      </c>
      <c r="K333" s="230" t="s">
        <v>326</v>
      </c>
      <c r="L333" s="45"/>
      <c r="M333" s="235" t="s">
        <v>1</v>
      </c>
      <c r="N333" s="236" t="s">
        <v>46</v>
      </c>
      <c r="O333" s="92"/>
      <c r="P333" s="237">
        <f>O333*H333</f>
        <v>0</v>
      </c>
      <c r="Q333" s="237">
        <v>0</v>
      </c>
      <c r="R333" s="237">
        <f>Q333*H333</f>
        <v>0</v>
      </c>
      <c r="S333" s="237">
        <v>0.045999999999999999</v>
      </c>
      <c r="T333" s="238">
        <f>S333*H333</f>
        <v>16.280090000000001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9" t="s">
        <v>341</v>
      </c>
      <c r="AT333" s="239" t="s">
        <v>323</v>
      </c>
      <c r="AU333" s="239" t="s">
        <v>91</v>
      </c>
      <c r="AY333" s="18" t="s">
        <v>320</v>
      </c>
      <c r="BE333" s="240">
        <f>IF(N333="základní",J333,0)</f>
        <v>0</v>
      </c>
      <c r="BF333" s="240">
        <f>IF(N333="snížená",J333,0)</f>
        <v>0</v>
      </c>
      <c r="BG333" s="240">
        <f>IF(N333="zákl. přenesená",J333,0)</f>
        <v>0</v>
      </c>
      <c r="BH333" s="240">
        <f>IF(N333="sníž. přenesená",J333,0)</f>
        <v>0</v>
      </c>
      <c r="BI333" s="240">
        <f>IF(N333="nulová",J333,0)</f>
        <v>0</v>
      </c>
      <c r="BJ333" s="18" t="s">
        <v>89</v>
      </c>
      <c r="BK333" s="240">
        <f>ROUND(I333*H333,2)</f>
        <v>0</v>
      </c>
      <c r="BL333" s="18" t="s">
        <v>341</v>
      </c>
      <c r="BM333" s="239" t="s">
        <v>6122</v>
      </c>
    </row>
    <row r="334" s="2" customFormat="1">
      <c r="A334" s="39"/>
      <c r="B334" s="40"/>
      <c r="C334" s="41"/>
      <c r="D334" s="241" t="s">
        <v>329</v>
      </c>
      <c r="E334" s="41"/>
      <c r="F334" s="242" t="s">
        <v>6123</v>
      </c>
      <c r="G334" s="41"/>
      <c r="H334" s="41"/>
      <c r="I334" s="243"/>
      <c r="J334" s="41"/>
      <c r="K334" s="41"/>
      <c r="L334" s="45"/>
      <c r="M334" s="244"/>
      <c r="N334" s="245"/>
      <c r="O334" s="92"/>
      <c r="P334" s="92"/>
      <c r="Q334" s="92"/>
      <c r="R334" s="92"/>
      <c r="S334" s="92"/>
      <c r="T334" s="93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329</v>
      </c>
      <c r="AU334" s="18" t="s">
        <v>91</v>
      </c>
    </row>
    <row r="335" s="13" customFormat="1">
      <c r="A335" s="13"/>
      <c r="B335" s="251"/>
      <c r="C335" s="252"/>
      <c r="D335" s="253" t="s">
        <v>440</v>
      </c>
      <c r="E335" s="254" t="s">
        <v>1</v>
      </c>
      <c r="F335" s="255" t="s">
        <v>6018</v>
      </c>
      <c r="G335" s="252"/>
      <c r="H335" s="256">
        <v>350.495</v>
      </c>
      <c r="I335" s="257"/>
      <c r="J335" s="252"/>
      <c r="K335" s="252"/>
      <c r="L335" s="258"/>
      <c r="M335" s="259"/>
      <c r="N335" s="260"/>
      <c r="O335" s="260"/>
      <c r="P335" s="260"/>
      <c r="Q335" s="260"/>
      <c r="R335" s="260"/>
      <c r="S335" s="260"/>
      <c r="T335" s="261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62" t="s">
        <v>440</v>
      </c>
      <c r="AU335" s="262" t="s">
        <v>91</v>
      </c>
      <c r="AV335" s="13" t="s">
        <v>91</v>
      </c>
      <c r="AW335" s="13" t="s">
        <v>36</v>
      </c>
      <c r="AX335" s="13" t="s">
        <v>81</v>
      </c>
      <c r="AY335" s="262" t="s">
        <v>320</v>
      </c>
    </row>
    <row r="336" s="13" customFormat="1">
      <c r="A336" s="13"/>
      <c r="B336" s="251"/>
      <c r="C336" s="252"/>
      <c r="D336" s="253" t="s">
        <v>440</v>
      </c>
      <c r="E336" s="254" t="s">
        <v>1</v>
      </c>
      <c r="F336" s="255" t="s">
        <v>6019</v>
      </c>
      <c r="G336" s="252"/>
      <c r="H336" s="256">
        <v>3.4199999999999999</v>
      </c>
      <c r="I336" s="257"/>
      <c r="J336" s="252"/>
      <c r="K336" s="252"/>
      <c r="L336" s="258"/>
      <c r="M336" s="259"/>
      <c r="N336" s="260"/>
      <c r="O336" s="260"/>
      <c r="P336" s="260"/>
      <c r="Q336" s="260"/>
      <c r="R336" s="260"/>
      <c r="S336" s="260"/>
      <c r="T336" s="261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62" t="s">
        <v>440</v>
      </c>
      <c r="AU336" s="262" t="s">
        <v>91</v>
      </c>
      <c r="AV336" s="13" t="s">
        <v>91</v>
      </c>
      <c r="AW336" s="13" t="s">
        <v>36</v>
      </c>
      <c r="AX336" s="13" t="s">
        <v>81</v>
      </c>
      <c r="AY336" s="262" t="s">
        <v>320</v>
      </c>
    </row>
    <row r="337" s="14" customFormat="1">
      <c r="A337" s="14"/>
      <c r="B337" s="263"/>
      <c r="C337" s="264"/>
      <c r="D337" s="253" t="s">
        <v>440</v>
      </c>
      <c r="E337" s="265" t="s">
        <v>1</v>
      </c>
      <c r="F337" s="266" t="s">
        <v>485</v>
      </c>
      <c r="G337" s="264"/>
      <c r="H337" s="267">
        <v>353.91500000000002</v>
      </c>
      <c r="I337" s="268"/>
      <c r="J337" s="264"/>
      <c r="K337" s="264"/>
      <c r="L337" s="269"/>
      <c r="M337" s="270"/>
      <c r="N337" s="271"/>
      <c r="O337" s="271"/>
      <c r="P337" s="271"/>
      <c r="Q337" s="271"/>
      <c r="R337" s="271"/>
      <c r="S337" s="271"/>
      <c r="T337" s="272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73" t="s">
        <v>440</v>
      </c>
      <c r="AU337" s="273" t="s">
        <v>91</v>
      </c>
      <c r="AV337" s="14" t="s">
        <v>341</v>
      </c>
      <c r="AW337" s="14" t="s">
        <v>36</v>
      </c>
      <c r="AX337" s="14" t="s">
        <v>89</v>
      </c>
      <c r="AY337" s="273" t="s">
        <v>320</v>
      </c>
    </row>
    <row r="338" s="2" customFormat="1" ht="16.5" customHeight="1">
      <c r="A338" s="39"/>
      <c r="B338" s="40"/>
      <c r="C338" s="228" t="s">
        <v>1023</v>
      </c>
      <c r="D338" s="228" t="s">
        <v>323</v>
      </c>
      <c r="E338" s="229" t="s">
        <v>4818</v>
      </c>
      <c r="F338" s="230" t="s">
        <v>4819</v>
      </c>
      <c r="G338" s="231" t="s">
        <v>544</v>
      </c>
      <c r="H338" s="232">
        <v>3</v>
      </c>
      <c r="I338" s="233"/>
      <c r="J338" s="234">
        <f>ROUND(I338*H338,2)</f>
        <v>0</v>
      </c>
      <c r="K338" s="230" t="s">
        <v>1</v>
      </c>
      <c r="L338" s="45"/>
      <c r="M338" s="235" t="s">
        <v>1</v>
      </c>
      <c r="N338" s="236" t="s">
        <v>46</v>
      </c>
      <c r="O338" s="92"/>
      <c r="P338" s="237">
        <f>O338*H338</f>
        <v>0</v>
      </c>
      <c r="Q338" s="237">
        <v>0</v>
      </c>
      <c r="R338" s="237">
        <f>Q338*H338</f>
        <v>0</v>
      </c>
      <c r="S338" s="237">
        <v>0.089999999999999997</v>
      </c>
      <c r="T338" s="238">
        <f>S338*H338</f>
        <v>0.27000000000000002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9" t="s">
        <v>341</v>
      </c>
      <c r="AT338" s="239" t="s">
        <v>323</v>
      </c>
      <c r="AU338" s="239" t="s">
        <v>91</v>
      </c>
      <c r="AY338" s="18" t="s">
        <v>320</v>
      </c>
      <c r="BE338" s="240">
        <f>IF(N338="základní",J338,0)</f>
        <v>0</v>
      </c>
      <c r="BF338" s="240">
        <f>IF(N338="snížená",J338,0)</f>
        <v>0</v>
      </c>
      <c r="BG338" s="240">
        <f>IF(N338="zákl. přenesená",J338,0)</f>
        <v>0</v>
      </c>
      <c r="BH338" s="240">
        <f>IF(N338="sníž. přenesená",J338,0)</f>
        <v>0</v>
      </c>
      <c r="BI338" s="240">
        <f>IF(N338="nulová",J338,0)</f>
        <v>0</v>
      </c>
      <c r="BJ338" s="18" t="s">
        <v>89</v>
      </c>
      <c r="BK338" s="240">
        <f>ROUND(I338*H338,2)</f>
        <v>0</v>
      </c>
      <c r="BL338" s="18" t="s">
        <v>341</v>
      </c>
      <c r="BM338" s="239" t="s">
        <v>6124</v>
      </c>
    </row>
    <row r="339" s="2" customFormat="1" ht="16.5" customHeight="1">
      <c r="A339" s="39"/>
      <c r="B339" s="40"/>
      <c r="C339" s="228" t="s">
        <v>1028</v>
      </c>
      <c r="D339" s="228" t="s">
        <v>323</v>
      </c>
      <c r="E339" s="229" t="s">
        <v>4822</v>
      </c>
      <c r="F339" s="230" t="s">
        <v>4823</v>
      </c>
      <c r="G339" s="231" t="s">
        <v>515</v>
      </c>
      <c r="H339" s="232">
        <v>16.800000000000001</v>
      </c>
      <c r="I339" s="233"/>
      <c r="J339" s="234">
        <f>ROUND(I339*H339,2)</f>
        <v>0</v>
      </c>
      <c r="K339" s="230" t="s">
        <v>1</v>
      </c>
      <c r="L339" s="45"/>
      <c r="M339" s="235" t="s">
        <v>1</v>
      </c>
      <c r="N339" s="236" t="s">
        <v>46</v>
      </c>
      <c r="O339" s="92"/>
      <c r="P339" s="237">
        <f>O339*H339</f>
        <v>0</v>
      </c>
      <c r="Q339" s="237">
        <v>0</v>
      </c>
      <c r="R339" s="237">
        <f>Q339*H339</f>
        <v>0</v>
      </c>
      <c r="S339" s="237">
        <v>0.029999999999999999</v>
      </c>
      <c r="T339" s="238">
        <f>S339*H339</f>
        <v>0.504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9" t="s">
        <v>341</v>
      </c>
      <c r="AT339" s="239" t="s">
        <v>323</v>
      </c>
      <c r="AU339" s="239" t="s">
        <v>91</v>
      </c>
      <c r="AY339" s="18" t="s">
        <v>320</v>
      </c>
      <c r="BE339" s="240">
        <f>IF(N339="základní",J339,0)</f>
        <v>0</v>
      </c>
      <c r="BF339" s="240">
        <f>IF(N339="snížená",J339,0)</f>
        <v>0</v>
      </c>
      <c r="BG339" s="240">
        <f>IF(N339="zákl. přenesená",J339,0)</f>
        <v>0</v>
      </c>
      <c r="BH339" s="240">
        <f>IF(N339="sníž. přenesená",J339,0)</f>
        <v>0</v>
      </c>
      <c r="BI339" s="240">
        <f>IF(N339="nulová",J339,0)</f>
        <v>0</v>
      </c>
      <c r="BJ339" s="18" t="s">
        <v>89</v>
      </c>
      <c r="BK339" s="240">
        <f>ROUND(I339*H339,2)</f>
        <v>0</v>
      </c>
      <c r="BL339" s="18" t="s">
        <v>341</v>
      </c>
      <c r="BM339" s="239" t="s">
        <v>6125</v>
      </c>
    </row>
    <row r="340" s="13" customFormat="1">
      <c r="A340" s="13"/>
      <c r="B340" s="251"/>
      <c r="C340" s="252"/>
      <c r="D340" s="253" t="s">
        <v>440</v>
      </c>
      <c r="E340" s="254" t="s">
        <v>1</v>
      </c>
      <c r="F340" s="255" t="s">
        <v>6126</v>
      </c>
      <c r="G340" s="252"/>
      <c r="H340" s="256">
        <v>16.800000000000001</v>
      </c>
      <c r="I340" s="257"/>
      <c r="J340" s="252"/>
      <c r="K340" s="252"/>
      <c r="L340" s="258"/>
      <c r="M340" s="259"/>
      <c r="N340" s="260"/>
      <c r="O340" s="260"/>
      <c r="P340" s="260"/>
      <c r="Q340" s="260"/>
      <c r="R340" s="260"/>
      <c r="S340" s="260"/>
      <c r="T340" s="261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2" t="s">
        <v>440</v>
      </c>
      <c r="AU340" s="262" t="s">
        <v>91</v>
      </c>
      <c r="AV340" s="13" t="s">
        <v>91</v>
      </c>
      <c r="AW340" s="13" t="s">
        <v>36</v>
      </c>
      <c r="AX340" s="13" t="s">
        <v>89</v>
      </c>
      <c r="AY340" s="262" t="s">
        <v>320</v>
      </c>
    </row>
    <row r="341" s="2" customFormat="1" ht="16.5" customHeight="1">
      <c r="A341" s="39"/>
      <c r="B341" s="40"/>
      <c r="C341" s="228" t="s">
        <v>1032</v>
      </c>
      <c r="D341" s="228" t="s">
        <v>323</v>
      </c>
      <c r="E341" s="229" t="s">
        <v>4828</v>
      </c>
      <c r="F341" s="230" t="s">
        <v>4829</v>
      </c>
      <c r="G341" s="231" t="s">
        <v>437</v>
      </c>
      <c r="H341" s="232">
        <v>50</v>
      </c>
      <c r="I341" s="233"/>
      <c r="J341" s="234">
        <f>ROUND(I341*H341,2)</f>
        <v>0</v>
      </c>
      <c r="K341" s="230" t="s">
        <v>1</v>
      </c>
      <c r="L341" s="45"/>
      <c r="M341" s="235" t="s">
        <v>1</v>
      </c>
      <c r="N341" s="236" t="s">
        <v>46</v>
      </c>
      <c r="O341" s="92"/>
      <c r="P341" s="237">
        <f>O341*H341</f>
        <v>0</v>
      </c>
      <c r="Q341" s="237">
        <v>0</v>
      </c>
      <c r="R341" s="237">
        <f>Q341*H341</f>
        <v>0</v>
      </c>
      <c r="S341" s="237">
        <v>0.040000000000000001</v>
      </c>
      <c r="T341" s="238">
        <f>S341*H341</f>
        <v>2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39" t="s">
        <v>341</v>
      </c>
      <c r="AT341" s="239" t="s">
        <v>323</v>
      </c>
      <c r="AU341" s="239" t="s">
        <v>91</v>
      </c>
      <c r="AY341" s="18" t="s">
        <v>320</v>
      </c>
      <c r="BE341" s="240">
        <f>IF(N341="základní",J341,0)</f>
        <v>0</v>
      </c>
      <c r="BF341" s="240">
        <f>IF(N341="snížená",J341,0)</f>
        <v>0</v>
      </c>
      <c r="BG341" s="240">
        <f>IF(N341="zákl. přenesená",J341,0)</f>
        <v>0</v>
      </c>
      <c r="BH341" s="240">
        <f>IF(N341="sníž. přenesená",J341,0)</f>
        <v>0</v>
      </c>
      <c r="BI341" s="240">
        <f>IF(N341="nulová",J341,0)</f>
        <v>0</v>
      </c>
      <c r="BJ341" s="18" t="s">
        <v>89</v>
      </c>
      <c r="BK341" s="240">
        <f>ROUND(I341*H341,2)</f>
        <v>0</v>
      </c>
      <c r="BL341" s="18" t="s">
        <v>341</v>
      </c>
      <c r="BM341" s="239" t="s">
        <v>6127</v>
      </c>
    </row>
    <row r="342" s="2" customFormat="1" ht="16.5" customHeight="1">
      <c r="A342" s="39"/>
      <c r="B342" s="40"/>
      <c r="C342" s="228" t="s">
        <v>1036</v>
      </c>
      <c r="D342" s="228" t="s">
        <v>323</v>
      </c>
      <c r="E342" s="229" t="s">
        <v>4831</v>
      </c>
      <c r="F342" s="230" t="s">
        <v>4832</v>
      </c>
      <c r="G342" s="231" t="s">
        <v>515</v>
      </c>
      <c r="H342" s="232">
        <v>100</v>
      </c>
      <c r="I342" s="233"/>
      <c r="J342" s="234">
        <f>ROUND(I342*H342,2)</f>
        <v>0</v>
      </c>
      <c r="K342" s="230" t="s">
        <v>1</v>
      </c>
      <c r="L342" s="45"/>
      <c r="M342" s="235" t="s">
        <v>1</v>
      </c>
      <c r="N342" s="236" t="s">
        <v>46</v>
      </c>
      <c r="O342" s="92"/>
      <c r="P342" s="237">
        <f>O342*H342</f>
        <v>0</v>
      </c>
      <c r="Q342" s="237">
        <v>0</v>
      </c>
      <c r="R342" s="237">
        <f>Q342*H342</f>
        <v>0</v>
      </c>
      <c r="S342" s="237">
        <v>0.01</v>
      </c>
      <c r="T342" s="238">
        <f>S342*H342</f>
        <v>1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9" t="s">
        <v>341</v>
      </c>
      <c r="AT342" s="239" t="s">
        <v>323</v>
      </c>
      <c r="AU342" s="239" t="s">
        <v>91</v>
      </c>
      <c r="AY342" s="18" t="s">
        <v>320</v>
      </c>
      <c r="BE342" s="240">
        <f>IF(N342="základní",J342,0)</f>
        <v>0</v>
      </c>
      <c r="BF342" s="240">
        <f>IF(N342="snížená",J342,0)</f>
        <v>0</v>
      </c>
      <c r="BG342" s="240">
        <f>IF(N342="zákl. přenesená",J342,0)</f>
        <v>0</v>
      </c>
      <c r="BH342" s="240">
        <f>IF(N342="sníž. přenesená",J342,0)</f>
        <v>0</v>
      </c>
      <c r="BI342" s="240">
        <f>IF(N342="nulová",J342,0)</f>
        <v>0</v>
      </c>
      <c r="BJ342" s="18" t="s">
        <v>89</v>
      </c>
      <c r="BK342" s="240">
        <f>ROUND(I342*H342,2)</f>
        <v>0</v>
      </c>
      <c r="BL342" s="18" t="s">
        <v>341</v>
      </c>
      <c r="BM342" s="239" t="s">
        <v>6128</v>
      </c>
    </row>
    <row r="343" s="2" customFormat="1" ht="24.15" customHeight="1">
      <c r="A343" s="39"/>
      <c r="B343" s="40"/>
      <c r="C343" s="228" t="s">
        <v>1040</v>
      </c>
      <c r="D343" s="228" t="s">
        <v>323</v>
      </c>
      <c r="E343" s="229" t="s">
        <v>6129</v>
      </c>
      <c r="F343" s="230" t="s">
        <v>6130</v>
      </c>
      <c r="G343" s="231" t="s">
        <v>437</v>
      </c>
      <c r="H343" s="232">
        <v>415.94999999999999</v>
      </c>
      <c r="I343" s="233"/>
      <c r="J343" s="234">
        <f>ROUND(I343*H343,2)</f>
        <v>0</v>
      </c>
      <c r="K343" s="230" t="s">
        <v>1</v>
      </c>
      <c r="L343" s="45"/>
      <c r="M343" s="235" t="s">
        <v>1</v>
      </c>
      <c r="N343" s="236" t="s">
        <v>46</v>
      </c>
      <c r="O343" s="92"/>
      <c r="P343" s="237">
        <f>O343*H343</f>
        <v>0</v>
      </c>
      <c r="Q343" s="237">
        <v>0</v>
      </c>
      <c r="R343" s="237">
        <f>Q343*H343</f>
        <v>0</v>
      </c>
      <c r="S343" s="237">
        <v>0.050000000000000003</v>
      </c>
      <c r="T343" s="238">
        <f>S343*H343</f>
        <v>20.797499999999999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9" t="s">
        <v>341</v>
      </c>
      <c r="AT343" s="239" t="s">
        <v>323</v>
      </c>
      <c r="AU343" s="239" t="s">
        <v>91</v>
      </c>
      <c r="AY343" s="18" t="s">
        <v>320</v>
      </c>
      <c r="BE343" s="240">
        <f>IF(N343="základní",J343,0)</f>
        <v>0</v>
      </c>
      <c r="BF343" s="240">
        <f>IF(N343="snížená",J343,0)</f>
        <v>0</v>
      </c>
      <c r="BG343" s="240">
        <f>IF(N343="zákl. přenesená",J343,0)</f>
        <v>0</v>
      </c>
      <c r="BH343" s="240">
        <f>IF(N343="sníž. přenesená",J343,0)</f>
        <v>0</v>
      </c>
      <c r="BI343" s="240">
        <f>IF(N343="nulová",J343,0)</f>
        <v>0</v>
      </c>
      <c r="BJ343" s="18" t="s">
        <v>89</v>
      </c>
      <c r="BK343" s="240">
        <f>ROUND(I343*H343,2)</f>
        <v>0</v>
      </c>
      <c r="BL343" s="18" t="s">
        <v>341</v>
      </c>
      <c r="BM343" s="239" t="s">
        <v>6131</v>
      </c>
    </row>
    <row r="344" s="13" customFormat="1">
      <c r="A344" s="13"/>
      <c r="B344" s="251"/>
      <c r="C344" s="252"/>
      <c r="D344" s="253" t="s">
        <v>440</v>
      </c>
      <c r="E344" s="254" t="s">
        <v>1</v>
      </c>
      <c r="F344" s="255" t="s">
        <v>6132</v>
      </c>
      <c r="G344" s="252"/>
      <c r="H344" s="256">
        <v>415.94999999999999</v>
      </c>
      <c r="I344" s="257"/>
      <c r="J344" s="252"/>
      <c r="K344" s="252"/>
      <c r="L344" s="258"/>
      <c r="M344" s="259"/>
      <c r="N344" s="260"/>
      <c r="O344" s="260"/>
      <c r="P344" s="260"/>
      <c r="Q344" s="260"/>
      <c r="R344" s="260"/>
      <c r="S344" s="260"/>
      <c r="T344" s="261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2" t="s">
        <v>440</v>
      </c>
      <c r="AU344" s="262" t="s">
        <v>91</v>
      </c>
      <c r="AV344" s="13" t="s">
        <v>91</v>
      </c>
      <c r="AW344" s="13" t="s">
        <v>36</v>
      </c>
      <c r="AX344" s="13" t="s">
        <v>89</v>
      </c>
      <c r="AY344" s="262" t="s">
        <v>320</v>
      </c>
    </row>
    <row r="345" s="2" customFormat="1" ht="24.15" customHeight="1">
      <c r="A345" s="39"/>
      <c r="B345" s="40"/>
      <c r="C345" s="228" t="s">
        <v>1044</v>
      </c>
      <c r="D345" s="228" t="s">
        <v>323</v>
      </c>
      <c r="E345" s="229" t="s">
        <v>6133</v>
      </c>
      <c r="F345" s="230" t="s">
        <v>6134</v>
      </c>
      <c r="G345" s="231" t="s">
        <v>437</v>
      </c>
      <c r="H345" s="232">
        <v>415.94999999999999</v>
      </c>
      <c r="I345" s="233"/>
      <c r="J345" s="234">
        <f>ROUND(I345*H345,2)</f>
        <v>0</v>
      </c>
      <c r="K345" s="230" t="s">
        <v>326</v>
      </c>
      <c r="L345" s="45"/>
      <c r="M345" s="235" t="s">
        <v>1</v>
      </c>
      <c r="N345" s="236" t="s">
        <v>46</v>
      </c>
      <c r="O345" s="92"/>
      <c r="P345" s="237">
        <f>O345*H345</f>
        <v>0</v>
      </c>
      <c r="Q345" s="237">
        <v>0</v>
      </c>
      <c r="R345" s="237">
        <f>Q345*H345</f>
        <v>0</v>
      </c>
      <c r="S345" s="237">
        <v>0.00042000000000000002</v>
      </c>
      <c r="T345" s="238">
        <f>S345*H345</f>
        <v>0.17469899999999999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9" t="s">
        <v>341</v>
      </c>
      <c r="AT345" s="239" t="s">
        <v>323</v>
      </c>
      <c r="AU345" s="239" t="s">
        <v>91</v>
      </c>
      <c r="AY345" s="18" t="s">
        <v>320</v>
      </c>
      <c r="BE345" s="240">
        <f>IF(N345="základní",J345,0)</f>
        <v>0</v>
      </c>
      <c r="BF345" s="240">
        <f>IF(N345="snížená",J345,0)</f>
        <v>0</v>
      </c>
      <c r="BG345" s="240">
        <f>IF(N345="zákl. přenesená",J345,0)</f>
        <v>0</v>
      </c>
      <c r="BH345" s="240">
        <f>IF(N345="sníž. přenesená",J345,0)</f>
        <v>0</v>
      </c>
      <c r="BI345" s="240">
        <f>IF(N345="nulová",J345,0)</f>
        <v>0</v>
      </c>
      <c r="BJ345" s="18" t="s">
        <v>89</v>
      </c>
      <c r="BK345" s="240">
        <f>ROUND(I345*H345,2)</f>
        <v>0</v>
      </c>
      <c r="BL345" s="18" t="s">
        <v>341</v>
      </c>
      <c r="BM345" s="239" t="s">
        <v>6135</v>
      </c>
    </row>
    <row r="346" s="2" customFormat="1">
      <c r="A346" s="39"/>
      <c r="B346" s="40"/>
      <c r="C346" s="41"/>
      <c r="D346" s="241" t="s">
        <v>329</v>
      </c>
      <c r="E346" s="41"/>
      <c r="F346" s="242" t="s">
        <v>6136</v>
      </c>
      <c r="G346" s="41"/>
      <c r="H346" s="41"/>
      <c r="I346" s="243"/>
      <c r="J346" s="41"/>
      <c r="K346" s="41"/>
      <c r="L346" s="45"/>
      <c r="M346" s="244"/>
      <c r="N346" s="245"/>
      <c r="O346" s="92"/>
      <c r="P346" s="92"/>
      <c r="Q346" s="92"/>
      <c r="R346" s="92"/>
      <c r="S346" s="92"/>
      <c r="T346" s="93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329</v>
      </c>
      <c r="AU346" s="18" t="s">
        <v>91</v>
      </c>
    </row>
    <row r="347" s="13" customFormat="1">
      <c r="A347" s="13"/>
      <c r="B347" s="251"/>
      <c r="C347" s="252"/>
      <c r="D347" s="253" t="s">
        <v>440</v>
      </c>
      <c r="E347" s="254" t="s">
        <v>1</v>
      </c>
      <c r="F347" s="255" t="s">
        <v>6132</v>
      </c>
      <c r="G347" s="252"/>
      <c r="H347" s="256">
        <v>415.94999999999999</v>
      </c>
      <c r="I347" s="257"/>
      <c r="J347" s="252"/>
      <c r="K347" s="252"/>
      <c r="L347" s="258"/>
      <c r="M347" s="259"/>
      <c r="N347" s="260"/>
      <c r="O347" s="260"/>
      <c r="P347" s="260"/>
      <c r="Q347" s="260"/>
      <c r="R347" s="260"/>
      <c r="S347" s="260"/>
      <c r="T347" s="261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2" t="s">
        <v>440</v>
      </c>
      <c r="AU347" s="262" t="s">
        <v>91</v>
      </c>
      <c r="AV347" s="13" t="s">
        <v>91</v>
      </c>
      <c r="AW347" s="13" t="s">
        <v>36</v>
      </c>
      <c r="AX347" s="13" t="s">
        <v>89</v>
      </c>
      <c r="AY347" s="262" t="s">
        <v>320</v>
      </c>
    </row>
    <row r="348" s="2" customFormat="1" ht="16.5" customHeight="1">
      <c r="A348" s="39"/>
      <c r="B348" s="40"/>
      <c r="C348" s="228" t="s">
        <v>1048</v>
      </c>
      <c r="D348" s="228" t="s">
        <v>323</v>
      </c>
      <c r="E348" s="229" t="s">
        <v>6137</v>
      </c>
      <c r="F348" s="230" t="s">
        <v>6138</v>
      </c>
      <c r="G348" s="231" t="s">
        <v>437</v>
      </c>
      <c r="H348" s="232">
        <v>151.19999999999999</v>
      </c>
      <c r="I348" s="233"/>
      <c r="J348" s="234">
        <f>ROUND(I348*H348,2)</f>
        <v>0</v>
      </c>
      <c r="K348" s="230" t="s">
        <v>1</v>
      </c>
      <c r="L348" s="45"/>
      <c r="M348" s="235" t="s">
        <v>1</v>
      </c>
      <c r="N348" s="236" t="s">
        <v>46</v>
      </c>
      <c r="O348" s="92"/>
      <c r="P348" s="237">
        <f>O348*H348</f>
        <v>0</v>
      </c>
      <c r="Q348" s="237">
        <v>0</v>
      </c>
      <c r="R348" s="237">
        <f>Q348*H348</f>
        <v>0</v>
      </c>
      <c r="S348" s="237">
        <v>0.025000000000000001</v>
      </c>
      <c r="T348" s="238">
        <f>S348*H348</f>
        <v>3.7799999999999998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9" t="s">
        <v>341</v>
      </c>
      <c r="AT348" s="239" t="s">
        <v>323</v>
      </c>
      <c r="AU348" s="239" t="s">
        <v>91</v>
      </c>
      <c r="AY348" s="18" t="s">
        <v>320</v>
      </c>
      <c r="BE348" s="240">
        <f>IF(N348="základní",J348,0)</f>
        <v>0</v>
      </c>
      <c r="BF348" s="240">
        <f>IF(N348="snížená",J348,0)</f>
        <v>0</v>
      </c>
      <c r="BG348" s="240">
        <f>IF(N348="zákl. přenesená",J348,0)</f>
        <v>0</v>
      </c>
      <c r="BH348" s="240">
        <f>IF(N348="sníž. přenesená",J348,0)</f>
        <v>0</v>
      </c>
      <c r="BI348" s="240">
        <f>IF(N348="nulová",J348,0)</f>
        <v>0</v>
      </c>
      <c r="BJ348" s="18" t="s">
        <v>89</v>
      </c>
      <c r="BK348" s="240">
        <f>ROUND(I348*H348,2)</f>
        <v>0</v>
      </c>
      <c r="BL348" s="18" t="s">
        <v>341</v>
      </c>
      <c r="BM348" s="239" t="s">
        <v>6139</v>
      </c>
    </row>
    <row r="349" s="13" customFormat="1">
      <c r="A349" s="13"/>
      <c r="B349" s="251"/>
      <c r="C349" s="252"/>
      <c r="D349" s="253" t="s">
        <v>440</v>
      </c>
      <c r="E349" s="254" t="s">
        <v>1</v>
      </c>
      <c r="F349" s="255" t="s">
        <v>6140</v>
      </c>
      <c r="G349" s="252"/>
      <c r="H349" s="256">
        <v>151.19999999999999</v>
      </c>
      <c r="I349" s="257"/>
      <c r="J349" s="252"/>
      <c r="K349" s="252"/>
      <c r="L349" s="258"/>
      <c r="M349" s="259"/>
      <c r="N349" s="260"/>
      <c r="O349" s="260"/>
      <c r="P349" s="260"/>
      <c r="Q349" s="260"/>
      <c r="R349" s="260"/>
      <c r="S349" s="260"/>
      <c r="T349" s="261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2" t="s">
        <v>440</v>
      </c>
      <c r="AU349" s="262" t="s">
        <v>91</v>
      </c>
      <c r="AV349" s="13" t="s">
        <v>91</v>
      </c>
      <c r="AW349" s="13" t="s">
        <v>36</v>
      </c>
      <c r="AX349" s="13" t="s">
        <v>89</v>
      </c>
      <c r="AY349" s="262" t="s">
        <v>320</v>
      </c>
    </row>
    <row r="350" s="2" customFormat="1" ht="24.15" customHeight="1">
      <c r="A350" s="39"/>
      <c r="B350" s="40"/>
      <c r="C350" s="228" t="s">
        <v>1052</v>
      </c>
      <c r="D350" s="228" t="s">
        <v>323</v>
      </c>
      <c r="E350" s="229" t="s">
        <v>6141</v>
      </c>
      <c r="F350" s="230" t="s">
        <v>6142</v>
      </c>
      <c r="G350" s="231" t="s">
        <v>437</v>
      </c>
      <c r="H350" s="232">
        <v>415.94999999999999</v>
      </c>
      <c r="I350" s="233"/>
      <c r="J350" s="234">
        <f>ROUND(I350*H350,2)</f>
        <v>0</v>
      </c>
      <c r="K350" s="230" t="s">
        <v>326</v>
      </c>
      <c r="L350" s="45"/>
      <c r="M350" s="235" t="s">
        <v>1</v>
      </c>
      <c r="N350" s="236" t="s">
        <v>46</v>
      </c>
      <c r="O350" s="92"/>
      <c r="P350" s="237">
        <f>O350*H350</f>
        <v>0</v>
      </c>
      <c r="Q350" s="237">
        <v>0</v>
      </c>
      <c r="R350" s="237">
        <f>Q350*H350</f>
        <v>0</v>
      </c>
      <c r="S350" s="237">
        <v>0.017250000000000001</v>
      </c>
      <c r="T350" s="238">
        <f>S350*H350</f>
        <v>7.1751375000000008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9" t="s">
        <v>341</v>
      </c>
      <c r="AT350" s="239" t="s">
        <v>323</v>
      </c>
      <c r="AU350" s="239" t="s">
        <v>91</v>
      </c>
      <c r="AY350" s="18" t="s">
        <v>320</v>
      </c>
      <c r="BE350" s="240">
        <f>IF(N350="základní",J350,0)</f>
        <v>0</v>
      </c>
      <c r="BF350" s="240">
        <f>IF(N350="snížená",J350,0)</f>
        <v>0</v>
      </c>
      <c r="BG350" s="240">
        <f>IF(N350="zákl. přenesená",J350,0)</f>
        <v>0</v>
      </c>
      <c r="BH350" s="240">
        <f>IF(N350="sníž. přenesená",J350,0)</f>
        <v>0</v>
      </c>
      <c r="BI350" s="240">
        <f>IF(N350="nulová",J350,0)</f>
        <v>0</v>
      </c>
      <c r="BJ350" s="18" t="s">
        <v>89</v>
      </c>
      <c r="BK350" s="240">
        <f>ROUND(I350*H350,2)</f>
        <v>0</v>
      </c>
      <c r="BL350" s="18" t="s">
        <v>341</v>
      </c>
      <c r="BM350" s="239" t="s">
        <v>6143</v>
      </c>
    </row>
    <row r="351" s="2" customFormat="1">
      <c r="A351" s="39"/>
      <c r="B351" s="40"/>
      <c r="C351" s="41"/>
      <c r="D351" s="241" t="s">
        <v>329</v>
      </c>
      <c r="E351" s="41"/>
      <c r="F351" s="242" t="s">
        <v>6144</v>
      </c>
      <c r="G351" s="41"/>
      <c r="H351" s="41"/>
      <c r="I351" s="243"/>
      <c r="J351" s="41"/>
      <c r="K351" s="41"/>
      <c r="L351" s="45"/>
      <c r="M351" s="244"/>
      <c r="N351" s="245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329</v>
      </c>
      <c r="AU351" s="18" t="s">
        <v>91</v>
      </c>
    </row>
    <row r="352" s="13" customFormat="1">
      <c r="A352" s="13"/>
      <c r="B352" s="251"/>
      <c r="C352" s="252"/>
      <c r="D352" s="253" t="s">
        <v>440</v>
      </c>
      <c r="E352" s="254" t="s">
        <v>1</v>
      </c>
      <c r="F352" s="255" t="s">
        <v>6132</v>
      </c>
      <c r="G352" s="252"/>
      <c r="H352" s="256">
        <v>415.94999999999999</v>
      </c>
      <c r="I352" s="257"/>
      <c r="J352" s="252"/>
      <c r="K352" s="252"/>
      <c r="L352" s="258"/>
      <c r="M352" s="259"/>
      <c r="N352" s="260"/>
      <c r="O352" s="260"/>
      <c r="P352" s="260"/>
      <c r="Q352" s="260"/>
      <c r="R352" s="260"/>
      <c r="S352" s="260"/>
      <c r="T352" s="261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62" t="s">
        <v>440</v>
      </c>
      <c r="AU352" s="262" t="s">
        <v>91</v>
      </c>
      <c r="AV352" s="13" t="s">
        <v>91</v>
      </c>
      <c r="AW352" s="13" t="s">
        <v>36</v>
      </c>
      <c r="AX352" s="13" t="s">
        <v>89</v>
      </c>
      <c r="AY352" s="262" t="s">
        <v>320</v>
      </c>
    </row>
    <row r="353" s="2" customFormat="1" ht="16.5" customHeight="1">
      <c r="A353" s="39"/>
      <c r="B353" s="40"/>
      <c r="C353" s="228" t="s">
        <v>1056</v>
      </c>
      <c r="D353" s="228" t="s">
        <v>323</v>
      </c>
      <c r="E353" s="229" t="s">
        <v>6145</v>
      </c>
      <c r="F353" s="230" t="s">
        <v>6146</v>
      </c>
      <c r="G353" s="231" t="s">
        <v>437</v>
      </c>
      <c r="H353" s="232">
        <v>415.94999999999999</v>
      </c>
      <c r="I353" s="233"/>
      <c r="J353" s="234">
        <f>ROUND(I353*H353,2)</f>
        <v>0</v>
      </c>
      <c r="K353" s="230" t="s">
        <v>1</v>
      </c>
      <c r="L353" s="45"/>
      <c r="M353" s="235" t="s">
        <v>1</v>
      </c>
      <c r="N353" s="236" t="s">
        <v>46</v>
      </c>
      <c r="O353" s="92"/>
      <c r="P353" s="237">
        <f>O353*H353</f>
        <v>0</v>
      </c>
      <c r="Q353" s="237">
        <v>0</v>
      </c>
      <c r="R353" s="237">
        <f>Q353*H353</f>
        <v>0</v>
      </c>
      <c r="S353" s="237">
        <v>0.014</v>
      </c>
      <c r="T353" s="238">
        <f>S353*H353</f>
        <v>5.8232999999999997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9" t="s">
        <v>341</v>
      </c>
      <c r="AT353" s="239" t="s">
        <v>323</v>
      </c>
      <c r="AU353" s="239" t="s">
        <v>91</v>
      </c>
      <c r="AY353" s="18" t="s">
        <v>320</v>
      </c>
      <c r="BE353" s="240">
        <f>IF(N353="základní",J353,0)</f>
        <v>0</v>
      </c>
      <c r="BF353" s="240">
        <f>IF(N353="snížená",J353,0)</f>
        <v>0</v>
      </c>
      <c r="BG353" s="240">
        <f>IF(N353="zákl. přenesená",J353,0)</f>
        <v>0</v>
      </c>
      <c r="BH353" s="240">
        <f>IF(N353="sníž. přenesená",J353,0)</f>
        <v>0</v>
      </c>
      <c r="BI353" s="240">
        <f>IF(N353="nulová",J353,0)</f>
        <v>0</v>
      </c>
      <c r="BJ353" s="18" t="s">
        <v>89</v>
      </c>
      <c r="BK353" s="240">
        <f>ROUND(I353*H353,2)</f>
        <v>0</v>
      </c>
      <c r="BL353" s="18" t="s">
        <v>341</v>
      </c>
      <c r="BM353" s="239" t="s">
        <v>6147</v>
      </c>
    </row>
    <row r="354" s="13" customFormat="1">
      <c r="A354" s="13"/>
      <c r="B354" s="251"/>
      <c r="C354" s="252"/>
      <c r="D354" s="253" t="s">
        <v>440</v>
      </c>
      <c r="E354" s="254" t="s">
        <v>1</v>
      </c>
      <c r="F354" s="255" t="s">
        <v>6132</v>
      </c>
      <c r="G354" s="252"/>
      <c r="H354" s="256">
        <v>415.94999999999999</v>
      </c>
      <c r="I354" s="257"/>
      <c r="J354" s="252"/>
      <c r="K354" s="252"/>
      <c r="L354" s="258"/>
      <c r="M354" s="259"/>
      <c r="N354" s="260"/>
      <c r="O354" s="260"/>
      <c r="P354" s="260"/>
      <c r="Q354" s="260"/>
      <c r="R354" s="260"/>
      <c r="S354" s="260"/>
      <c r="T354" s="261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62" t="s">
        <v>440</v>
      </c>
      <c r="AU354" s="262" t="s">
        <v>91</v>
      </c>
      <c r="AV354" s="13" t="s">
        <v>91</v>
      </c>
      <c r="AW354" s="13" t="s">
        <v>36</v>
      </c>
      <c r="AX354" s="13" t="s">
        <v>89</v>
      </c>
      <c r="AY354" s="262" t="s">
        <v>320</v>
      </c>
    </row>
    <row r="355" s="2" customFormat="1" ht="24.15" customHeight="1">
      <c r="A355" s="39"/>
      <c r="B355" s="40"/>
      <c r="C355" s="228" t="s">
        <v>1060</v>
      </c>
      <c r="D355" s="228" t="s">
        <v>323</v>
      </c>
      <c r="E355" s="229" t="s">
        <v>6148</v>
      </c>
      <c r="F355" s="230" t="s">
        <v>6149</v>
      </c>
      <c r="G355" s="231" t="s">
        <v>437</v>
      </c>
      <c r="H355" s="232">
        <v>415.94999999999999</v>
      </c>
      <c r="I355" s="233"/>
      <c r="J355" s="234">
        <f>ROUND(I355*H355,2)</f>
        <v>0</v>
      </c>
      <c r="K355" s="230" t="s">
        <v>326</v>
      </c>
      <c r="L355" s="45"/>
      <c r="M355" s="235" t="s">
        <v>1</v>
      </c>
      <c r="N355" s="236" t="s">
        <v>46</v>
      </c>
      <c r="O355" s="92"/>
      <c r="P355" s="237">
        <f>O355*H355</f>
        <v>0</v>
      </c>
      <c r="Q355" s="237">
        <v>0</v>
      </c>
      <c r="R355" s="237">
        <f>Q355*H355</f>
        <v>0</v>
      </c>
      <c r="S355" s="237">
        <v>0.00175</v>
      </c>
      <c r="T355" s="238">
        <f>S355*H355</f>
        <v>0.72791249999999996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9" t="s">
        <v>341</v>
      </c>
      <c r="AT355" s="239" t="s">
        <v>323</v>
      </c>
      <c r="AU355" s="239" t="s">
        <v>91</v>
      </c>
      <c r="AY355" s="18" t="s">
        <v>320</v>
      </c>
      <c r="BE355" s="240">
        <f>IF(N355="základní",J355,0)</f>
        <v>0</v>
      </c>
      <c r="BF355" s="240">
        <f>IF(N355="snížená",J355,0)</f>
        <v>0</v>
      </c>
      <c r="BG355" s="240">
        <f>IF(N355="zákl. přenesená",J355,0)</f>
        <v>0</v>
      </c>
      <c r="BH355" s="240">
        <f>IF(N355="sníž. přenesená",J355,0)</f>
        <v>0</v>
      </c>
      <c r="BI355" s="240">
        <f>IF(N355="nulová",J355,0)</f>
        <v>0</v>
      </c>
      <c r="BJ355" s="18" t="s">
        <v>89</v>
      </c>
      <c r="BK355" s="240">
        <f>ROUND(I355*H355,2)</f>
        <v>0</v>
      </c>
      <c r="BL355" s="18" t="s">
        <v>341</v>
      </c>
      <c r="BM355" s="239" t="s">
        <v>6150</v>
      </c>
    </row>
    <row r="356" s="2" customFormat="1">
      <c r="A356" s="39"/>
      <c r="B356" s="40"/>
      <c r="C356" s="41"/>
      <c r="D356" s="241" t="s">
        <v>329</v>
      </c>
      <c r="E356" s="41"/>
      <c r="F356" s="242" t="s">
        <v>6151</v>
      </c>
      <c r="G356" s="41"/>
      <c r="H356" s="41"/>
      <c r="I356" s="243"/>
      <c r="J356" s="41"/>
      <c r="K356" s="41"/>
      <c r="L356" s="45"/>
      <c r="M356" s="244"/>
      <c r="N356" s="245"/>
      <c r="O356" s="92"/>
      <c r="P356" s="92"/>
      <c r="Q356" s="92"/>
      <c r="R356" s="92"/>
      <c r="S356" s="92"/>
      <c r="T356" s="93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329</v>
      </c>
      <c r="AU356" s="18" t="s">
        <v>91</v>
      </c>
    </row>
    <row r="357" s="13" customFormat="1">
      <c r="A357" s="13"/>
      <c r="B357" s="251"/>
      <c r="C357" s="252"/>
      <c r="D357" s="253" t="s">
        <v>440</v>
      </c>
      <c r="E357" s="254" t="s">
        <v>1</v>
      </c>
      <c r="F357" s="255" t="s">
        <v>6132</v>
      </c>
      <c r="G357" s="252"/>
      <c r="H357" s="256">
        <v>415.94999999999999</v>
      </c>
      <c r="I357" s="257"/>
      <c r="J357" s="252"/>
      <c r="K357" s="252"/>
      <c r="L357" s="258"/>
      <c r="M357" s="259"/>
      <c r="N357" s="260"/>
      <c r="O357" s="260"/>
      <c r="P357" s="260"/>
      <c r="Q357" s="260"/>
      <c r="R357" s="260"/>
      <c r="S357" s="260"/>
      <c r="T357" s="261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2" t="s">
        <v>440</v>
      </c>
      <c r="AU357" s="262" t="s">
        <v>91</v>
      </c>
      <c r="AV357" s="13" t="s">
        <v>91</v>
      </c>
      <c r="AW357" s="13" t="s">
        <v>36</v>
      </c>
      <c r="AX357" s="13" t="s">
        <v>89</v>
      </c>
      <c r="AY357" s="262" t="s">
        <v>320</v>
      </c>
    </row>
    <row r="358" s="2" customFormat="1" ht="16.5" customHeight="1">
      <c r="A358" s="39"/>
      <c r="B358" s="40"/>
      <c r="C358" s="228" t="s">
        <v>1065</v>
      </c>
      <c r="D358" s="228" t="s">
        <v>323</v>
      </c>
      <c r="E358" s="229" t="s">
        <v>4834</v>
      </c>
      <c r="F358" s="230" t="s">
        <v>6152</v>
      </c>
      <c r="G358" s="231" t="s">
        <v>437</v>
      </c>
      <c r="H358" s="232">
        <v>523.60000000000002</v>
      </c>
      <c r="I358" s="233"/>
      <c r="J358" s="234">
        <f>ROUND(I358*H358,2)</f>
        <v>0</v>
      </c>
      <c r="K358" s="230" t="s">
        <v>1</v>
      </c>
      <c r="L358" s="45"/>
      <c r="M358" s="235" t="s">
        <v>1</v>
      </c>
      <c r="N358" s="236" t="s">
        <v>46</v>
      </c>
      <c r="O358" s="92"/>
      <c r="P358" s="237">
        <f>O358*H358</f>
        <v>0</v>
      </c>
      <c r="Q358" s="237">
        <v>0</v>
      </c>
      <c r="R358" s="237">
        <f>Q358*H358</f>
        <v>0</v>
      </c>
      <c r="S358" s="237">
        <v>0.0060000000000000001</v>
      </c>
      <c r="T358" s="238">
        <f>S358*H358</f>
        <v>3.1416000000000004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39" t="s">
        <v>341</v>
      </c>
      <c r="AT358" s="239" t="s">
        <v>323</v>
      </c>
      <c r="AU358" s="239" t="s">
        <v>91</v>
      </c>
      <c r="AY358" s="18" t="s">
        <v>320</v>
      </c>
      <c r="BE358" s="240">
        <f>IF(N358="základní",J358,0)</f>
        <v>0</v>
      </c>
      <c r="BF358" s="240">
        <f>IF(N358="snížená",J358,0)</f>
        <v>0</v>
      </c>
      <c r="BG358" s="240">
        <f>IF(N358="zákl. přenesená",J358,0)</f>
        <v>0</v>
      </c>
      <c r="BH358" s="240">
        <f>IF(N358="sníž. přenesená",J358,0)</f>
        <v>0</v>
      </c>
      <c r="BI358" s="240">
        <f>IF(N358="nulová",J358,0)</f>
        <v>0</v>
      </c>
      <c r="BJ358" s="18" t="s">
        <v>89</v>
      </c>
      <c r="BK358" s="240">
        <f>ROUND(I358*H358,2)</f>
        <v>0</v>
      </c>
      <c r="BL358" s="18" t="s">
        <v>341</v>
      </c>
      <c r="BM358" s="239" t="s">
        <v>6153</v>
      </c>
    </row>
    <row r="359" s="13" customFormat="1">
      <c r="A359" s="13"/>
      <c r="B359" s="251"/>
      <c r="C359" s="252"/>
      <c r="D359" s="253" t="s">
        <v>440</v>
      </c>
      <c r="E359" s="254" t="s">
        <v>1</v>
      </c>
      <c r="F359" s="255" t="s">
        <v>6154</v>
      </c>
      <c r="G359" s="252"/>
      <c r="H359" s="256">
        <v>523.60000000000002</v>
      </c>
      <c r="I359" s="257"/>
      <c r="J359" s="252"/>
      <c r="K359" s="252"/>
      <c r="L359" s="258"/>
      <c r="M359" s="259"/>
      <c r="N359" s="260"/>
      <c r="O359" s="260"/>
      <c r="P359" s="260"/>
      <c r="Q359" s="260"/>
      <c r="R359" s="260"/>
      <c r="S359" s="260"/>
      <c r="T359" s="261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62" t="s">
        <v>440</v>
      </c>
      <c r="AU359" s="262" t="s">
        <v>91</v>
      </c>
      <c r="AV359" s="13" t="s">
        <v>91</v>
      </c>
      <c r="AW359" s="13" t="s">
        <v>36</v>
      </c>
      <c r="AX359" s="13" t="s">
        <v>89</v>
      </c>
      <c r="AY359" s="262" t="s">
        <v>320</v>
      </c>
    </row>
    <row r="360" s="2" customFormat="1" ht="16.5" customHeight="1">
      <c r="A360" s="39"/>
      <c r="B360" s="40"/>
      <c r="C360" s="228" t="s">
        <v>1078</v>
      </c>
      <c r="D360" s="228" t="s">
        <v>323</v>
      </c>
      <c r="E360" s="229" t="s">
        <v>6155</v>
      </c>
      <c r="F360" s="230" t="s">
        <v>6156</v>
      </c>
      <c r="G360" s="231" t="s">
        <v>437</v>
      </c>
      <c r="H360" s="232">
        <v>523.60000000000002</v>
      </c>
      <c r="I360" s="233"/>
      <c r="J360" s="234">
        <f>ROUND(I360*H360,2)</f>
        <v>0</v>
      </c>
      <c r="K360" s="230" t="s">
        <v>326</v>
      </c>
      <c r="L360" s="45"/>
      <c r="M360" s="235" t="s">
        <v>1</v>
      </c>
      <c r="N360" s="236" t="s">
        <v>46</v>
      </c>
      <c r="O360" s="92"/>
      <c r="P360" s="237">
        <f>O360*H360</f>
        <v>0</v>
      </c>
      <c r="Q360" s="237">
        <v>0</v>
      </c>
      <c r="R360" s="237">
        <f>Q360*H360</f>
        <v>0</v>
      </c>
      <c r="S360" s="237">
        <v>0.014999999999999999</v>
      </c>
      <c r="T360" s="238">
        <f>S360*H360</f>
        <v>7.8540000000000001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39" t="s">
        <v>341</v>
      </c>
      <c r="AT360" s="239" t="s">
        <v>323</v>
      </c>
      <c r="AU360" s="239" t="s">
        <v>91</v>
      </c>
      <c r="AY360" s="18" t="s">
        <v>320</v>
      </c>
      <c r="BE360" s="240">
        <f>IF(N360="základní",J360,0)</f>
        <v>0</v>
      </c>
      <c r="BF360" s="240">
        <f>IF(N360="snížená",J360,0)</f>
        <v>0</v>
      </c>
      <c r="BG360" s="240">
        <f>IF(N360="zákl. přenesená",J360,0)</f>
        <v>0</v>
      </c>
      <c r="BH360" s="240">
        <f>IF(N360="sníž. přenesená",J360,0)</f>
        <v>0</v>
      </c>
      <c r="BI360" s="240">
        <f>IF(N360="nulová",J360,0)</f>
        <v>0</v>
      </c>
      <c r="BJ360" s="18" t="s">
        <v>89</v>
      </c>
      <c r="BK360" s="240">
        <f>ROUND(I360*H360,2)</f>
        <v>0</v>
      </c>
      <c r="BL360" s="18" t="s">
        <v>341</v>
      </c>
      <c r="BM360" s="239" t="s">
        <v>6157</v>
      </c>
    </row>
    <row r="361" s="2" customFormat="1">
      <c r="A361" s="39"/>
      <c r="B361" s="40"/>
      <c r="C361" s="41"/>
      <c r="D361" s="241" t="s">
        <v>329</v>
      </c>
      <c r="E361" s="41"/>
      <c r="F361" s="242" t="s">
        <v>6158</v>
      </c>
      <c r="G361" s="41"/>
      <c r="H361" s="41"/>
      <c r="I361" s="243"/>
      <c r="J361" s="41"/>
      <c r="K361" s="41"/>
      <c r="L361" s="45"/>
      <c r="M361" s="244"/>
      <c r="N361" s="245"/>
      <c r="O361" s="92"/>
      <c r="P361" s="92"/>
      <c r="Q361" s="92"/>
      <c r="R361" s="92"/>
      <c r="S361" s="92"/>
      <c r="T361" s="93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329</v>
      </c>
      <c r="AU361" s="18" t="s">
        <v>91</v>
      </c>
    </row>
    <row r="362" s="13" customFormat="1">
      <c r="A362" s="13"/>
      <c r="B362" s="251"/>
      <c r="C362" s="252"/>
      <c r="D362" s="253" t="s">
        <v>440</v>
      </c>
      <c r="E362" s="254" t="s">
        <v>1</v>
      </c>
      <c r="F362" s="255" t="s">
        <v>6154</v>
      </c>
      <c r="G362" s="252"/>
      <c r="H362" s="256">
        <v>523.60000000000002</v>
      </c>
      <c r="I362" s="257"/>
      <c r="J362" s="252"/>
      <c r="K362" s="252"/>
      <c r="L362" s="258"/>
      <c r="M362" s="259"/>
      <c r="N362" s="260"/>
      <c r="O362" s="260"/>
      <c r="P362" s="260"/>
      <c r="Q362" s="260"/>
      <c r="R362" s="260"/>
      <c r="S362" s="260"/>
      <c r="T362" s="26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2" t="s">
        <v>440</v>
      </c>
      <c r="AU362" s="262" t="s">
        <v>91</v>
      </c>
      <c r="AV362" s="13" t="s">
        <v>91</v>
      </c>
      <c r="AW362" s="13" t="s">
        <v>36</v>
      </c>
      <c r="AX362" s="13" t="s">
        <v>89</v>
      </c>
      <c r="AY362" s="262" t="s">
        <v>320</v>
      </c>
    </row>
    <row r="363" s="2" customFormat="1" ht="33" customHeight="1">
      <c r="A363" s="39"/>
      <c r="B363" s="40"/>
      <c r="C363" s="228" t="s">
        <v>1092</v>
      </c>
      <c r="D363" s="228" t="s">
        <v>323</v>
      </c>
      <c r="E363" s="229" t="s">
        <v>6159</v>
      </c>
      <c r="F363" s="230" t="s">
        <v>6160</v>
      </c>
      <c r="G363" s="231" t="s">
        <v>437</v>
      </c>
      <c r="H363" s="232">
        <v>523.60000000000002</v>
      </c>
      <c r="I363" s="233"/>
      <c r="J363" s="234">
        <f>ROUND(I363*H363,2)</f>
        <v>0</v>
      </c>
      <c r="K363" s="230" t="s">
        <v>326</v>
      </c>
      <c r="L363" s="45"/>
      <c r="M363" s="235" t="s">
        <v>1</v>
      </c>
      <c r="N363" s="236" t="s">
        <v>46</v>
      </c>
      <c r="O363" s="92"/>
      <c r="P363" s="237">
        <f>O363*H363</f>
        <v>0</v>
      </c>
      <c r="Q363" s="237">
        <v>0</v>
      </c>
      <c r="R363" s="237">
        <f>Q363*H363</f>
        <v>0</v>
      </c>
      <c r="S363" s="237">
        <v>0.00066</v>
      </c>
      <c r="T363" s="238">
        <f>S363*H363</f>
        <v>0.34557599999999999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9" t="s">
        <v>341</v>
      </c>
      <c r="AT363" s="239" t="s">
        <v>323</v>
      </c>
      <c r="AU363" s="239" t="s">
        <v>91</v>
      </c>
      <c r="AY363" s="18" t="s">
        <v>320</v>
      </c>
      <c r="BE363" s="240">
        <f>IF(N363="základní",J363,0)</f>
        <v>0</v>
      </c>
      <c r="BF363" s="240">
        <f>IF(N363="snížená",J363,0)</f>
        <v>0</v>
      </c>
      <c r="BG363" s="240">
        <f>IF(N363="zákl. přenesená",J363,0)</f>
        <v>0</v>
      </c>
      <c r="BH363" s="240">
        <f>IF(N363="sníž. přenesená",J363,0)</f>
        <v>0</v>
      </c>
      <c r="BI363" s="240">
        <f>IF(N363="nulová",J363,0)</f>
        <v>0</v>
      </c>
      <c r="BJ363" s="18" t="s">
        <v>89</v>
      </c>
      <c r="BK363" s="240">
        <f>ROUND(I363*H363,2)</f>
        <v>0</v>
      </c>
      <c r="BL363" s="18" t="s">
        <v>341</v>
      </c>
      <c r="BM363" s="239" t="s">
        <v>6161</v>
      </c>
    </row>
    <row r="364" s="2" customFormat="1">
      <c r="A364" s="39"/>
      <c r="B364" s="40"/>
      <c r="C364" s="41"/>
      <c r="D364" s="241" t="s">
        <v>329</v>
      </c>
      <c r="E364" s="41"/>
      <c r="F364" s="242" t="s">
        <v>6162</v>
      </c>
      <c r="G364" s="41"/>
      <c r="H364" s="41"/>
      <c r="I364" s="243"/>
      <c r="J364" s="41"/>
      <c r="K364" s="41"/>
      <c r="L364" s="45"/>
      <c r="M364" s="244"/>
      <c r="N364" s="245"/>
      <c r="O364" s="92"/>
      <c r="P364" s="92"/>
      <c r="Q364" s="92"/>
      <c r="R364" s="92"/>
      <c r="S364" s="92"/>
      <c r="T364" s="93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329</v>
      </c>
      <c r="AU364" s="18" t="s">
        <v>91</v>
      </c>
    </row>
    <row r="365" s="13" customFormat="1">
      <c r="A365" s="13"/>
      <c r="B365" s="251"/>
      <c r="C365" s="252"/>
      <c r="D365" s="253" t="s">
        <v>440</v>
      </c>
      <c r="E365" s="254" t="s">
        <v>1</v>
      </c>
      <c r="F365" s="255" t="s">
        <v>6154</v>
      </c>
      <c r="G365" s="252"/>
      <c r="H365" s="256">
        <v>523.60000000000002</v>
      </c>
      <c r="I365" s="257"/>
      <c r="J365" s="252"/>
      <c r="K365" s="252"/>
      <c r="L365" s="258"/>
      <c r="M365" s="259"/>
      <c r="N365" s="260"/>
      <c r="O365" s="260"/>
      <c r="P365" s="260"/>
      <c r="Q365" s="260"/>
      <c r="R365" s="260"/>
      <c r="S365" s="260"/>
      <c r="T365" s="261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2" t="s">
        <v>440</v>
      </c>
      <c r="AU365" s="262" t="s">
        <v>91</v>
      </c>
      <c r="AV365" s="13" t="s">
        <v>91</v>
      </c>
      <c r="AW365" s="13" t="s">
        <v>36</v>
      </c>
      <c r="AX365" s="13" t="s">
        <v>89</v>
      </c>
      <c r="AY365" s="262" t="s">
        <v>320</v>
      </c>
    </row>
    <row r="366" s="2" customFormat="1" ht="21.75" customHeight="1">
      <c r="A366" s="39"/>
      <c r="B366" s="40"/>
      <c r="C366" s="228" t="s">
        <v>1097</v>
      </c>
      <c r="D366" s="228" t="s">
        <v>323</v>
      </c>
      <c r="E366" s="229" t="s">
        <v>6163</v>
      </c>
      <c r="F366" s="230" t="s">
        <v>6164</v>
      </c>
      <c r="G366" s="231" t="s">
        <v>544</v>
      </c>
      <c r="H366" s="232">
        <v>25</v>
      </c>
      <c r="I366" s="233"/>
      <c r="J366" s="234">
        <f>ROUND(I366*H366,2)</f>
        <v>0</v>
      </c>
      <c r="K366" s="230" t="s">
        <v>1</v>
      </c>
      <c r="L366" s="45"/>
      <c r="M366" s="235" t="s">
        <v>1</v>
      </c>
      <c r="N366" s="236" t="s">
        <v>46</v>
      </c>
      <c r="O366" s="92"/>
      <c r="P366" s="237">
        <f>O366*H366</f>
        <v>0</v>
      </c>
      <c r="Q366" s="237">
        <v>0</v>
      </c>
      <c r="R366" s="237">
        <f>Q366*H366</f>
        <v>0</v>
      </c>
      <c r="S366" s="237">
        <v>0.55000000000000004</v>
      </c>
      <c r="T366" s="238">
        <f>S366*H366</f>
        <v>13.750000000000002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9" t="s">
        <v>341</v>
      </c>
      <c r="AT366" s="239" t="s">
        <v>323</v>
      </c>
      <c r="AU366" s="239" t="s">
        <v>91</v>
      </c>
      <c r="AY366" s="18" t="s">
        <v>320</v>
      </c>
      <c r="BE366" s="240">
        <f>IF(N366="základní",J366,0)</f>
        <v>0</v>
      </c>
      <c r="BF366" s="240">
        <f>IF(N366="snížená",J366,0)</f>
        <v>0</v>
      </c>
      <c r="BG366" s="240">
        <f>IF(N366="zákl. přenesená",J366,0)</f>
        <v>0</v>
      </c>
      <c r="BH366" s="240">
        <f>IF(N366="sníž. přenesená",J366,0)</f>
        <v>0</v>
      </c>
      <c r="BI366" s="240">
        <f>IF(N366="nulová",J366,0)</f>
        <v>0</v>
      </c>
      <c r="BJ366" s="18" t="s">
        <v>89</v>
      </c>
      <c r="BK366" s="240">
        <f>ROUND(I366*H366,2)</f>
        <v>0</v>
      </c>
      <c r="BL366" s="18" t="s">
        <v>341</v>
      </c>
      <c r="BM366" s="239" t="s">
        <v>6165</v>
      </c>
    </row>
    <row r="367" s="2" customFormat="1" ht="16.5" customHeight="1">
      <c r="A367" s="39"/>
      <c r="B367" s="40"/>
      <c r="C367" s="228" t="s">
        <v>1106</v>
      </c>
      <c r="D367" s="228" t="s">
        <v>323</v>
      </c>
      <c r="E367" s="229" t="s">
        <v>6166</v>
      </c>
      <c r="F367" s="230" t="s">
        <v>6167</v>
      </c>
      <c r="G367" s="231" t="s">
        <v>515</v>
      </c>
      <c r="H367" s="232">
        <v>31</v>
      </c>
      <c r="I367" s="233"/>
      <c r="J367" s="234">
        <f>ROUND(I367*H367,2)</f>
        <v>0</v>
      </c>
      <c r="K367" s="230" t="s">
        <v>1</v>
      </c>
      <c r="L367" s="45"/>
      <c r="M367" s="235" t="s">
        <v>1</v>
      </c>
      <c r="N367" s="236" t="s">
        <v>46</v>
      </c>
      <c r="O367" s="92"/>
      <c r="P367" s="237">
        <f>O367*H367</f>
        <v>0</v>
      </c>
      <c r="Q367" s="237">
        <v>0</v>
      </c>
      <c r="R367" s="237">
        <f>Q367*H367</f>
        <v>0</v>
      </c>
      <c r="S367" s="237">
        <v>0.10000000000000001</v>
      </c>
      <c r="T367" s="238">
        <f>S367*H367</f>
        <v>3.1000000000000001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39" t="s">
        <v>341</v>
      </c>
      <c r="AT367" s="239" t="s">
        <v>323</v>
      </c>
      <c r="AU367" s="239" t="s">
        <v>91</v>
      </c>
      <c r="AY367" s="18" t="s">
        <v>320</v>
      </c>
      <c r="BE367" s="240">
        <f>IF(N367="základní",J367,0)</f>
        <v>0</v>
      </c>
      <c r="BF367" s="240">
        <f>IF(N367="snížená",J367,0)</f>
        <v>0</v>
      </c>
      <c r="BG367" s="240">
        <f>IF(N367="zákl. přenesená",J367,0)</f>
        <v>0</v>
      </c>
      <c r="BH367" s="240">
        <f>IF(N367="sníž. přenesená",J367,0)</f>
        <v>0</v>
      </c>
      <c r="BI367" s="240">
        <f>IF(N367="nulová",J367,0)</f>
        <v>0</v>
      </c>
      <c r="BJ367" s="18" t="s">
        <v>89</v>
      </c>
      <c r="BK367" s="240">
        <f>ROUND(I367*H367,2)</f>
        <v>0</v>
      </c>
      <c r="BL367" s="18" t="s">
        <v>341</v>
      </c>
      <c r="BM367" s="239" t="s">
        <v>6168</v>
      </c>
    </row>
    <row r="368" s="2" customFormat="1" ht="16.5" customHeight="1">
      <c r="A368" s="39"/>
      <c r="B368" s="40"/>
      <c r="C368" s="228" t="s">
        <v>1111</v>
      </c>
      <c r="D368" s="228" t="s">
        <v>323</v>
      </c>
      <c r="E368" s="229" t="s">
        <v>6169</v>
      </c>
      <c r="F368" s="230" t="s">
        <v>6170</v>
      </c>
      <c r="G368" s="231" t="s">
        <v>455</v>
      </c>
      <c r="H368" s="232">
        <v>3.2000000000000002</v>
      </c>
      <c r="I368" s="233"/>
      <c r="J368" s="234">
        <f>ROUND(I368*H368,2)</f>
        <v>0</v>
      </c>
      <c r="K368" s="230" t="s">
        <v>1</v>
      </c>
      <c r="L368" s="45"/>
      <c r="M368" s="235" t="s">
        <v>1</v>
      </c>
      <c r="N368" s="236" t="s">
        <v>46</v>
      </c>
      <c r="O368" s="92"/>
      <c r="P368" s="237">
        <f>O368*H368</f>
        <v>0</v>
      </c>
      <c r="Q368" s="237">
        <v>0</v>
      </c>
      <c r="R368" s="237">
        <f>Q368*H368</f>
        <v>0</v>
      </c>
      <c r="S368" s="237">
        <v>2.5</v>
      </c>
      <c r="T368" s="238">
        <f>S368*H368</f>
        <v>8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9" t="s">
        <v>341</v>
      </c>
      <c r="AT368" s="239" t="s">
        <v>323</v>
      </c>
      <c r="AU368" s="239" t="s">
        <v>91</v>
      </c>
      <c r="AY368" s="18" t="s">
        <v>320</v>
      </c>
      <c r="BE368" s="240">
        <f>IF(N368="základní",J368,0)</f>
        <v>0</v>
      </c>
      <c r="BF368" s="240">
        <f>IF(N368="snížená",J368,0)</f>
        <v>0</v>
      </c>
      <c r="BG368" s="240">
        <f>IF(N368="zákl. přenesená",J368,0)</f>
        <v>0</v>
      </c>
      <c r="BH368" s="240">
        <f>IF(N368="sníž. přenesená",J368,0)</f>
        <v>0</v>
      </c>
      <c r="BI368" s="240">
        <f>IF(N368="nulová",J368,0)</f>
        <v>0</v>
      </c>
      <c r="BJ368" s="18" t="s">
        <v>89</v>
      </c>
      <c r="BK368" s="240">
        <f>ROUND(I368*H368,2)</f>
        <v>0</v>
      </c>
      <c r="BL368" s="18" t="s">
        <v>341</v>
      </c>
      <c r="BM368" s="239" t="s">
        <v>6171</v>
      </c>
    </row>
    <row r="369" s="12" customFormat="1" ht="22.8" customHeight="1">
      <c r="A369" s="12"/>
      <c r="B369" s="212"/>
      <c r="C369" s="213"/>
      <c r="D369" s="214" t="s">
        <v>80</v>
      </c>
      <c r="E369" s="226" t="s">
        <v>554</v>
      </c>
      <c r="F369" s="226" t="s">
        <v>555</v>
      </c>
      <c r="G369" s="213"/>
      <c r="H369" s="213"/>
      <c r="I369" s="216"/>
      <c r="J369" s="227">
        <f>BK369</f>
        <v>0</v>
      </c>
      <c r="K369" s="213"/>
      <c r="L369" s="218"/>
      <c r="M369" s="219"/>
      <c r="N369" s="220"/>
      <c r="O369" s="220"/>
      <c r="P369" s="221">
        <f>SUM(P370:P377)</f>
        <v>0</v>
      </c>
      <c r="Q369" s="220"/>
      <c r="R369" s="221">
        <f>SUM(R370:R377)</f>
        <v>0</v>
      </c>
      <c r="S369" s="220"/>
      <c r="T369" s="222">
        <f>SUM(T370:T377)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23" t="s">
        <v>89</v>
      </c>
      <c r="AT369" s="224" t="s">
        <v>80</v>
      </c>
      <c r="AU369" s="224" t="s">
        <v>89</v>
      </c>
      <c r="AY369" s="223" t="s">
        <v>320</v>
      </c>
      <c r="BK369" s="225">
        <f>SUM(BK370:BK377)</f>
        <v>0</v>
      </c>
    </row>
    <row r="370" s="2" customFormat="1" ht="33" customHeight="1">
      <c r="A370" s="39"/>
      <c r="B370" s="40"/>
      <c r="C370" s="228" t="s">
        <v>1114</v>
      </c>
      <c r="D370" s="228" t="s">
        <v>323</v>
      </c>
      <c r="E370" s="229" t="s">
        <v>4837</v>
      </c>
      <c r="F370" s="230" t="s">
        <v>4838</v>
      </c>
      <c r="G370" s="231" t="s">
        <v>480</v>
      </c>
      <c r="H370" s="232">
        <v>264.16399999999999</v>
      </c>
      <c r="I370" s="233"/>
      <c r="J370" s="234">
        <f>ROUND(I370*H370,2)</f>
        <v>0</v>
      </c>
      <c r="K370" s="230" t="s">
        <v>326</v>
      </c>
      <c r="L370" s="45"/>
      <c r="M370" s="235" t="s">
        <v>1</v>
      </c>
      <c r="N370" s="236" t="s">
        <v>46</v>
      </c>
      <c r="O370" s="92"/>
      <c r="P370" s="237">
        <f>O370*H370</f>
        <v>0</v>
      </c>
      <c r="Q370" s="237">
        <v>0</v>
      </c>
      <c r="R370" s="237">
        <f>Q370*H370</f>
        <v>0</v>
      </c>
      <c r="S370" s="237">
        <v>0</v>
      </c>
      <c r="T370" s="238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39" t="s">
        <v>341</v>
      </c>
      <c r="AT370" s="239" t="s">
        <v>323</v>
      </c>
      <c r="AU370" s="239" t="s">
        <v>91</v>
      </c>
      <c r="AY370" s="18" t="s">
        <v>320</v>
      </c>
      <c r="BE370" s="240">
        <f>IF(N370="základní",J370,0)</f>
        <v>0</v>
      </c>
      <c r="BF370" s="240">
        <f>IF(N370="snížená",J370,0)</f>
        <v>0</v>
      </c>
      <c r="BG370" s="240">
        <f>IF(N370="zákl. přenesená",J370,0)</f>
        <v>0</v>
      </c>
      <c r="BH370" s="240">
        <f>IF(N370="sníž. přenesená",J370,0)</f>
        <v>0</v>
      </c>
      <c r="BI370" s="240">
        <f>IF(N370="nulová",J370,0)</f>
        <v>0</v>
      </c>
      <c r="BJ370" s="18" t="s">
        <v>89</v>
      </c>
      <c r="BK370" s="240">
        <f>ROUND(I370*H370,2)</f>
        <v>0</v>
      </c>
      <c r="BL370" s="18" t="s">
        <v>341</v>
      </c>
      <c r="BM370" s="239" t="s">
        <v>6172</v>
      </c>
    </row>
    <row r="371" s="2" customFormat="1">
      <c r="A371" s="39"/>
      <c r="B371" s="40"/>
      <c r="C371" s="41"/>
      <c r="D371" s="241" t="s">
        <v>329</v>
      </c>
      <c r="E371" s="41"/>
      <c r="F371" s="242" t="s">
        <v>4840</v>
      </c>
      <c r="G371" s="41"/>
      <c r="H371" s="41"/>
      <c r="I371" s="243"/>
      <c r="J371" s="41"/>
      <c r="K371" s="41"/>
      <c r="L371" s="45"/>
      <c r="M371" s="244"/>
      <c r="N371" s="245"/>
      <c r="O371" s="92"/>
      <c r="P371" s="92"/>
      <c r="Q371" s="92"/>
      <c r="R371" s="92"/>
      <c r="S371" s="92"/>
      <c r="T371" s="93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329</v>
      </c>
      <c r="AU371" s="18" t="s">
        <v>91</v>
      </c>
    </row>
    <row r="372" s="2" customFormat="1" ht="24.15" customHeight="1">
      <c r="A372" s="39"/>
      <c r="B372" s="40"/>
      <c r="C372" s="228" t="s">
        <v>1120</v>
      </c>
      <c r="D372" s="228" t="s">
        <v>323</v>
      </c>
      <c r="E372" s="229" t="s">
        <v>557</v>
      </c>
      <c r="F372" s="230" t="s">
        <v>558</v>
      </c>
      <c r="G372" s="231" t="s">
        <v>480</v>
      </c>
      <c r="H372" s="232">
        <v>264.16399999999999</v>
      </c>
      <c r="I372" s="233"/>
      <c r="J372" s="234">
        <f>ROUND(I372*H372,2)</f>
        <v>0</v>
      </c>
      <c r="K372" s="230" t="s">
        <v>326</v>
      </c>
      <c r="L372" s="45"/>
      <c r="M372" s="235" t="s">
        <v>1</v>
      </c>
      <c r="N372" s="236" t="s">
        <v>46</v>
      </c>
      <c r="O372" s="92"/>
      <c r="P372" s="237">
        <f>O372*H372</f>
        <v>0</v>
      </c>
      <c r="Q372" s="237">
        <v>0</v>
      </c>
      <c r="R372" s="237">
        <f>Q372*H372</f>
        <v>0</v>
      </c>
      <c r="S372" s="237">
        <v>0</v>
      </c>
      <c r="T372" s="238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39" t="s">
        <v>341</v>
      </c>
      <c r="AT372" s="239" t="s">
        <v>323</v>
      </c>
      <c r="AU372" s="239" t="s">
        <v>91</v>
      </c>
      <c r="AY372" s="18" t="s">
        <v>320</v>
      </c>
      <c r="BE372" s="240">
        <f>IF(N372="základní",J372,0)</f>
        <v>0</v>
      </c>
      <c r="BF372" s="240">
        <f>IF(N372="snížená",J372,0)</f>
        <v>0</v>
      </c>
      <c r="BG372" s="240">
        <f>IF(N372="zákl. přenesená",J372,0)</f>
        <v>0</v>
      </c>
      <c r="BH372" s="240">
        <f>IF(N372="sníž. přenesená",J372,0)</f>
        <v>0</v>
      </c>
      <c r="BI372" s="240">
        <f>IF(N372="nulová",J372,0)</f>
        <v>0</v>
      </c>
      <c r="BJ372" s="18" t="s">
        <v>89</v>
      </c>
      <c r="BK372" s="240">
        <f>ROUND(I372*H372,2)</f>
        <v>0</v>
      </c>
      <c r="BL372" s="18" t="s">
        <v>341</v>
      </c>
      <c r="BM372" s="239" t="s">
        <v>6173</v>
      </c>
    </row>
    <row r="373" s="2" customFormat="1">
      <c r="A373" s="39"/>
      <c r="B373" s="40"/>
      <c r="C373" s="41"/>
      <c r="D373" s="241" t="s">
        <v>329</v>
      </c>
      <c r="E373" s="41"/>
      <c r="F373" s="242" t="s">
        <v>560</v>
      </c>
      <c r="G373" s="41"/>
      <c r="H373" s="41"/>
      <c r="I373" s="243"/>
      <c r="J373" s="41"/>
      <c r="K373" s="41"/>
      <c r="L373" s="45"/>
      <c r="M373" s="244"/>
      <c r="N373" s="245"/>
      <c r="O373" s="92"/>
      <c r="P373" s="92"/>
      <c r="Q373" s="92"/>
      <c r="R373" s="92"/>
      <c r="S373" s="92"/>
      <c r="T373" s="93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329</v>
      </c>
      <c r="AU373" s="18" t="s">
        <v>91</v>
      </c>
    </row>
    <row r="374" s="2" customFormat="1" ht="24.15" customHeight="1">
      <c r="A374" s="39"/>
      <c r="B374" s="40"/>
      <c r="C374" s="228" t="s">
        <v>1126</v>
      </c>
      <c r="D374" s="228" t="s">
        <v>323</v>
      </c>
      <c r="E374" s="229" t="s">
        <v>562</v>
      </c>
      <c r="F374" s="230" t="s">
        <v>563</v>
      </c>
      <c r="G374" s="231" t="s">
        <v>480</v>
      </c>
      <c r="H374" s="232">
        <v>7924.9200000000001</v>
      </c>
      <c r="I374" s="233"/>
      <c r="J374" s="234">
        <f>ROUND(I374*H374,2)</f>
        <v>0</v>
      </c>
      <c r="K374" s="230" t="s">
        <v>1</v>
      </c>
      <c r="L374" s="45"/>
      <c r="M374" s="235" t="s">
        <v>1</v>
      </c>
      <c r="N374" s="236" t="s">
        <v>46</v>
      </c>
      <c r="O374" s="92"/>
      <c r="P374" s="237">
        <f>O374*H374</f>
        <v>0</v>
      </c>
      <c r="Q374" s="237">
        <v>0</v>
      </c>
      <c r="R374" s="237">
        <f>Q374*H374</f>
        <v>0</v>
      </c>
      <c r="S374" s="237">
        <v>0</v>
      </c>
      <c r="T374" s="238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39" t="s">
        <v>341</v>
      </c>
      <c r="AT374" s="239" t="s">
        <v>323</v>
      </c>
      <c r="AU374" s="239" t="s">
        <v>91</v>
      </c>
      <c r="AY374" s="18" t="s">
        <v>320</v>
      </c>
      <c r="BE374" s="240">
        <f>IF(N374="základní",J374,0)</f>
        <v>0</v>
      </c>
      <c r="BF374" s="240">
        <f>IF(N374="snížená",J374,0)</f>
        <v>0</v>
      </c>
      <c r="BG374" s="240">
        <f>IF(N374="zákl. přenesená",J374,0)</f>
        <v>0</v>
      </c>
      <c r="BH374" s="240">
        <f>IF(N374="sníž. přenesená",J374,0)</f>
        <v>0</v>
      </c>
      <c r="BI374" s="240">
        <f>IF(N374="nulová",J374,0)</f>
        <v>0</v>
      </c>
      <c r="BJ374" s="18" t="s">
        <v>89</v>
      </c>
      <c r="BK374" s="240">
        <f>ROUND(I374*H374,2)</f>
        <v>0</v>
      </c>
      <c r="BL374" s="18" t="s">
        <v>341</v>
      </c>
      <c r="BM374" s="239" t="s">
        <v>6174</v>
      </c>
    </row>
    <row r="375" s="13" customFormat="1">
      <c r="A375" s="13"/>
      <c r="B375" s="251"/>
      <c r="C375" s="252"/>
      <c r="D375" s="253" t="s">
        <v>440</v>
      </c>
      <c r="E375" s="252"/>
      <c r="F375" s="255" t="s">
        <v>6175</v>
      </c>
      <c r="G375" s="252"/>
      <c r="H375" s="256">
        <v>7924.9200000000001</v>
      </c>
      <c r="I375" s="257"/>
      <c r="J375" s="252"/>
      <c r="K375" s="252"/>
      <c r="L375" s="258"/>
      <c r="M375" s="259"/>
      <c r="N375" s="260"/>
      <c r="O375" s="260"/>
      <c r="P375" s="260"/>
      <c r="Q375" s="260"/>
      <c r="R375" s="260"/>
      <c r="S375" s="260"/>
      <c r="T375" s="261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2" t="s">
        <v>440</v>
      </c>
      <c r="AU375" s="262" t="s">
        <v>91</v>
      </c>
      <c r="AV375" s="13" t="s">
        <v>91</v>
      </c>
      <c r="AW375" s="13" t="s">
        <v>4</v>
      </c>
      <c r="AX375" s="13" t="s">
        <v>89</v>
      </c>
      <c r="AY375" s="262" t="s">
        <v>320</v>
      </c>
    </row>
    <row r="376" s="2" customFormat="1" ht="44.25" customHeight="1">
      <c r="A376" s="39"/>
      <c r="B376" s="40"/>
      <c r="C376" s="228" t="s">
        <v>1138</v>
      </c>
      <c r="D376" s="228" t="s">
        <v>323</v>
      </c>
      <c r="E376" s="229" t="s">
        <v>1662</v>
      </c>
      <c r="F376" s="230" t="s">
        <v>1663</v>
      </c>
      <c r="G376" s="231" t="s">
        <v>480</v>
      </c>
      <c r="H376" s="232">
        <v>264.16399999999999</v>
      </c>
      <c r="I376" s="233"/>
      <c r="J376" s="234">
        <f>ROUND(I376*H376,2)</f>
        <v>0</v>
      </c>
      <c r="K376" s="230" t="s">
        <v>326</v>
      </c>
      <c r="L376" s="45"/>
      <c r="M376" s="235" t="s">
        <v>1</v>
      </c>
      <c r="N376" s="236" t="s">
        <v>46</v>
      </c>
      <c r="O376" s="92"/>
      <c r="P376" s="237">
        <f>O376*H376</f>
        <v>0</v>
      </c>
      <c r="Q376" s="237">
        <v>0</v>
      </c>
      <c r="R376" s="237">
        <f>Q376*H376</f>
        <v>0</v>
      </c>
      <c r="S376" s="237">
        <v>0</v>
      </c>
      <c r="T376" s="238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39" t="s">
        <v>341</v>
      </c>
      <c r="AT376" s="239" t="s">
        <v>323</v>
      </c>
      <c r="AU376" s="239" t="s">
        <v>91</v>
      </c>
      <c r="AY376" s="18" t="s">
        <v>320</v>
      </c>
      <c r="BE376" s="240">
        <f>IF(N376="základní",J376,0)</f>
        <v>0</v>
      </c>
      <c r="BF376" s="240">
        <f>IF(N376="snížená",J376,0)</f>
        <v>0</v>
      </c>
      <c r="BG376" s="240">
        <f>IF(N376="zákl. přenesená",J376,0)</f>
        <v>0</v>
      </c>
      <c r="BH376" s="240">
        <f>IF(N376="sníž. přenesená",J376,0)</f>
        <v>0</v>
      </c>
      <c r="BI376" s="240">
        <f>IF(N376="nulová",J376,0)</f>
        <v>0</v>
      </c>
      <c r="BJ376" s="18" t="s">
        <v>89</v>
      </c>
      <c r="BK376" s="240">
        <f>ROUND(I376*H376,2)</f>
        <v>0</v>
      </c>
      <c r="BL376" s="18" t="s">
        <v>341</v>
      </c>
      <c r="BM376" s="239" t="s">
        <v>6176</v>
      </c>
    </row>
    <row r="377" s="2" customFormat="1">
      <c r="A377" s="39"/>
      <c r="B377" s="40"/>
      <c r="C377" s="41"/>
      <c r="D377" s="241" t="s">
        <v>329</v>
      </c>
      <c r="E377" s="41"/>
      <c r="F377" s="242" t="s">
        <v>1665</v>
      </c>
      <c r="G377" s="41"/>
      <c r="H377" s="41"/>
      <c r="I377" s="243"/>
      <c r="J377" s="41"/>
      <c r="K377" s="41"/>
      <c r="L377" s="45"/>
      <c r="M377" s="244"/>
      <c r="N377" s="245"/>
      <c r="O377" s="92"/>
      <c r="P377" s="92"/>
      <c r="Q377" s="92"/>
      <c r="R377" s="92"/>
      <c r="S377" s="92"/>
      <c r="T377" s="93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329</v>
      </c>
      <c r="AU377" s="18" t="s">
        <v>91</v>
      </c>
    </row>
    <row r="378" s="12" customFormat="1" ht="22.8" customHeight="1">
      <c r="A378" s="12"/>
      <c r="B378" s="212"/>
      <c r="C378" s="213"/>
      <c r="D378" s="214" t="s">
        <v>80</v>
      </c>
      <c r="E378" s="226" t="s">
        <v>571</v>
      </c>
      <c r="F378" s="226" t="s">
        <v>572</v>
      </c>
      <c r="G378" s="213"/>
      <c r="H378" s="213"/>
      <c r="I378" s="216"/>
      <c r="J378" s="227">
        <f>BK378</f>
        <v>0</v>
      </c>
      <c r="K378" s="213"/>
      <c r="L378" s="218"/>
      <c r="M378" s="219"/>
      <c r="N378" s="220"/>
      <c r="O378" s="220"/>
      <c r="P378" s="221">
        <f>SUM(P379:P380)</f>
        <v>0</v>
      </c>
      <c r="Q378" s="220"/>
      <c r="R378" s="221">
        <f>SUM(R379:R380)</f>
        <v>0</v>
      </c>
      <c r="S378" s="220"/>
      <c r="T378" s="222">
        <f>SUM(T379:T380)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23" t="s">
        <v>89</v>
      </c>
      <c r="AT378" s="224" t="s">
        <v>80</v>
      </c>
      <c r="AU378" s="224" t="s">
        <v>89</v>
      </c>
      <c r="AY378" s="223" t="s">
        <v>320</v>
      </c>
      <c r="BK378" s="225">
        <f>SUM(BK379:BK380)</f>
        <v>0</v>
      </c>
    </row>
    <row r="379" s="2" customFormat="1" ht="21.75" customHeight="1">
      <c r="A379" s="39"/>
      <c r="B379" s="40"/>
      <c r="C379" s="228" t="s">
        <v>1150</v>
      </c>
      <c r="D379" s="228" t="s">
        <v>323</v>
      </c>
      <c r="E379" s="229" t="s">
        <v>1667</v>
      </c>
      <c r="F379" s="230" t="s">
        <v>1668</v>
      </c>
      <c r="G379" s="231" t="s">
        <v>480</v>
      </c>
      <c r="H379" s="232">
        <v>289.565</v>
      </c>
      <c r="I379" s="233"/>
      <c r="J379" s="234">
        <f>ROUND(I379*H379,2)</f>
        <v>0</v>
      </c>
      <c r="K379" s="230" t="s">
        <v>326</v>
      </c>
      <c r="L379" s="45"/>
      <c r="M379" s="235" t="s">
        <v>1</v>
      </c>
      <c r="N379" s="236" t="s">
        <v>46</v>
      </c>
      <c r="O379" s="92"/>
      <c r="P379" s="237">
        <f>O379*H379</f>
        <v>0</v>
      </c>
      <c r="Q379" s="237">
        <v>0</v>
      </c>
      <c r="R379" s="237">
        <f>Q379*H379</f>
        <v>0</v>
      </c>
      <c r="S379" s="237">
        <v>0</v>
      </c>
      <c r="T379" s="238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9" t="s">
        <v>341</v>
      </c>
      <c r="AT379" s="239" t="s">
        <v>323</v>
      </c>
      <c r="AU379" s="239" t="s">
        <v>91</v>
      </c>
      <c r="AY379" s="18" t="s">
        <v>320</v>
      </c>
      <c r="BE379" s="240">
        <f>IF(N379="základní",J379,0)</f>
        <v>0</v>
      </c>
      <c r="BF379" s="240">
        <f>IF(N379="snížená",J379,0)</f>
        <v>0</v>
      </c>
      <c r="BG379" s="240">
        <f>IF(N379="zákl. přenesená",J379,0)</f>
        <v>0</v>
      </c>
      <c r="BH379" s="240">
        <f>IF(N379="sníž. přenesená",J379,0)</f>
        <v>0</v>
      </c>
      <c r="BI379" s="240">
        <f>IF(N379="nulová",J379,0)</f>
        <v>0</v>
      </c>
      <c r="BJ379" s="18" t="s">
        <v>89</v>
      </c>
      <c r="BK379" s="240">
        <f>ROUND(I379*H379,2)</f>
        <v>0</v>
      </c>
      <c r="BL379" s="18" t="s">
        <v>341</v>
      </c>
      <c r="BM379" s="239" t="s">
        <v>6177</v>
      </c>
    </row>
    <row r="380" s="2" customFormat="1">
      <c r="A380" s="39"/>
      <c r="B380" s="40"/>
      <c r="C380" s="41"/>
      <c r="D380" s="241" t="s">
        <v>329</v>
      </c>
      <c r="E380" s="41"/>
      <c r="F380" s="242" t="s">
        <v>1670</v>
      </c>
      <c r="G380" s="41"/>
      <c r="H380" s="41"/>
      <c r="I380" s="243"/>
      <c r="J380" s="41"/>
      <c r="K380" s="41"/>
      <c r="L380" s="45"/>
      <c r="M380" s="244"/>
      <c r="N380" s="245"/>
      <c r="O380" s="92"/>
      <c r="P380" s="92"/>
      <c r="Q380" s="92"/>
      <c r="R380" s="92"/>
      <c r="S380" s="92"/>
      <c r="T380" s="93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329</v>
      </c>
      <c r="AU380" s="18" t="s">
        <v>91</v>
      </c>
    </row>
    <row r="381" s="12" customFormat="1" ht="25.92" customHeight="1">
      <c r="A381" s="12"/>
      <c r="B381" s="212"/>
      <c r="C381" s="213"/>
      <c r="D381" s="214" t="s">
        <v>80</v>
      </c>
      <c r="E381" s="215" t="s">
        <v>1671</v>
      </c>
      <c r="F381" s="215" t="s">
        <v>1672</v>
      </c>
      <c r="G381" s="213"/>
      <c r="H381" s="213"/>
      <c r="I381" s="216"/>
      <c r="J381" s="217">
        <f>BK381</f>
        <v>0</v>
      </c>
      <c r="K381" s="213"/>
      <c r="L381" s="218"/>
      <c r="M381" s="219"/>
      <c r="N381" s="220"/>
      <c r="O381" s="220"/>
      <c r="P381" s="221">
        <f>P382+P422+P444+P482+P501+P506+P515+P522+P527+P532+P534</f>
        <v>0</v>
      </c>
      <c r="Q381" s="220"/>
      <c r="R381" s="221">
        <f>R382+R422+R444+R482+R501+R506+R515+R522+R527+R532+R534</f>
        <v>44.349387749999998</v>
      </c>
      <c r="S381" s="220"/>
      <c r="T381" s="222">
        <f>T382+T422+T444+T482+T501+T506+T515+T522+T527+T532+T534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23" t="s">
        <v>91</v>
      </c>
      <c r="AT381" s="224" t="s">
        <v>80</v>
      </c>
      <c r="AU381" s="224" t="s">
        <v>81</v>
      </c>
      <c r="AY381" s="223" t="s">
        <v>320</v>
      </c>
      <c r="BK381" s="225">
        <f>BK382+BK422+BK444+BK482+BK501+BK506+BK515+BK522+BK527+BK532+BK534</f>
        <v>0</v>
      </c>
    </row>
    <row r="382" s="12" customFormat="1" ht="22.8" customHeight="1">
      <c r="A382" s="12"/>
      <c r="B382" s="212"/>
      <c r="C382" s="213"/>
      <c r="D382" s="214" t="s">
        <v>80</v>
      </c>
      <c r="E382" s="226" t="s">
        <v>1673</v>
      </c>
      <c r="F382" s="226" t="s">
        <v>1674</v>
      </c>
      <c r="G382" s="213"/>
      <c r="H382" s="213"/>
      <c r="I382" s="216"/>
      <c r="J382" s="227">
        <f>BK382</f>
        <v>0</v>
      </c>
      <c r="K382" s="213"/>
      <c r="L382" s="218"/>
      <c r="M382" s="219"/>
      <c r="N382" s="220"/>
      <c r="O382" s="220"/>
      <c r="P382" s="221">
        <f>SUM(P383:P421)</f>
        <v>0</v>
      </c>
      <c r="Q382" s="220"/>
      <c r="R382" s="221">
        <f>SUM(R383:R421)</f>
        <v>4.1000239999999994</v>
      </c>
      <c r="S382" s="220"/>
      <c r="T382" s="222">
        <f>SUM(T383:T421)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23" t="s">
        <v>91</v>
      </c>
      <c r="AT382" s="224" t="s">
        <v>80</v>
      </c>
      <c r="AU382" s="224" t="s">
        <v>89</v>
      </c>
      <c r="AY382" s="223" t="s">
        <v>320</v>
      </c>
      <c r="BK382" s="225">
        <f>SUM(BK383:BK421)</f>
        <v>0</v>
      </c>
    </row>
    <row r="383" s="2" customFormat="1" ht="24.15" customHeight="1">
      <c r="A383" s="39"/>
      <c r="B383" s="40"/>
      <c r="C383" s="228" t="s">
        <v>1155</v>
      </c>
      <c r="D383" s="228" t="s">
        <v>323</v>
      </c>
      <c r="E383" s="229" t="s">
        <v>1687</v>
      </c>
      <c r="F383" s="230" t="s">
        <v>1688</v>
      </c>
      <c r="G383" s="231" t="s">
        <v>437</v>
      </c>
      <c r="H383" s="232">
        <v>46.049999999999997</v>
      </c>
      <c r="I383" s="233"/>
      <c r="J383" s="234">
        <f>ROUND(I383*H383,2)</f>
        <v>0</v>
      </c>
      <c r="K383" s="230" t="s">
        <v>326</v>
      </c>
      <c r="L383" s="45"/>
      <c r="M383" s="235" t="s">
        <v>1</v>
      </c>
      <c r="N383" s="236" t="s">
        <v>46</v>
      </c>
      <c r="O383" s="92"/>
      <c r="P383" s="237">
        <f>O383*H383</f>
        <v>0</v>
      </c>
      <c r="Q383" s="237">
        <v>0</v>
      </c>
      <c r="R383" s="237">
        <f>Q383*H383</f>
        <v>0</v>
      </c>
      <c r="S383" s="237">
        <v>0</v>
      </c>
      <c r="T383" s="238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9" t="s">
        <v>404</v>
      </c>
      <c r="AT383" s="239" t="s">
        <v>323</v>
      </c>
      <c r="AU383" s="239" t="s">
        <v>91</v>
      </c>
      <c r="AY383" s="18" t="s">
        <v>320</v>
      </c>
      <c r="BE383" s="240">
        <f>IF(N383="základní",J383,0)</f>
        <v>0</v>
      </c>
      <c r="BF383" s="240">
        <f>IF(N383="snížená",J383,0)</f>
        <v>0</v>
      </c>
      <c r="BG383" s="240">
        <f>IF(N383="zákl. přenesená",J383,0)</f>
        <v>0</v>
      </c>
      <c r="BH383" s="240">
        <f>IF(N383="sníž. přenesená",J383,0)</f>
        <v>0</v>
      </c>
      <c r="BI383" s="240">
        <f>IF(N383="nulová",J383,0)</f>
        <v>0</v>
      </c>
      <c r="BJ383" s="18" t="s">
        <v>89</v>
      </c>
      <c r="BK383" s="240">
        <f>ROUND(I383*H383,2)</f>
        <v>0</v>
      </c>
      <c r="BL383" s="18" t="s">
        <v>404</v>
      </c>
      <c r="BM383" s="239" t="s">
        <v>6178</v>
      </c>
    </row>
    <row r="384" s="2" customFormat="1">
      <c r="A384" s="39"/>
      <c r="B384" s="40"/>
      <c r="C384" s="41"/>
      <c r="D384" s="241" t="s">
        <v>329</v>
      </c>
      <c r="E384" s="41"/>
      <c r="F384" s="242" t="s">
        <v>1690</v>
      </c>
      <c r="G384" s="41"/>
      <c r="H384" s="41"/>
      <c r="I384" s="243"/>
      <c r="J384" s="41"/>
      <c r="K384" s="41"/>
      <c r="L384" s="45"/>
      <c r="M384" s="244"/>
      <c r="N384" s="245"/>
      <c r="O384" s="92"/>
      <c r="P384" s="92"/>
      <c r="Q384" s="92"/>
      <c r="R384" s="92"/>
      <c r="S384" s="92"/>
      <c r="T384" s="93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329</v>
      </c>
      <c r="AU384" s="18" t="s">
        <v>91</v>
      </c>
    </row>
    <row r="385" s="13" customFormat="1">
      <c r="A385" s="13"/>
      <c r="B385" s="251"/>
      <c r="C385" s="252"/>
      <c r="D385" s="253" t="s">
        <v>440</v>
      </c>
      <c r="E385" s="254" t="s">
        <v>1</v>
      </c>
      <c r="F385" s="255" t="s">
        <v>6179</v>
      </c>
      <c r="G385" s="252"/>
      <c r="H385" s="256">
        <v>46.049999999999997</v>
      </c>
      <c r="I385" s="257"/>
      <c r="J385" s="252"/>
      <c r="K385" s="252"/>
      <c r="L385" s="258"/>
      <c r="M385" s="259"/>
      <c r="N385" s="260"/>
      <c r="O385" s="260"/>
      <c r="P385" s="260"/>
      <c r="Q385" s="260"/>
      <c r="R385" s="260"/>
      <c r="S385" s="260"/>
      <c r="T385" s="261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62" t="s">
        <v>440</v>
      </c>
      <c r="AU385" s="262" t="s">
        <v>91</v>
      </c>
      <c r="AV385" s="13" t="s">
        <v>91</v>
      </c>
      <c r="AW385" s="13" t="s">
        <v>36</v>
      </c>
      <c r="AX385" s="13" t="s">
        <v>89</v>
      </c>
      <c r="AY385" s="262" t="s">
        <v>320</v>
      </c>
    </row>
    <row r="386" s="2" customFormat="1" ht="16.5" customHeight="1">
      <c r="A386" s="39"/>
      <c r="B386" s="40"/>
      <c r="C386" s="274" t="s">
        <v>1161</v>
      </c>
      <c r="D386" s="274" t="s">
        <v>503</v>
      </c>
      <c r="E386" s="275" t="s">
        <v>1682</v>
      </c>
      <c r="F386" s="276" t="s">
        <v>1683</v>
      </c>
      <c r="G386" s="277" t="s">
        <v>480</v>
      </c>
      <c r="H386" s="278">
        <v>0.016</v>
      </c>
      <c r="I386" s="279"/>
      <c r="J386" s="280">
        <f>ROUND(I386*H386,2)</f>
        <v>0</v>
      </c>
      <c r="K386" s="276" t="s">
        <v>326</v>
      </c>
      <c r="L386" s="281"/>
      <c r="M386" s="282" t="s">
        <v>1</v>
      </c>
      <c r="N386" s="283" t="s">
        <v>46</v>
      </c>
      <c r="O386" s="92"/>
      <c r="P386" s="237">
        <f>O386*H386</f>
        <v>0</v>
      </c>
      <c r="Q386" s="237">
        <v>1</v>
      </c>
      <c r="R386" s="237">
        <f>Q386*H386</f>
        <v>0.016</v>
      </c>
      <c r="S386" s="237">
        <v>0</v>
      </c>
      <c r="T386" s="238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39" t="s">
        <v>823</v>
      </c>
      <c r="AT386" s="239" t="s">
        <v>503</v>
      </c>
      <c r="AU386" s="239" t="s">
        <v>91</v>
      </c>
      <c r="AY386" s="18" t="s">
        <v>320</v>
      </c>
      <c r="BE386" s="240">
        <f>IF(N386="základní",J386,0)</f>
        <v>0</v>
      </c>
      <c r="BF386" s="240">
        <f>IF(N386="snížená",J386,0)</f>
        <v>0</v>
      </c>
      <c r="BG386" s="240">
        <f>IF(N386="zákl. přenesená",J386,0)</f>
        <v>0</v>
      </c>
      <c r="BH386" s="240">
        <f>IF(N386="sníž. přenesená",J386,0)</f>
        <v>0</v>
      </c>
      <c r="BI386" s="240">
        <f>IF(N386="nulová",J386,0)</f>
        <v>0</v>
      </c>
      <c r="BJ386" s="18" t="s">
        <v>89</v>
      </c>
      <c r="BK386" s="240">
        <f>ROUND(I386*H386,2)</f>
        <v>0</v>
      </c>
      <c r="BL386" s="18" t="s">
        <v>404</v>
      </c>
      <c r="BM386" s="239" t="s">
        <v>6180</v>
      </c>
    </row>
    <row r="387" s="13" customFormat="1">
      <c r="A387" s="13"/>
      <c r="B387" s="251"/>
      <c r="C387" s="252"/>
      <c r="D387" s="253" t="s">
        <v>440</v>
      </c>
      <c r="E387" s="254" t="s">
        <v>1</v>
      </c>
      <c r="F387" s="255" t="s">
        <v>6181</v>
      </c>
      <c r="G387" s="252"/>
      <c r="H387" s="256">
        <v>0.016</v>
      </c>
      <c r="I387" s="257"/>
      <c r="J387" s="252"/>
      <c r="K387" s="252"/>
      <c r="L387" s="258"/>
      <c r="M387" s="259"/>
      <c r="N387" s="260"/>
      <c r="O387" s="260"/>
      <c r="P387" s="260"/>
      <c r="Q387" s="260"/>
      <c r="R387" s="260"/>
      <c r="S387" s="260"/>
      <c r="T387" s="261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2" t="s">
        <v>440</v>
      </c>
      <c r="AU387" s="262" t="s">
        <v>91</v>
      </c>
      <c r="AV387" s="13" t="s">
        <v>91</v>
      </c>
      <c r="AW387" s="13" t="s">
        <v>36</v>
      </c>
      <c r="AX387" s="13" t="s">
        <v>89</v>
      </c>
      <c r="AY387" s="262" t="s">
        <v>320</v>
      </c>
    </row>
    <row r="388" s="2" customFormat="1" ht="24.15" customHeight="1">
      <c r="A388" s="39"/>
      <c r="B388" s="40"/>
      <c r="C388" s="228" t="s">
        <v>1166</v>
      </c>
      <c r="D388" s="228" t="s">
        <v>323</v>
      </c>
      <c r="E388" s="229" t="s">
        <v>1714</v>
      </c>
      <c r="F388" s="230" t="s">
        <v>1715</v>
      </c>
      <c r="G388" s="231" t="s">
        <v>437</v>
      </c>
      <c r="H388" s="232">
        <v>46.049999999999997</v>
      </c>
      <c r="I388" s="233"/>
      <c r="J388" s="234">
        <f>ROUND(I388*H388,2)</f>
        <v>0</v>
      </c>
      <c r="K388" s="230" t="s">
        <v>326</v>
      </c>
      <c r="L388" s="45"/>
      <c r="M388" s="235" t="s">
        <v>1</v>
      </c>
      <c r="N388" s="236" t="s">
        <v>46</v>
      </c>
      <c r="O388" s="92"/>
      <c r="P388" s="237">
        <f>O388*H388</f>
        <v>0</v>
      </c>
      <c r="Q388" s="237">
        <v>0.00040000000000000002</v>
      </c>
      <c r="R388" s="237">
        <f>Q388*H388</f>
        <v>0.018419999999999999</v>
      </c>
      <c r="S388" s="237">
        <v>0</v>
      </c>
      <c r="T388" s="238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9" t="s">
        <v>404</v>
      </c>
      <c r="AT388" s="239" t="s">
        <v>323</v>
      </c>
      <c r="AU388" s="239" t="s">
        <v>91</v>
      </c>
      <c r="AY388" s="18" t="s">
        <v>320</v>
      </c>
      <c r="BE388" s="240">
        <f>IF(N388="základní",J388,0)</f>
        <v>0</v>
      </c>
      <c r="BF388" s="240">
        <f>IF(N388="snížená",J388,0)</f>
        <v>0</v>
      </c>
      <c r="BG388" s="240">
        <f>IF(N388="zákl. přenesená",J388,0)</f>
        <v>0</v>
      </c>
      <c r="BH388" s="240">
        <f>IF(N388="sníž. přenesená",J388,0)</f>
        <v>0</v>
      </c>
      <c r="BI388" s="240">
        <f>IF(N388="nulová",J388,0)</f>
        <v>0</v>
      </c>
      <c r="BJ388" s="18" t="s">
        <v>89</v>
      </c>
      <c r="BK388" s="240">
        <f>ROUND(I388*H388,2)</f>
        <v>0</v>
      </c>
      <c r="BL388" s="18" t="s">
        <v>404</v>
      </c>
      <c r="BM388" s="239" t="s">
        <v>6182</v>
      </c>
    </row>
    <row r="389" s="2" customFormat="1">
      <c r="A389" s="39"/>
      <c r="B389" s="40"/>
      <c r="C389" s="41"/>
      <c r="D389" s="241" t="s">
        <v>329</v>
      </c>
      <c r="E389" s="41"/>
      <c r="F389" s="242" t="s">
        <v>1717</v>
      </c>
      <c r="G389" s="41"/>
      <c r="H389" s="41"/>
      <c r="I389" s="243"/>
      <c r="J389" s="41"/>
      <c r="K389" s="41"/>
      <c r="L389" s="45"/>
      <c r="M389" s="244"/>
      <c r="N389" s="245"/>
      <c r="O389" s="92"/>
      <c r="P389" s="92"/>
      <c r="Q389" s="92"/>
      <c r="R389" s="92"/>
      <c r="S389" s="92"/>
      <c r="T389" s="93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329</v>
      </c>
      <c r="AU389" s="18" t="s">
        <v>91</v>
      </c>
    </row>
    <row r="390" s="13" customFormat="1">
      <c r="A390" s="13"/>
      <c r="B390" s="251"/>
      <c r="C390" s="252"/>
      <c r="D390" s="253" t="s">
        <v>440</v>
      </c>
      <c r="E390" s="254" t="s">
        <v>1</v>
      </c>
      <c r="F390" s="255" t="s">
        <v>6179</v>
      </c>
      <c r="G390" s="252"/>
      <c r="H390" s="256">
        <v>46.049999999999997</v>
      </c>
      <c r="I390" s="257"/>
      <c r="J390" s="252"/>
      <c r="K390" s="252"/>
      <c r="L390" s="258"/>
      <c r="M390" s="259"/>
      <c r="N390" s="260"/>
      <c r="O390" s="260"/>
      <c r="P390" s="260"/>
      <c r="Q390" s="260"/>
      <c r="R390" s="260"/>
      <c r="S390" s="260"/>
      <c r="T390" s="261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62" t="s">
        <v>440</v>
      </c>
      <c r="AU390" s="262" t="s">
        <v>91</v>
      </c>
      <c r="AV390" s="13" t="s">
        <v>91</v>
      </c>
      <c r="AW390" s="13" t="s">
        <v>36</v>
      </c>
      <c r="AX390" s="13" t="s">
        <v>89</v>
      </c>
      <c r="AY390" s="262" t="s">
        <v>320</v>
      </c>
    </row>
    <row r="391" s="2" customFormat="1" ht="49.05" customHeight="1">
      <c r="A391" s="39"/>
      <c r="B391" s="40"/>
      <c r="C391" s="274" t="s">
        <v>1172</v>
      </c>
      <c r="D391" s="274" t="s">
        <v>503</v>
      </c>
      <c r="E391" s="275" t="s">
        <v>1710</v>
      </c>
      <c r="F391" s="276" t="s">
        <v>1711</v>
      </c>
      <c r="G391" s="277" t="s">
        <v>437</v>
      </c>
      <c r="H391" s="278">
        <v>56.226999999999997</v>
      </c>
      <c r="I391" s="279"/>
      <c r="J391" s="280">
        <f>ROUND(I391*H391,2)</f>
        <v>0</v>
      </c>
      <c r="K391" s="276" t="s">
        <v>326</v>
      </c>
      <c r="L391" s="281"/>
      <c r="M391" s="282" t="s">
        <v>1</v>
      </c>
      <c r="N391" s="283" t="s">
        <v>46</v>
      </c>
      <c r="O391" s="92"/>
      <c r="P391" s="237">
        <f>O391*H391</f>
        <v>0</v>
      </c>
      <c r="Q391" s="237">
        <v>0.0054000000000000003</v>
      </c>
      <c r="R391" s="237">
        <f>Q391*H391</f>
        <v>0.3036258</v>
      </c>
      <c r="S391" s="237">
        <v>0</v>
      </c>
      <c r="T391" s="238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39" t="s">
        <v>823</v>
      </c>
      <c r="AT391" s="239" t="s">
        <v>503</v>
      </c>
      <c r="AU391" s="239" t="s">
        <v>91</v>
      </c>
      <c r="AY391" s="18" t="s">
        <v>320</v>
      </c>
      <c r="BE391" s="240">
        <f>IF(N391="základní",J391,0)</f>
        <v>0</v>
      </c>
      <c r="BF391" s="240">
        <f>IF(N391="snížená",J391,0)</f>
        <v>0</v>
      </c>
      <c r="BG391" s="240">
        <f>IF(N391="zákl. přenesená",J391,0)</f>
        <v>0</v>
      </c>
      <c r="BH391" s="240">
        <f>IF(N391="sníž. přenesená",J391,0)</f>
        <v>0</v>
      </c>
      <c r="BI391" s="240">
        <f>IF(N391="nulová",J391,0)</f>
        <v>0</v>
      </c>
      <c r="BJ391" s="18" t="s">
        <v>89</v>
      </c>
      <c r="BK391" s="240">
        <f>ROUND(I391*H391,2)</f>
        <v>0</v>
      </c>
      <c r="BL391" s="18" t="s">
        <v>404</v>
      </c>
      <c r="BM391" s="239" t="s">
        <v>6183</v>
      </c>
    </row>
    <row r="392" s="13" customFormat="1">
      <c r="A392" s="13"/>
      <c r="B392" s="251"/>
      <c r="C392" s="252"/>
      <c r="D392" s="253" t="s">
        <v>440</v>
      </c>
      <c r="E392" s="254" t="s">
        <v>1</v>
      </c>
      <c r="F392" s="255" t="s">
        <v>6184</v>
      </c>
      <c r="G392" s="252"/>
      <c r="H392" s="256">
        <v>56.226999999999997</v>
      </c>
      <c r="I392" s="257"/>
      <c r="J392" s="252"/>
      <c r="K392" s="252"/>
      <c r="L392" s="258"/>
      <c r="M392" s="259"/>
      <c r="N392" s="260"/>
      <c r="O392" s="260"/>
      <c r="P392" s="260"/>
      <c r="Q392" s="260"/>
      <c r="R392" s="260"/>
      <c r="S392" s="260"/>
      <c r="T392" s="261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2" t="s">
        <v>440</v>
      </c>
      <c r="AU392" s="262" t="s">
        <v>91</v>
      </c>
      <c r="AV392" s="13" t="s">
        <v>91</v>
      </c>
      <c r="AW392" s="13" t="s">
        <v>36</v>
      </c>
      <c r="AX392" s="13" t="s">
        <v>89</v>
      </c>
      <c r="AY392" s="262" t="s">
        <v>320</v>
      </c>
    </row>
    <row r="393" s="2" customFormat="1" ht="24.15" customHeight="1">
      <c r="A393" s="39"/>
      <c r="B393" s="40"/>
      <c r="C393" s="228" t="s">
        <v>1177</v>
      </c>
      <c r="D393" s="228" t="s">
        <v>323</v>
      </c>
      <c r="E393" s="229" t="s">
        <v>1725</v>
      </c>
      <c r="F393" s="230" t="s">
        <v>1726</v>
      </c>
      <c r="G393" s="231" t="s">
        <v>437</v>
      </c>
      <c r="H393" s="232">
        <v>36.840000000000003</v>
      </c>
      <c r="I393" s="233"/>
      <c r="J393" s="234">
        <f>ROUND(I393*H393,2)</f>
        <v>0</v>
      </c>
      <c r="K393" s="230" t="s">
        <v>326</v>
      </c>
      <c r="L393" s="45"/>
      <c r="M393" s="235" t="s">
        <v>1</v>
      </c>
      <c r="N393" s="236" t="s">
        <v>46</v>
      </c>
      <c r="O393" s="92"/>
      <c r="P393" s="237">
        <f>O393*H393</f>
        <v>0</v>
      </c>
      <c r="Q393" s="237">
        <v>4.0000000000000003E-05</v>
      </c>
      <c r="R393" s="237">
        <f>Q393*H393</f>
        <v>0.0014736000000000003</v>
      </c>
      <c r="S393" s="237">
        <v>0</v>
      </c>
      <c r="T393" s="238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39" t="s">
        <v>404</v>
      </c>
      <c r="AT393" s="239" t="s">
        <v>323</v>
      </c>
      <c r="AU393" s="239" t="s">
        <v>91</v>
      </c>
      <c r="AY393" s="18" t="s">
        <v>320</v>
      </c>
      <c r="BE393" s="240">
        <f>IF(N393="základní",J393,0)</f>
        <v>0</v>
      </c>
      <c r="BF393" s="240">
        <f>IF(N393="snížená",J393,0)</f>
        <v>0</v>
      </c>
      <c r="BG393" s="240">
        <f>IF(N393="zákl. přenesená",J393,0)</f>
        <v>0</v>
      </c>
      <c r="BH393" s="240">
        <f>IF(N393="sníž. přenesená",J393,0)</f>
        <v>0</v>
      </c>
      <c r="BI393" s="240">
        <f>IF(N393="nulová",J393,0)</f>
        <v>0</v>
      </c>
      <c r="BJ393" s="18" t="s">
        <v>89</v>
      </c>
      <c r="BK393" s="240">
        <f>ROUND(I393*H393,2)</f>
        <v>0</v>
      </c>
      <c r="BL393" s="18" t="s">
        <v>404</v>
      </c>
      <c r="BM393" s="239" t="s">
        <v>6185</v>
      </c>
    </row>
    <row r="394" s="2" customFormat="1">
      <c r="A394" s="39"/>
      <c r="B394" s="40"/>
      <c r="C394" s="41"/>
      <c r="D394" s="241" t="s">
        <v>329</v>
      </c>
      <c r="E394" s="41"/>
      <c r="F394" s="242" t="s">
        <v>1728</v>
      </c>
      <c r="G394" s="41"/>
      <c r="H394" s="41"/>
      <c r="I394" s="243"/>
      <c r="J394" s="41"/>
      <c r="K394" s="41"/>
      <c r="L394" s="45"/>
      <c r="M394" s="244"/>
      <c r="N394" s="245"/>
      <c r="O394" s="92"/>
      <c r="P394" s="92"/>
      <c r="Q394" s="92"/>
      <c r="R394" s="92"/>
      <c r="S394" s="92"/>
      <c r="T394" s="93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329</v>
      </c>
      <c r="AU394" s="18" t="s">
        <v>91</v>
      </c>
    </row>
    <row r="395" s="13" customFormat="1">
      <c r="A395" s="13"/>
      <c r="B395" s="251"/>
      <c r="C395" s="252"/>
      <c r="D395" s="253" t="s">
        <v>440</v>
      </c>
      <c r="E395" s="254" t="s">
        <v>1</v>
      </c>
      <c r="F395" s="255" t="s">
        <v>6186</v>
      </c>
      <c r="G395" s="252"/>
      <c r="H395" s="256">
        <v>36.840000000000003</v>
      </c>
      <c r="I395" s="257"/>
      <c r="J395" s="252"/>
      <c r="K395" s="252"/>
      <c r="L395" s="258"/>
      <c r="M395" s="259"/>
      <c r="N395" s="260"/>
      <c r="O395" s="260"/>
      <c r="P395" s="260"/>
      <c r="Q395" s="260"/>
      <c r="R395" s="260"/>
      <c r="S395" s="260"/>
      <c r="T395" s="261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62" t="s">
        <v>440</v>
      </c>
      <c r="AU395" s="262" t="s">
        <v>91</v>
      </c>
      <c r="AV395" s="13" t="s">
        <v>91</v>
      </c>
      <c r="AW395" s="13" t="s">
        <v>36</v>
      </c>
      <c r="AX395" s="13" t="s">
        <v>89</v>
      </c>
      <c r="AY395" s="262" t="s">
        <v>320</v>
      </c>
    </row>
    <row r="396" s="2" customFormat="1" ht="24.15" customHeight="1">
      <c r="A396" s="39"/>
      <c r="B396" s="40"/>
      <c r="C396" s="274" t="s">
        <v>1183</v>
      </c>
      <c r="D396" s="274" t="s">
        <v>503</v>
      </c>
      <c r="E396" s="275" t="s">
        <v>1732</v>
      </c>
      <c r="F396" s="276" t="s">
        <v>1733</v>
      </c>
      <c r="G396" s="277" t="s">
        <v>437</v>
      </c>
      <c r="H396" s="278">
        <v>44.945</v>
      </c>
      <c r="I396" s="279"/>
      <c r="J396" s="280">
        <f>ROUND(I396*H396,2)</f>
        <v>0</v>
      </c>
      <c r="K396" s="276" t="s">
        <v>326</v>
      </c>
      <c r="L396" s="281"/>
      <c r="M396" s="282" t="s">
        <v>1</v>
      </c>
      <c r="N396" s="283" t="s">
        <v>46</v>
      </c>
      <c r="O396" s="92"/>
      <c r="P396" s="237">
        <f>O396*H396</f>
        <v>0</v>
      </c>
      <c r="Q396" s="237">
        <v>0.00064999999999999997</v>
      </c>
      <c r="R396" s="237">
        <f>Q396*H396</f>
        <v>0.029214249999999997</v>
      </c>
      <c r="S396" s="237">
        <v>0</v>
      </c>
      <c r="T396" s="238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9" t="s">
        <v>823</v>
      </c>
      <c r="AT396" s="239" t="s">
        <v>503</v>
      </c>
      <c r="AU396" s="239" t="s">
        <v>91</v>
      </c>
      <c r="AY396" s="18" t="s">
        <v>320</v>
      </c>
      <c r="BE396" s="240">
        <f>IF(N396="základní",J396,0)</f>
        <v>0</v>
      </c>
      <c r="BF396" s="240">
        <f>IF(N396="snížená",J396,0)</f>
        <v>0</v>
      </c>
      <c r="BG396" s="240">
        <f>IF(N396="zákl. přenesená",J396,0)</f>
        <v>0</v>
      </c>
      <c r="BH396" s="240">
        <f>IF(N396="sníž. přenesená",J396,0)</f>
        <v>0</v>
      </c>
      <c r="BI396" s="240">
        <f>IF(N396="nulová",J396,0)</f>
        <v>0</v>
      </c>
      <c r="BJ396" s="18" t="s">
        <v>89</v>
      </c>
      <c r="BK396" s="240">
        <f>ROUND(I396*H396,2)</f>
        <v>0</v>
      </c>
      <c r="BL396" s="18" t="s">
        <v>404</v>
      </c>
      <c r="BM396" s="239" t="s">
        <v>6187</v>
      </c>
    </row>
    <row r="397" s="13" customFormat="1">
      <c r="A397" s="13"/>
      <c r="B397" s="251"/>
      <c r="C397" s="252"/>
      <c r="D397" s="253" t="s">
        <v>440</v>
      </c>
      <c r="E397" s="254" t="s">
        <v>1</v>
      </c>
      <c r="F397" s="255" t="s">
        <v>6188</v>
      </c>
      <c r="G397" s="252"/>
      <c r="H397" s="256">
        <v>44.945</v>
      </c>
      <c r="I397" s="257"/>
      <c r="J397" s="252"/>
      <c r="K397" s="252"/>
      <c r="L397" s="258"/>
      <c r="M397" s="259"/>
      <c r="N397" s="260"/>
      <c r="O397" s="260"/>
      <c r="P397" s="260"/>
      <c r="Q397" s="260"/>
      <c r="R397" s="260"/>
      <c r="S397" s="260"/>
      <c r="T397" s="261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62" t="s">
        <v>440</v>
      </c>
      <c r="AU397" s="262" t="s">
        <v>91</v>
      </c>
      <c r="AV397" s="13" t="s">
        <v>91</v>
      </c>
      <c r="AW397" s="13" t="s">
        <v>36</v>
      </c>
      <c r="AX397" s="13" t="s">
        <v>89</v>
      </c>
      <c r="AY397" s="262" t="s">
        <v>320</v>
      </c>
    </row>
    <row r="398" s="2" customFormat="1" ht="24.15" customHeight="1">
      <c r="A398" s="39"/>
      <c r="B398" s="40"/>
      <c r="C398" s="228" t="s">
        <v>1192</v>
      </c>
      <c r="D398" s="228" t="s">
        <v>323</v>
      </c>
      <c r="E398" s="229" t="s">
        <v>1776</v>
      </c>
      <c r="F398" s="230" t="s">
        <v>1777</v>
      </c>
      <c r="G398" s="231" t="s">
        <v>437</v>
      </c>
      <c r="H398" s="232">
        <v>415.57999999999998</v>
      </c>
      <c r="I398" s="233"/>
      <c r="J398" s="234">
        <f>ROUND(I398*H398,2)</f>
        <v>0</v>
      </c>
      <c r="K398" s="230" t="s">
        <v>326</v>
      </c>
      <c r="L398" s="45"/>
      <c r="M398" s="235" t="s">
        <v>1</v>
      </c>
      <c r="N398" s="236" t="s">
        <v>46</v>
      </c>
      <c r="O398" s="92"/>
      <c r="P398" s="237">
        <f>O398*H398</f>
        <v>0</v>
      </c>
      <c r="Q398" s="237">
        <v>0.00040000000000000002</v>
      </c>
      <c r="R398" s="237">
        <f>Q398*H398</f>
        <v>0.16623199999999999</v>
      </c>
      <c r="S398" s="237">
        <v>0</v>
      </c>
      <c r="T398" s="238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39" t="s">
        <v>404</v>
      </c>
      <c r="AT398" s="239" t="s">
        <v>323</v>
      </c>
      <c r="AU398" s="239" t="s">
        <v>91</v>
      </c>
      <c r="AY398" s="18" t="s">
        <v>320</v>
      </c>
      <c r="BE398" s="240">
        <f>IF(N398="základní",J398,0)</f>
        <v>0</v>
      </c>
      <c r="BF398" s="240">
        <f>IF(N398="snížená",J398,0)</f>
        <v>0</v>
      </c>
      <c r="BG398" s="240">
        <f>IF(N398="zákl. přenesená",J398,0)</f>
        <v>0</v>
      </c>
      <c r="BH398" s="240">
        <f>IF(N398="sníž. přenesená",J398,0)</f>
        <v>0</v>
      </c>
      <c r="BI398" s="240">
        <f>IF(N398="nulová",J398,0)</f>
        <v>0</v>
      </c>
      <c r="BJ398" s="18" t="s">
        <v>89</v>
      </c>
      <c r="BK398" s="240">
        <f>ROUND(I398*H398,2)</f>
        <v>0</v>
      </c>
      <c r="BL398" s="18" t="s">
        <v>404</v>
      </c>
      <c r="BM398" s="239" t="s">
        <v>6189</v>
      </c>
    </row>
    <row r="399" s="2" customFormat="1">
      <c r="A399" s="39"/>
      <c r="B399" s="40"/>
      <c r="C399" s="41"/>
      <c r="D399" s="241" t="s">
        <v>329</v>
      </c>
      <c r="E399" s="41"/>
      <c r="F399" s="242" t="s">
        <v>1779</v>
      </c>
      <c r="G399" s="41"/>
      <c r="H399" s="41"/>
      <c r="I399" s="243"/>
      <c r="J399" s="41"/>
      <c r="K399" s="41"/>
      <c r="L399" s="45"/>
      <c r="M399" s="244"/>
      <c r="N399" s="245"/>
      <c r="O399" s="92"/>
      <c r="P399" s="92"/>
      <c r="Q399" s="92"/>
      <c r="R399" s="92"/>
      <c r="S399" s="92"/>
      <c r="T399" s="93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329</v>
      </c>
      <c r="AU399" s="18" t="s">
        <v>91</v>
      </c>
    </row>
    <row r="400" s="13" customFormat="1">
      <c r="A400" s="13"/>
      <c r="B400" s="251"/>
      <c r="C400" s="252"/>
      <c r="D400" s="253" t="s">
        <v>440</v>
      </c>
      <c r="E400" s="254" t="s">
        <v>1</v>
      </c>
      <c r="F400" s="255" t="s">
        <v>5944</v>
      </c>
      <c r="G400" s="252"/>
      <c r="H400" s="256">
        <v>415.57999999999998</v>
      </c>
      <c r="I400" s="257"/>
      <c r="J400" s="252"/>
      <c r="K400" s="252"/>
      <c r="L400" s="258"/>
      <c r="M400" s="259"/>
      <c r="N400" s="260"/>
      <c r="O400" s="260"/>
      <c r="P400" s="260"/>
      <c r="Q400" s="260"/>
      <c r="R400" s="260"/>
      <c r="S400" s="260"/>
      <c r="T400" s="26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62" t="s">
        <v>440</v>
      </c>
      <c r="AU400" s="262" t="s">
        <v>91</v>
      </c>
      <c r="AV400" s="13" t="s">
        <v>91</v>
      </c>
      <c r="AW400" s="13" t="s">
        <v>36</v>
      </c>
      <c r="AX400" s="13" t="s">
        <v>89</v>
      </c>
      <c r="AY400" s="262" t="s">
        <v>320</v>
      </c>
    </row>
    <row r="401" s="2" customFormat="1" ht="49.05" customHeight="1">
      <c r="A401" s="39"/>
      <c r="B401" s="40"/>
      <c r="C401" s="274" t="s">
        <v>1201</v>
      </c>
      <c r="D401" s="274" t="s">
        <v>503</v>
      </c>
      <c r="E401" s="275" t="s">
        <v>1705</v>
      </c>
      <c r="F401" s="276" t="s">
        <v>1706</v>
      </c>
      <c r="G401" s="277" t="s">
        <v>437</v>
      </c>
      <c r="H401" s="278">
        <v>484.358</v>
      </c>
      <c r="I401" s="279"/>
      <c r="J401" s="280">
        <f>ROUND(I401*H401,2)</f>
        <v>0</v>
      </c>
      <c r="K401" s="276" t="s">
        <v>326</v>
      </c>
      <c r="L401" s="281"/>
      <c r="M401" s="282" t="s">
        <v>1</v>
      </c>
      <c r="N401" s="283" t="s">
        <v>46</v>
      </c>
      <c r="O401" s="92"/>
      <c r="P401" s="237">
        <f>O401*H401</f>
        <v>0</v>
      </c>
      <c r="Q401" s="237">
        <v>0.0064000000000000003</v>
      </c>
      <c r="R401" s="237">
        <f>Q401*H401</f>
        <v>3.0998912000000001</v>
      </c>
      <c r="S401" s="237">
        <v>0</v>
      </c>
      <c r="T401" s="238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9" t="s">
        <v>823</v>
      </c>
      <c r="AT401" s="239" t="s">
        <v>503</v>
      </c>
      <c r="AU401" s="239" t="s">
        <v>91</v>
      </c>
      <c r="AY401" s="18" t="s">
        <v>320</v>
      </c>
      <c r="BE401" s="240">
        <f>IF(N401="základní",J401,0)</f>
        <v>0</v>
      </c>
      <c r="BF401" s="240">
        <f>IF(N401="snížená",J401,0)</f>
        <v>0</v>
      </c>
      <c r="BG401" s="240">
        <f>IF(N401="zákl. přenesená",J401,0)</f>
        <v>0</v>
      </c>
      <c r="BH401" s="240">
        <f>IF(N401="sníž. přenesená",J401,0)</f>
        <v>0</v>
      </c>
      <c r="BI401" s="240">
        <f>IF(N401="nulová",J401,0)</f>
        <v>0</v>
      </c>
      <c r="BJ401" s="18" t="s">
        <v>89</v>
      </c>
      <c r="BK401" s="240">
        <f>ROUND(I401*H401,2)</f>
        <v>0</v>
      </c>
      <c r="BL401" s="18" t="s">
        <v>404</v>
      </c>
      <c r="BM401" s="239" t="s">
        <v>6190</v>
      </c>
    </row>
    <row r="402" s="13" customFormat="1">
      <c r="A402" s="13"/>
      <c r="B402" s="251"/>
      <c r="C402" s="252"/>
      <c r="D402" s="253" t="s">
        <v>440</v>
      </c>
      <c r="E402" s="254" t="s">
        <v>1</v>
      </c>
      <c r="F402" s="255" t="s">
        <v>6191</v>
      </c>
      <c r="G402" s="252"/>
      <c r="H402" s="256">
        <v>484.358</v>
      </c>
      <c r="I402" s="257"/>
      <c r="J402" s="252"/>
      <c r="K402" s="252"/>
      <c r="L402" s="258"/>
      <c r="M402" s="259"/>
      <c r="N402" s="260"/>
      <c r="O402" s="260"/>
      <c r="P402" s="260"/>
      <c r="Q402" s="260"/>
      <c r="R402" s="260"/>
      <c r="S402" s="260"/>
      <c r="T402" s="261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2" t="s">
        <v>440</v>
      </c>
      <c r="AU402" s="262" t="s">
        <v>91</v>
      </c>
      <c r="AV402" s="13" t="s">
        <v>91</v>
      </c>
      <c r="AW402" s="13" t="s">
        <v>36</v>
      </c>
      <c r="AX402" s="13" t="s">
        <v>89</v>
      </c>
      <c r="AY402" s="262" t="s">
        <v>320</v>
      </c>
    </row>
    <row r="403" s="2" customFormat="1" ht="16.5" customHeight="1">
      <c r="A403" s="39"/>
      <c r="B403" s="40"/>
      <c r="C403" s="228" t="s">
        <v>1206</v>
      </c>
      <c r="D403" s="228" t="s">
        <v>323</v>
      </c>
      <c r="E403" s="229" t="s">
        <v>6192</v>
      </c>
      <c r="F403" s="230" t="s">
        <v>6193</v>
      </c>
      <c r="G403" s="231" t="s">
        <v>515</v>
      </c>
      <c r="H403" s="232">
        <v>90</v>
      </c>
      <c r="I403" s="233"/>
      <c r="J403" s="234">
        <f>ROUND(I403*H403,2)</f>
        <v>0</v>
      </c>
      <c r="K403" s="230" t="s">
        <v>1</v>
      </c>
      <c r="L403" s="45"/>
      <c r="M403" s="235" t="s">
        <v>1</v>
      </c>
      <c r="N403" s="236" t="s">
        <v>46</v>
      </c>
      <c r="O403" s="92"/>
      <c r="P403" s="237">
        <f>O403*H403</f>
        <v>0</v>
      </c>
      <c r="Q403" s="237">
        <v>0.00040000000000000002</v>
      </c>
      <c r="R403" s="237">
        <f>Q403*H403</f>
        <v>0.036000000000000004</v>
      </c>
      <c r="S403" s="237">
        <v>0</v>
      </c>
      <c r="T403" s="238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9" t="s">
        <v>404</v>
      </c>
      <c r="AT403" s="239" t="s">
        <v>323</v>
      </c>
      <c r="AU403" s="239" t="s">
        <v>91</v>
      </c>
      <c r="AY403" s="18" t="s">
        <v>320</v>
      </c>
      <c r="BE403" s="240">
        <f>IF(N403="základní",J403,0)</f>
        <v>0</v>
      </c>
      <c r="BF403" s="240">
        <f>IF(N403="snížená",J403,0)</f>
        <v>0</v>
      </c>
      <c r="BG403" s="240">
        <f>IF(N403="zákl. přenesená",J403,0)</f>
        <v>0</v>
      </c>
      <c r="BH403" s="240">
        <f>IF(N403="sníž. přenesená",J403,0)</f>
        <v>0</v>
      </c>
      <c r="BI403" s="240">
        <f>IF(N403="nulová",J403,0)</f>
        <v>0</v>
      </c>
      <c r="BJ403" s="18" t="s">
        <v>89</v>
      </c>
      <c r="BK403" s="240">
        <f>ROUND(I403*H403,2)</f>
        <v>0</v>
      </c>
      <c r="BL403" s="18" t="s">
        <v>404</v>
      </c>
      <c r="BM403" s="239" t="s">
        <v>6194</v>
      </c>
    </row>
    <row r="404" s="13" customFormat="1">
      <c r="A404" s="13"/>
      <c r="B404" s="251"/>
      <c r="C404" s="252"/>
      <c r="D404" s="253" t="s">
        <v>440</v>
      </c>
      <c r="E404" s="254" t="s">
        <v>1</v>
      </c>
      <c r="F404" s="255" t="s">
        <v>6195</v>
      </c>
      <c r="G404" s="252"/>
      <c r="H404" s="256">
        <v>90</v>
      </c>
      <c r="I404" s="257"/>
      <c r="J404" s="252"/>
      <c r="K404" s="252"/>
      <c r="L404" s="258"/>
      <c r="M404" s="259"/>
      <c r="N404" s="260"/>
      <c r="O404" s="260"/>
      <c r="P404" s="260"/>
      <c r="Q404" s="260"/>
      <c r="R404" s="260"/>
      <c r="S404" s="260"/>
      <c r="T404" s="261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2" t="s">
        <v>440</v>
      </c>
      <c r="AU404" s="262" t="s">
        <v>91</v>
      </c>
      <c r="AV404" s="13" t="s">
        <v>91</v>
      </c>
      <c r="AW404" s="13" t="s">
        <v>36</v>
      </c>
      <c r="AX404" s="13" t="s">
        <v>89</v>
      </c>
      <c r="AY404" s="262" t="s">
        <v>320</v>
      </c>
    </row>
    <row r="405" s="2" customFormat="1" ht="24.15" customHeight="1">
      <c r="A405" s="39"/>
      <c r="B405" s="40"/>
      <c r="C405" s="228" t="s">
        <v>1212</v>
      </c>
      <c r="D405" s="228" t="s">
        <v>323</v>
      </c>
      <c r="E405" s="229" t="s">
        <v>1793</v>
      </c>
      <c r="F405" s="230" t="s">
        <v>1794</v>
      </c>
      <c r="G405" s="231" t="s">
        <v>437</v>
      </c>
      <c r="H405" s="232">
        <v>415.57999999999998</v>
      </c>
      <c r="I405" s="233"/>
      <c r="J405" s="234">
        <f>ROUND(I405*H405,2)</f>
        <v>0</v>
      </c>
      <c r="K405" s="230" t="s">
        <v>326</v>
      </c>
      <c r="L405" s="45"/>
      <c r="M405" s="235" t="s">
        <v>1</v>
      </c>
      <c r="N405" s="236" t="s">
        <v>46</v>
      </c>
      <c r="O405" s="92"/>
      <c r="P405" s="237">
        <f>O405*H405</f>
        <v>0</v>
      </c>
      <c r="Q405" s="237">
        <v>0</v>
      </c>
      <c r="R405" s="237">
        <f>Q405*H405</f>
        <v>0</v>
      </c>
      <c r="S405" s="237">
        <v>0</v>
      </c>
      <c r="T405" s="238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39" t="s">
        <v>404</v>
      </c>
      <c r="AT405" s="239" t="s">
        <v>323</v>
      </c>
      <c r="AU405" s="239" t="s">
        <v>91</v>
      </c>
      <c r="AY405" s="18" t="s">
        <v>320</v>
      </c>
      <c r="BE405" s="240">
        <f>IF(N405="základní",J405,0)</f>
        <v>0</v>
      </c>
      <c r="BF405" s="240">
        <f>IF(N405="snížená",J405,0)</f>
        <v>0</v>
      </c>
      <c r="BG405" s="240">
        <f>IF(N405="zákl. přenesená",J405,0)</f>
        <v>0</v>
      </c>
      <c r="BH405" s="240">
        <f>IF(N405="sníž. přenesená",J405,0)</f>
        <v>0</v>
      </c>
      <c r="BI405" s="240">
        <f>IF(N405="nulová",J405,0)</f>
        <v>0</v>
      </c>
      <c r="BJ405" s="18" t="s">
        <v>89</v>
      </c>
      <c r="BK405" s="240">
        <f>ROUND(I405*H405,2)</f>
        <v>0</v>
      </c>
      <c r="BL405" s="18" t="s">
        <v>404</v>
      </c>
      <c r="BM405" s="239" t="s">
        <v>6196</v>
      </c>
    </row>
    <row r="406" s="2" customFormat="1">
      <c r="A406" s="39"/>
      <c r="B406" s="40"/>
      <c r="C406" s="41"/>
      <c r="D406" s="241" t="s">
        <v>329</v>
      </c>
      <c r="E406" s="41"/>
      <c r="F406" s="242" t="s">
        <v>1796</v>
      </c>
      <c r="G406" s="41"/>
      <c r="H406" s="41"/>
      <c r="I406" s="243"/>
      <c r="J406" s="41"/>
      <c r="K406" s="41"/>
      <c r="L406" s="45"/>
      <c r="M406" s="244"/>
      <c r="N406" s="245"/>
      <c r="O406" s="92"/>
      <c r="P406" s="92"/>
      <c r="Q406" s="92"/>
      <c r="R406" s="92"/>
      <c r="S406" s="92"/>
      <c r="T406" s="93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329</v>
      </c>
      <c r="AU406" s="18" t="s">
        <v>91</v>
      </c>
    </row>
    <row r="407" s="13" customFormat="1">
      <c r="A407" s="13"/>
      <c r="B407" s="251"/>
      <c r="C407" s="252"/>
      <c r="D407" s="253" t="s">
        <v>440</v>
      </c>
      <c r="E407" s="254" t="s">
        <v>1</v>
      </c>
      <c r="F407" s="255" t="s">
        <v>5944</v>
      </c>
      <c r="G407" s="252"/>
      <c r="H407" s="256">
        <v>415.57999999999998</v>
      </c>
      <c r="I407" s="257"/>
      <c r="J407" s="252"/>
      <c r="K407" s="252"/>
      <c r="L407" s="258"/>
      <c r="M407" s="259"/>
      <c r="N407" s="260"/>
      <c r="O407" s="260"/>
      <c r="P407" s="260"/>
      <c r="Q407" s="260"/>
      <c r="R407" s="260"/>
      <c r="S407" s="260"/>
      <c r="T407" s="261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2" t="s">
        <v>440</v>
      </c>
      <c r="AU407" s="262" t="s">
        <v>91</v>
      </c>
      <c r="AV407" s="13" t="s">
        <v>91</v>
      </c>
      <c r="AW407" s="13" t="s">
        <v>36</v>
      </c>
      <c r="AX407" s="13" t="s">
        <v>89</v>
      </c>
      <c r="AY407" s="262" t="s">
        <v>320</v>
      </c>
    </row>
    <row r="408" s="2" customFormat="1" ht="16.5" customHeight="1">
      <c r="A408" s="39"/>
      <c r="B408" s="40"/>
      <c r="C408" s="274" t="s">
        <v>1216</v>
      </c>
      <c r="D408" s="274" t="s">
        <v>503</v>
      </c>
      <c r="E408" s="275" t="s">
        <v>1800</v>
      </c>
      <c r="F408" s="276" t="s">
        <v>1801</v>
      </c>
      <c r="G408" s="277" t="s">
        <v>437</v>
      </c>
      <c r="H408" s="278">
        <v>436.35899999999998</v>
      </c>
      <c r="I408" s="279"/>
      <c r="J408" s="280">
        <f>ROUND(I408*H408,2)</f>
        <v>0</v>
      </c>
      <c r="K408" s="276" t="s">
        <v>326</v>
      </c>
      <c r="L408" s="281"/>
      <c r="M408" s="282" t="s">
        <v>1</v>
      </c>
      <c r="N408" s="283" t="s">
        <v>46</v>
      </c>
      <c r="O408" s="92"/>
      <c r="P408" s="237">
        <f>O408*H408</f>
        <v>0</v>
      </c>
      <c r="Q408" s="237">
        <v>0.00035</v>
      </c>
      <c r="R408" s="237">
        <f>Q408*H408</f>
        <v>0.15272564999999999</v>
      </c>
      <c r="S408" s="237">
        <v>0</v>
      </c>
      <c r="T408" s="238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39" t="s">
        <v>823</v>
      </c>
      <c r="AT408" s="239" t="s">
        <v>503</v>
      </c>
      <c r="AU408" s="239" t="s">
        <v>91</v>
      </c>
      <c r="AY408" s="18" t="s">
        <v>320</v>
      </c>
      <c r="BE408" s="240">
        <f>IF(N408="základní",J408,0)</f>
        <v>0</v>
      </c>
      <c r="BF408" s="240">
        <f>IF(N408="snížená",J408,0)</f>
        <v>0</v>
      </c>
      <c r="BG408" s="240">
        <f>IF(N408="zákl. přenesená",J408,0)</f>
        <v>0</v>
      </c>
      <c r="BH408" s="240">
        <f>IF(N408="sníž. přenesená",J408,0)</f>
        <v>0</v>
      </c>
      <c r="BI408" s="240">
        <f>IF(N408="nulová",J408,0)</f>
        <v>0</v>
      </c>
      <c r="BJ408" s="18" t="s">
        <v>89</v>
      </c>
      <c r="BK408" s="240">
        <f>ROUND(I408*H408,2)</f>
        <v>0</v>
      </c>
      <c r="BL408" s="18" t="s">
        <v>404</v>
      </c>
      <c r="BM408" s="239" t="s">
        <v>6197</v>
      </c>
    </row>
    <row r="409" s="13" customFormat="1">
      <c r="A409" s="13"/>
      <c r="B409" s="251"/>
      <c r="C409" s="252"/>
      <c r="D409" s="253" t="s">
        <v>440</v>
      </c>
      <c r="E409" s="254" t="s">
        <v>1</v>
      </c>
      <c r="F409" s="255" t="s">
        <v>6198</v>
      </c>
      <c r="G409" s="252"/>
      <c r="H409" s="256">
        <v>436.35899999999998</v>
      </c>
      <c r="I409" s="257"/>
      <c r="J409" s="252"/>
      <c r="K409" s="252"/>
      <c r="L409" s="258"/>
      <c r="M409" s="259"/>
      <c r="N409" s="260"/>
      <c r="O409" s="260"/>
      <c r="P409" s="260"/>
      <c r="Q409" s="260"/>
      <c r="R409" s="260"/>
      <c r="S409" s="260"/>
      <c r="T409" s="261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2" t="s">
        <v>440</v>
      </c>
      <c r="AU409" s="262" t="s">
        <v>91</v>
      </c>
      <c r="AV409" s="13" t="s">
        <v>91</v>
      </c>
      <c r="AW409" s="13" t="s">
        <v>36</v>
      </c>
      <c r="AX409" s="13" t="s">
        <v>89</v>
      </c>
      <c r="AY409" s="262" t="s">
        <v>320</v>
      </c>
    </row>
    <row r="410" s="2" customFormat="1" ht="24.15" customHeight="1">
      <c r="A410" s="39"/>
      <c r="B410" s="40"/>
      <c r="C410" s="228" t="s">
        <v>1221</v>
      </c>
      <c r="D410" s="228" t="s">
        <v>323</v>
      </c>
      <c r="E410" s="229" t="s">
        <v>1805</v>
      </c>
      <c r="F410" s="230" t="s">
        <v>1806</v>
      </c>
      <c r="G410" s="231" t="s">
        <v>437</v>
      </c>
      <c r="H410" s="232">
        <v>36.840000000000003</v>
      </c>
      <c r="I410" s="233"/>
      <c r="J410" s="234">
        <f>ROUND(I410*H410,2)</f>
        <v>0</v>
      </c>
      <c r="K410" s="230" t="s">
        <v>326</v>
      </c>
      <c r="L410" s="45"/>
      <c r="M410" s="235" t="s">
        <v>1</v>
      </c>
      <c r="N410" s="236" t="s">
        <v>46</v>
      </c>
      <c r="O410" s="92"/>
      <c r="P410" s="237">
        <f>O410*H410</f>
        <v>0</v>
      </c>
      <c r="Q410" s="237">
        <v>0</v>
      </c>
      <c r="R410" s="237">
        <f>Q410*H410</f>
        <v>0</v>
      </c>
      <c r="S410" s="237">
        <v>0</v>
      </c>
      <c r="T410" s="238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39" t="s">
        <v>404</v>
      </c>
      <c r="AT410" s="239" t="s">
        <v>323</v>
      </c>
      <c r="AU410" s="239" t="s">
        <v>91</v>
      </c>
      <c r="AY410" s="18" t="s">
        <v>320</v>
      </c>
      <c r="BE410" s="240">
        <f>IF(N410="základní",J410,0)</f>
        <v>0</v>
      </c>
      <c r="BF410" s="240">
        <f>IF(N410="snížená",J410,0)</f>
        <v>0</v>
      </c>
      <c r="BG410" s="240">
        <f>IF(N410="zákl. přenesená",J410,0)</f>
        <v>0</v>
      </c>
      <c r="BH410" s="240">
        <f>IF(N410="sníž. přenesená",J410,0)</f>
        <v>0</v>
      </c>
      <c r="BI410" s="240">
        <f>IF(N410="nulová",J410,0)</f>
        <v>0</v>
      </c>
      <c r="BJ410" s="18" t="s">
        <v>89</v>
      </c>
      <c r="BK410" s="240">
        <f>ROUND(I410*H410,2)</f>
        <v>0</v>
      </c>
      <c r="BL410" s="18" t="s">
        <v>404</v>
      </c>
      <c r="BM410" s="239" t="s">
        <v>6199</v>
      </c>
    </row>
    <row r="411" s="2" customFormat="1">
      <c r="A411" s="39"/>
      <c r="B411" s="40"/>
      <c r="C411" s="41"/>
      <c r="D411" s="241" t="s">
        <v>329</v>
      </c>
      <c r="E411" s="41"/>
      <c r="F411" s="242" t="s">
        <v>1808</v>
      </c>
      <c r="G411" s="41"/>
      <c r="H411" s="41"/>
      <c r="I411" s="243"/>
      <c r="J411" s="41"/>
      <c r="K411" s="41"/>
      <c r="L411" s="45"/>
      <c r="M411" s="244"/>
      <c r="N411" s="245"/>
      <c r="O411" s="92"/>
      <c r="P411" s="92"/>
      <c r="Q411" s="92"/>
      <c r="R411" s="92"/>
      <c r="S411" s="92"/>
      <c r="T411" s="93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329</v>
      </c>
      <c r="AU411" s="18" t="s">
        <v>91</v>
      </c>
    </row>
    <row r="412" s="13" customFormat="1">
      <c r="A412" s="13"/>
      <c r="B412" s="251"/>
      <c r="C412" s="252"/>
      <c r="D412" s="253" t="s">
        <v>440</v>
      </c>
      <c r="E412" s="254" t="s">
        <v>1</v>
      </c>
      <c r="F412" s="255" t="s">
        <v>6186</v>
      </c>
      <c r="G412" s="252"/>
      <c r="H412" s="256">
        <v>36.840000000000003</v>
      </c>
      <c r="I412" s="257"/>
      <c r="J412" s="252"/>
      <c r="K412" s="252"/>
      <c r="L412" s="258"/>
      <c r="M412" s="259"/>
      <c r="N412" s="260"/>
      <c r="O412" s="260"/>
      <c r="P412" s="260"/>
      <c r="Q412" s="260"/>
      <c r="R412" s="260"/>
      <c r="S412" s="260"/>
      <c r="T412" s="261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62" t="s">
        <v>440</v>
      </c>
      <c r="AU412" s="262" t="s">
        <v>91</v>
      </c>
      <c r="AV412" s="13" t="s">
        <v>91</v>
      </c>
      <c r="AW412" s="13" t="s">
        <v>36</v>
      </c>
      <c r="AX412" s="13" t="s">
        <v>89</v>
      </c>
      <c r="AY412" s="262" t="s">
        <v>320</v>
      </c>
    </row>
    <row r="413" s="2" customFormat="1" ht="16.5" customHeight="1">
      <c r="A413" s="39"/>
      <c r="B413" s="40"/>
      <c r="C413" s="274" t="s">
        <v>1226</v>
      </c>
      <c r="D413" s="274" t="s">
        <v>503</v>
      </c>
      <c r="E413" s="275" t="s">
        <v>1814</v>
      </c>
      <c r="F413" s="276" t="s">
        <v>1815</v>
      </c>
      <c r="G413" s="277" t="s">
        <v>437</v>
      </c>
      <c r="H413" s="278">
        <v>44.945</v>
      </c>
      <c r="I413" s="279"/>
      <c r="J413" s="280">
        <f>ROUND(I413*H413,2)</f>
        <v>0</v>
      </c>
      <c r="K413" s="276" t="s">
        <v>326</v>
      </c>
      <c r="L413" s="281"/>
      <c r="M413" s="282" t="s">
        <v>1</v>
      </c>
      <c r="N413" s="283" t="s">
        <v>46</v>
      </c>
      <c r="O413" s="92"/>
      <c r="P413" s="237">
        <f>O413*H413</f>
        <v>0</v>
      </c>
      <c r="Q413" s="237">
        <v>0.00029999999999999997</v>
      </c>
      <c r="R413" s="237">
        <f>Q413*H413</f>
        <v>0.013483499999999999</v>
      </c>
      <c r="S413" s="237">
        <v>0</v>
      </c>
      <c r="T413" s="238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39" t="s">
        <v>823</v>
      </c>
      <c r="AT413" s="239" t="s">
        <v>503</v>
      </c>
      <c r="AU413" s="239" t="s">
        <v>91</v>
      </c>
      <c r="AY413" s="18" t="s">
        <v>320</v>
      </c>
      <c r="BE413" s="240">
        <f>IF(N413="základní",J413,0)</f>
        <v>0</v>
      </c>
      <c r="BF413" s="240">
        <f>IF(N413="snížená",J413,0)</f>
        <v>0</v>
      </c>
      <c r="BG413" s="240">
        <f>IF(N413="zákl. přenesená",J413,0)</f>
        <v>0</v>
      </c>
      <c r="BH413" s="240">
        <f>IF(N413="sníž. přenesená",J413,0)</f>
        <v>0</v>
      </c>
      <c r="BI413" s="240">
        <f>IF(N413="nulová",J413,0)</f>
        <v>0</v>
      </c>
      <c r="BJ413" s="18" t="s">
        <v>89</v>
      </c>
      <c r="BK413" s="240">
        <f>ROUND(I413*H413,2)</f>
        <v>0</v>
      </c>
      <c r="BL413" s="18" t="s">
        <v>404</v>
      </c>
      <c r="BM413" s="239" t="s">
        <v>6200</v>
      </c>
    </row>
    <row r="414" s="13" customFormat="1">
      <c r="A414" s="13"/>
      <c r="B414" s="251"/>
      <c r="C414" s="252"/>
      <c r="D414" s="253" t="s">
        <v>440</v>
      </c>
      <c r="E414" s="254" t="s">
        <v>1</v>
      </c>
      <c r="F414" s="255" t="s">
        <v>6188</v>
      </c>
      <c r="G414" s="252"/>
      <c r="H414" s="256">
        <v>44.945</v>
      </c>
      <c r="I414" s="257"/>
      <c r="J414" s="252"/>
      <c r="K414" s="252"/>
      <c r="L414" s="258"/>
      <c r="M414" s="259"/>
      <c r="N414" s="260"/>
      <c r="O414" s="260"/>
      <c r="P414" s="260"/>
      <c r="Q414" s="260"/>
      <c r="R414" s="260"/>
      <c r="S414" s="260"/>
      <c r="T414" s="26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2" t="s">
        <v>440</v>
      </c>
      <c r="AU414" s="262" t="s">
        <v>91</v>
      </c>
      <c r="AV414" s="13" t="s">
        <v>91</v>
      </c>
      <c r="AW414" s="13" t="s">
        <v>36</v>
      </c>
      <c r="AX414" s="13" t="s">
        <v>89</v>
      </c>
      <c r="AY414" s="262" t="s">
        <v>320</v>
      </c>
    </row>
    <row r="415" s="2" customFormat="1" ht="24.15" customHeight="1">
      <c r="A415" s="39"/>
      <c r="B415" s="40"/>
      <c r="C415" s="228" t="s">
        <v>1287</v>
      </c>
      <c r="D415" s="228" t="s">
        <v>323</v>
      </c>
      <c r="E415" s="229" t="s">
        <v>1818</v>
      </c>
      <c r="F415" s="230" t="s">
        <v>1819</v>
      </c>
      <c r="G415" s="231" t="s">
        <v>437</v>
      </c>
      <c r="H415" s="232">
        <v>415.57999999999998</v>
      </c>
      <c r="I415" s="233"/>
      <c r="J415" s="234">
        <f>ROUND(I415*H415,2)</f>
        <v>0</v>
      </c>
      <c r="K415" s="230" t="s">
        <v>326</v>
      </c>
      <c r="L415" s="45"/>
      <c r="M415" s="235" t="s">
        <v>1</v>
      </c>
      <c r="N415" s="236" t="s">
        <v>46</v>
      </c>
      <c r="O415" s="92"/>
      <c r="P415" s="237">
        <f>O415*H415</f>
        <v>0</v>
      </c>
      <c r="Q415" s="237">
        <v>5.0000000000000002E-05</v>
      </c>
      <c r="R415" s="237">
        <f>Q415*H415</f>
        <v>0.020778999999999999</v>
      </c>
      <c r="S415" s="237">
        <v>0</v>
      </c>
      <c r="T415" s="238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9" t="s">
        <v>404</v>
      </c>
      <c r="AT415" s="239" t="s">
        <v>323</v>
      </c>
      <c r="AU415" s="239" t="s">
        <v>91</v>
      </c>
      <c r="AY415" s="18" t="s">
        <v>320</v>
      </c>
      <c r="BE415" s="240">
        <f>IF(N415="základní",J415,0)</f>
        <v>0</v>
      </c>
      <c r="BF415" s="240">
        <f>IF(N415="snížená",J415,0)</f>
        <v>0</v>
      </c>
      <c r="BG415" s="240">
        <f>IF(N415="zákl. přenesená",J415,0)</f>
        <v>0</v>
      </c>
      <c r="BH415" s="240">
        <f>IF(N415="sníž. přenesená",J415,0)</f>
        <v>0</v>
      </c>
      <c r="BI415" s="240">
        <f>IF(N415="nulová",J415,0)</f>
        <v>0</v>
      </c>
      <c r="BJ415" s="18" t="s">
        <v>89</v>
      </c>
      <c r="BK415" s="240">
        <f>ROUND(I415*H415,2)</f>
        <v>0</v>
      </c>
      <c r="BL415" s="18" t="s">
        <v>404</v>
      </c>
      <c r="BM415" s="239" t="s">
        <v>6201</v>
      </c>
    </row>
    <row r="416" s="2" customFormat="1">
      <c r="A416" s="39"/>
      <c r="B416" s="40"/>
      <c r="C416" s="41"/>
      <c r="D416" s="241" t="s">
        <v>329</v>
      </c>
      <c r="E416" s="41"/>
      <c r="F416" s="242" t="s">
        <v>1821</v>
      </c>
      <c r="G416" s="41"/>
      <c r="H416" s="41"/>
      <c r="I416" s="243"/>
      <c r="J416" s="41"/>
      <c r="K416" s="41"/>
      <c r="L416" s="45"/>
      <c r="M416" s="244"/>
      <c r="N416" s="245"/>
      <c r="O416" s="92"/>
      <c r="P416" s="92"/>
      <c r="Q416" s="92"/>
      <c r="R416" s="92"/>
      <c r="S416" s="92"/>
      <c r="T416" s="93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329</v>
      </c>
      <c r="AU416" s="18" t="s">
        <v>91</v>
      </c>
    </row>
    <row r="417" s="13" customFormat="1">
      <c r="A417" s="13"/>
      <c r="B417" s="251"/>
      <c r="C417" s="252"/>
      <c r="D417" s="253" t="s">
        <v>440</v>
      </c>
      <c r="E417" s="254" t="s">
        <v>1</v>
      </c>
      <c r="F417" s="255" t="s">
        <v>5944</v>
      </c>
      <c r="G417" s="252"/>
      <c r="H417" s="256">
        <v>415.57999999999998</v>
      </c>
      <c r="I417" s="257"/>
      <c r="J417" s="252"/>
      <c r="K417" s="252"/>
      <c r="L417" s="258"/>
      <c r="M417" s="259"/>
      <c r="N417" s="260"/>
      <c r="O417" s="260"/>
      <c r="P417" s="260"/>
      <c r="Q417" s="260"/>
      <c r="R417" s="260"/>
      <c r="S417" s="260"/>
      <c r="T417" s="261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62" t="s">
        <v>440</v>
      </c>
      <c r="AU417" s="262" t="s">
        <v>91</v>
      </c>
      <c r="AV417" s="13" t="s">
        <v>91</v>
      </c>
      <c r="AW417" s="13" t="s">
        <v>36</v>
      </c>
      <c r="AX417" s="13" t="s">
        <v>89</v>
      </c>
      <c r="AY417" s="262" t="s">
        <v>320</v>
      </c>
    </row>
    <row r="418" s="2" customFormat="1" ht="16.5" customHeight="1">
      <c r="A418" s="39"/>
      <c r="B418" s="40"/>
      <c r="C418" s="274" t="s">
        <v>1292</v>
      </c>
      <c r="D418" s="274" t="s">
        <v>503</v>
      </c>
      <c r="E418" s="275" t="s">
        <v>1823</v>
      </c>
      <c r="F418" s="276" t="s">
        <v>1824</v>
      </c>
      <c r="G418" s="277" t="s">
        <v>437</v>
      </c>
      <c r="H418" s="278">
        <v>484.358</v>
      </c>
      <c r="I418" s="279"/>
      <c r="J418" s="280">
        <f>ROUND(I418*H418,2)</f>
        <v>0</v>
      </c>
      <c r="K418" s="276" t="s">
        <v>1</v>
      </c>
      <c r="L418" s="281"/>
      <c r="M418" s="282" t="s">
        <v>1</v>
      </c>
      <c r="N418" s="283" t="s">
        <v>46</v>
      </c>
      <c r="O418" s="92"/>
      <c r="P418" s="237">
        <f>O418*H418</f>
        <v>0</v>
      </c>
      <c r="Q418" s="237">
        <v>0.00050000000000000001</v>
      </c>
      <c r="R418" s="237">
        <f>Q418*H418</f>
        <v>0.24217900000000001</v>
      </c>
      <c r="S418" s="237">
        <v>0</v>
      </c>
      <c r="T418" s="238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9" t="s">
        <v>823</v>
      </c>
      <c r="AT418" s="239" t="s">
        <v>503</v>
      </c>
      <c r="AU418" s="239" t="s">
        <v>91</v>
      </c>
      <c r="AY418" s="18" t="s">
        <v>320</v>
      </c>
      <c r="BE418" s="240">
        <f>IF(N418="základní",J418,0)</f>
        <v>0</v>
      </c>
      <c r="BF418" s="240">
        <f>IF(N418="snížená",J418,0)</f>
        <v>0</v>
      </c>
      <c r="BG418" s="240">
        <f>IF(N418="zákl. přenesená",J418,0)</f>
        <v>0</v>
      </c>
      <c r="BH418" s="240">
        <f>IF(N418="sníž. přenesená",J418,0)</f>
        <v>0</v>
      </c>
      <c r="BI418" s="240">
        <f>IF(N418="nulová",J418,0)</f>
        <v>0</v>
      </c>
      <c r="BJ418" s="18" t="s">
        <v>89</v>
      </c>
      <c r="BK418" s="240">
        <f>ROUND(I418*H418,2)</f>
        <v>0</v>
      </c>
      <c r="BL418" s="18" t="s">
        <v>404</v>
      </c>
      <c r="BM418" s="239" t="s">
        <v>6202</v>
      </c>
    </row>
    <row r="419" s="13" customFormat="1">
      <c r="A419" s="13"/>
      <c r="B419" s="251"/>
      <c r="C419" s="252"/>
      <c r="D419" s="253" t="s">
        <v>440</v>
      </c>
      <c r="E419" s="254" t="s">
        <v>1</v>
      </c>
      <c r="F419" s="255" t="s">
        <v>6191</v>
      </c>
      <c r="G419" s="252"/>
      <c r="H419" s="256">
        <v>484.358</v>
      </c>
      <c r="I419" s="257"/>
      <c r="J419" s="252"/>
      <c r="K419" s="252"/>
      <c r="L419" s="258"/>
      <c r="M419" s="259"/>
      <c r="N419" s="260"/>
      <c r="O419" s="260"/>
      <c r="P419" s="260"/>
      <c r="Q419" s="260"/>
      <c r="R419" s="260"/>
      <c r="S419" s="260"/>
      <c r="T419" s="261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2" t="s">
        <v>440</v>
      </c>
      <c r="AU419" s="262" t="s">
        <v>91</v>
      </c>
      <c r="AV419" s="13" t="s">
        <v>91</v>
      </c>
      <c r="AW419" s="13" t="s">
        <v>36</v>
      </c>
      <c r="AX419" s="13" t="s">
        <v>89</v>
      </c>
      <c r="AY419" s="262" t="s">
        <v>320</v>
      </c>
    </row>
    <row r="420" s="2" customFormat="1" ht="33" customHeight="1">
      <c r="A420" s="39"/>
      <c r="B420" s="40"/>
      <c r="C420" s="228" t="s">
        <v>1298</v>
      </c>
      <c r="D420" s="228" t="s">
        <v>323</v>
      </c>
      <c r="E420" s="229" t="s">
        <v>1828</v>
      </c>
      <c r="F420" s="230" t="s">
        <v>1829</v>
      </c>
      <c r="G420" s="231" t="s">
        <v>480</v>
      </c>
      <c r="H420" s="232">
        <v>4.0999999999999996</v>
      </c>
      <c r="I420" s="233"/>
      <c r="J420" s="234">
        <f>ROUND(I420*H420,2)</f>
        <v>0</v>
      </c>
      <c r="K420" s="230" t="s">
        <v>326</v>
      </c>
      <c r="L420" s="45"/>
      <c r="M420" s="235" t="s">
        <v>1</v>
      </c>
      <c r="N420" s="236" t="s">
        <v>46</v>
      </c>
      <c r="O420" s="92"/>
      <c r="P420" s="237">
        <f>O420*H420</f>
        <v>0</v>
      </c>
      <c r="Q420" s="237">
        <v>0</v>
      </c>
      <c r="R420" s="237">
        <f>Q420*H420</f>
        <v>0</v>
      </c>
      <c r="S420" s="237">
        <v>0</v>
      </c>
      <c r="T420" s="238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39" t="s">
        <v>404</v>
      </c>
      <c r="AT420" s="239" t="s">
        <v>323</v>
      </c>
      <c r="AU420" s="239" t="s">
        <v>91</v>
      </c>
      <c r="AY420" s="18" t="s">
        <v>320</v>
      </c>
      <c r="BE420" s="240">
        <f>IF(N420="základní",J420,0)</f>
        <v>0</v>
      </c>
      <c r="BF420" s="240">
        <f>IF(N420="snížená",J420,0)</f>
        <v>0</v>
      </c>
      <c r="BG420" s="240">
        <f>IF(N420="zákl. přenesená",J420,0)</f>
        <v>0</v>
      </c>
      <c r="BH420" s="240">
        <f>IF(N420="sníž. přenesená",J420,0)</f>
        <v>0</v>
      </c>
      <c r="BI420" s="240">
        <f>IF(N420="nulová",J420,0)</f>
        <v>0</v>
      </c>
      <c r="BJ420" s="18" t="s">
        <v>89</v>
      </c>
      <c r="BK420" s="240">
        <f>ROUND(I420*H420,2)</f>
        <v>0</v>
      </c>
      <c r="BL420" s="18" t="s">
        <v>404</v>
      </c>
      <c r="BM420" s="239" t="s">
        <v>6203</v>
      </c>
    </row>
    <row r="421" s="2" customFormat="1">
      <c r="A421" s="39"/>
      <c r="B421" s="40"/>
      <c r="C421" s="41"/>
      <c r="D421" s="241" t="s">
        <v>329</v>
      </c>
      <c r="E421" s="41"/>
      <c r="F421" s="242" t="s">
        <v>1831</v>
      </c>
      <c r="G421" s="41"/>
      <c r="H421" s="41"/>
      <c r="I421" s="243"/>
      <c r="J421" s="41"/>
      <c r="K421" s="41"/>
      <c r="L421" s="45"/>
      <c r="M421" s="244"/>
      <c r="N421" s="245"/>
      <c r="O421" s="92"/>
      <c r="P421" s="92"/>
      <c r="Q421" s="92"/>
      <c r="R421" s="92"/>
      <c r="S421" s="92"/>
      <c r="T421" s="93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329</v>
      </c>
      <c r="AU421" s="18" t="s">
        <v>91</v>
      </c>
    </row>
    <row r="422" s="12" customFormat="1" ht="22.8" customHeight="1">
      <c r="A422" s="12"/>
      <c r="B422" s="212"/>
      <c r="C422" s="213"/>
      <c r="D422" s="214" t="s">
        <v>80</v>
      </c>
      <c r="E422" s="226" t="s">
        <v>1832</v>
      </c>
      <c r="F422" s="226" t="s">
        <v>1833</v>
      </c>
      <c r="G422" s="213"/>
      <c r="H422" s="213"/>
      <c r="I422" s="216"/>
      <c r="J422" s="227">
        <f>BK422</f>
        <v>0</v>
      </c>
      <c r="K422" s="213"/>
      <c r="L422" s="218"/>
      <c r="M422" s="219"/>
      <c r="N422" s="220"/>
      <c r="O422" s="220"/>
      <c r="P422" s="221">
        <f>SUM(P423:P443)</f>
        <v>0</v>
      </c>
      <c r="Q422" s="220"/>
      <c r="R422" s="221">
        <f>SUM(R423:R443)</f>
        <v>7.6050256000000003</v>
      </c>
      <c r="S422" s="220"/>
      <c r="T422" s="222">
        <f>SUM(T423:T443)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23" t="s">
        <v>91</v>
      </c>
      <c r="AT422" s="224" t="s">
        <v>80</v>
      </c>
      <c r="AU422" s="224" t="s">
        <v>89</v>
      </c>
      <c r="AY422" s="223" t="s">
        <v>320</v>
      </c>
      <c r="BK422" s="225">
        <f>SUM(BK423:BK443)</f>
        <v>0</v>
      </c>
    </row>
    <row r="423" s="2" customFormat="1" ht="24.15" customHeight="1">
      <c r="A423" s="39"/>
      <c r="B423" s="40"/>
      <c r="C423" s="228" t="s">
        <v>1303</v>
      </c>
      <c r="D423" s="228" t="s">
        <v>323</v>
      </c>
      <c r="E423" s="229" t="s">
        <v>1835</v>
      </c>
      <c r="F423" s="230" t="s">
        <v>1836</v>
      </c>
      <c r="G423" s="231" t="s">
        <v>437</v>
      </c>
      <c r="H423" s="232">
        <v>496</v>
      </c>
      <c r="I423" s="233"/>
      <c r="J423" s="234">
        <f>ROUND(I423*H423,2)</f>
        <v>0</v>
      </c>
      <c r="K423" s="230" t="s">
        <v>326</v>
      </c>
      <c r="L423" s="45"/>
      <c r="M423" s="235" t="s">
        <v>1</v>
      </c>
      <c r="N423" s="236" t="s">
        <v>46</v>
      </c>
      <c r="O423" s="92"/>
      <c r="P423" s="237">
        <f>O423*H423</f>
        <v>0</v>
      </c>
      <c r="Q423" s="237">
        <v>0</v>
      </c>
      <c r="R423" s="237">
        <f>Q423*H423</f>
        <v>0</v>
      </c>
      <c r="S423" s="237">
        <v>0</v>
      </c>
      <c r="T423" s="238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9" t="s">
        <v>404</v>
      </c>
      <c r="AT423" s="239" t="s">
        <v>323</v>
      </c>
      <c r="AU423" s="239" t="s">
        <v>91</v>
      </c>
      <c r="AY423" s="18" t="s">
        <v>320</v>
      </c>
      <c r="BE423" s="240">
        <f>IF(N423="základní",J423,0)</f>
        <v>0</v>
      </c>
      <c r="BF423" s="240">
        <f>IF(N423="snížená",J423,0)</f>
        <v>0</v>
      </c>
      <c r="BG423" s="240">
        <f>IF(N423="zákl. přenesená",J423,0)</f>
        <v>0</v>
      </c>
      <c r="BH423" s="240">
        <f>IF(N423="sníž. přenesená",J423,0)</f>
        <v>0</v>
      </c>
      <c r="BI423" s="240">
        <f>IF(N423="nulová",J423,0)</f>
        <v>0</v>
      </c>
      <c r="BJ423" s="18" t="s">
        <v>89</v>
      </c>
      <c r="BK423" s="240">
        <f>ROUND(I423*H423,2)</f>
        <v>0</v>
      </c>
      <c r="BL423" s="18" t="s">
        <v>404</v>
      </c>
      <c r="BM423" s="239" t="s">
        <v>6204</v>
      </c>
    </row>
    <row r="424" s="2" customFormat="1">
      <c r="A424" s="39"/>
      <c r="B424" s="40"/>
      <c r="C424" s="41"/>
      <c r="D424" s="241" t="s">
        <v>329</v>
      </c>
      <c r="E424" s="41"/>
      <c r="F424" s="242" t="s">
        <v>1838</v>
      </c>
      <c r="G424" s="41"/>
      <c r="H424" s="41"/>
      <c r="I424" s="243"/>
      <c r="J424" s="41"/>
      <c r="K424" s="41"/>
      <c r="L424" s="45"/>
      <c r="M424" s="244"/>
      <c r="N424" s="245"/>
      <c r="O424" s="92"/>
      <c r="P424" s="92"/>
      <c r="Q424" s="92"/>
      <c r="R424" s="92"/>
      <c r="S424" s="92"/>
      <c r="T424" s="93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329</v>
      </c>
      <c r="AU424" s="18" t="s">
        <v>91</v>
      </c>
    </row>
    <row r="425" s="2" customFormat="1" ht="16.5" customHeight="1">
      <c r="A425" s="39"/>
      <c r="B425" s="40"/>
      <c r="C425" s="274" t="s">
        <v>1309</v>
      </c>
      <c r="D425" s="274" t="s">
        <v>503</v>
      </c>
      <c r="E425" s="275" t="s">
        <v>1682</v>
      </c>
      <c r="F425" s="276" t="s">
        <v>1683</v>
      </c>
      <c r="G425" s="277" t="s">
        <v>480</v>
      </c>
      <c r="H425" s="278">
        <v>0.159</v>
      </c>
      <c r="I425" s="279"/>
      <c r="J425" s="280">
        <f>ROUND(I425*H425,2)</f>
        <v>0</v>
      </c>
      <c r="K425" s="276" t="s">
        <v>326</v>
      </c>
      <c r="L425" s="281"/>
      <c r="M425" s="282" t="s">
        <v>1</v>
      </c>
      <c r="N425" s="283" t="s">
        <v>46</v>
      </c>
      <c r="O425" s="92"/>
      <c r="P425" s="237">
        <f>O425*H425</f>
        <v>0</v>
      </c>
      <c r="Q425" s="237">
        <v>1</v>
      </c>
      <c r="R425" s="237">
        <f>Q425*H425</f>
        <v>0.159</v>
      </c>
      <c r="S425" s="237">
        <v>0</v>
      </c>
      <c r="T425" s="238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9" t="s">
        <v>823</v>
      </c>
      <c r="AT425" s="239" t="s">
        <v>503</v>
      </c>
      <c r="AU425" s="239" t="s">
        <v>91</v>
      </c>
      <c r="AY425" s="18" t="s">
        <v>320</v>
      </c>
      <c r="BE425" s="240">
        <f>IF(N425="základní",J425,0)</f>
        <v>0</v>
      </c>
      <c r="BF425" s="240">
        <f>IF(N425="snížená",J425,0)</f>
        <v>0</v>
      </c>
      <c r="BG425" s="240">
        <f>IF(N425="zákl. přenesená",J425,0)</f>
        <v>0</v>
      </c>
      <c r="BH425" s="240">
        <f>IF(N425="sníž. přenesená",J425,0)</f>
        <v>0</v>
      </c>
      <c r="BI425" s="240">
        <f>IF(N425="nulová",J425,0)</f>
        <v>0</v>
      </c>
      <c r="BJ425" s="18" t="s">
        <v>89</v>
      </c>
      <c r="BK425" s="240">
        <f>ROUND(I425*H425,2)</f>
        <v>0</v>
      </c>
      <c r="BL425" s="18" t="s">
        <v>404</v>
      </c>
      <c r="BM425" s="239" t="s">
        <v>6205</v>
      </c>
    </row>
    <row r="426" s="13" customFormat="1">
      <c r="A426" s="13"/>
      <c r="B426" s="251"/>
      <c r="C426" s="252"/>
      <c r="D426" s="253" t="s">
        <v>440</v>
      </c>
      <c r="E426" s="254" t="s">
        <v>1</v>
      </c>
      <c r="F426" s="255" t="s">
        <v>6206</v>
      </c>
      <c r="G426" s="252"/>
      <c r="H426" s="256">
        <v>0.159</v>
      </c>
      <c r="I426" s="257"/>
      <c r="J426" s="252"/>
      <c r="K426" s="252"/>
      <c r="L426" s="258"/>
      <c r="M426" s="259"/>
      <c r="N426" s="260"/>
      <c r="O426" s="260"/>
      <c r="P426" s="260"/>
      <c r="Q426" s="260"/>
      <c r="R426" s="260"/>
      <c r="S426" s="260"/>
      <c r="T426" s="261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2" t="s">
        <v>440</v>
      </c>
      <c r="AU426" s="262" t="s">
        <v>91</v>
      </c>
      <c r="AV426" s="13" t="s">
        <v>91</v>
      </c>
      <c r="AW426" s="13" t="s">
        <v>36</v>
      </c>
      <c r="AX426" s="13" t="s">
        <v>89</v>
      </c>
      <c r="AY426" s="262" t="s">
        <v>320</v>
      </c>
    </row>
    <row r="427" s="2" customFormat="1" ht="24.15" customHeight="1">
      <c r="A427" s="39"/>
      <c r="B427" s="40"/>
      <c r="C427" s="228" t="s">
        <v>1314</v>
      </c>
      <c r="D427" s="228" t="s">
        <v>323</v>
      </c>
      <c r="E427" s="229" t="s">
        <v>1858</v>
      </c>
      <c r="F427" s="230" t="s">
        <v>1859</v>
      </c>
      <c r="G427" s="231" t="s">
        <v>437</v>
      </c>
      <c r="H427" s="232">
        <v>496</v>
      </c>
      <c r="I427" s="233"/>
      <c r="J427" s="234">
        <f>ROUND(I427*H427,2)</f>
        <v>0</v>
      </c>
      <c r="K427" s="230" t="s">
        <v>326</v>
      </c>
      <c r="L427" s="45"/>
      <c r="M427" s="235" t="s">
        <v>1</v>
      </c>
      <c r="N427" s="236" t="s">
        <v>46</v>
      </c>
      <c r="O427" s="92"/>
      <c r="P427" s="237">
        <f>O427*H427</f>
        <v>0</v>
      </c>
      <c r="Q427" s="237">
        <v>0.00088000000000000003</v>
      </c>
      <c r="R427" s="237">
        <f>Q427*H427</f>
        <v>0.43648000000000003</v>
      </c>
      <c r="S427" s="237">
        <v>0</v>
      </c>
      <c r="T427" s="238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39" t="s">
        <v>404</v>
      </c>
      <c r="AT427" s="239" t="s">
        <v>323</v>
      </c>
      <c r="AU427" s="239" t="s">
        <v>91</v>
      </c>
      <c r="AY427" s="18" t="s">
        <v>320</v>
      </c>
      <c r="BE427" s="240">
        <f>IF(N427="základní",J427,0)</f>
        <v>0</v>
      </c>
      <c r="BF427" s="240">
        <f>IF(N427="snížená",J427,0)</f>
        <v>0</v>
      </c>
      <c r="BG427" s="240">
        <f>IF(N427="zákl. přenesená",J427,0)</f>
        <v>0</v>
      </c>
      <c r="BH427" s="240">
        <f>IF(N427="sníž. přenesená",J427,0)</f>
        <v>0</v>
      </c>
      <c r="BI427" s="240">
        <f>IF(N427="nulová",J427,0)</f>
        <v>0</v>
      </c>
      <c r="BJ427" s="18" t="s">
        <v>89</v>
      </c>
      <c r="BK427" s="240">
        <f>ROUND(I427*H427,2)</f>
        <v>0</v>
      </c>
      <c r="BL427" s="18" t="s">
        <v>404</v>
      </c>
      <c r="BM427" s="239" t="s">
        <v>6207</v>
      </c>
    </row>
    <row r="428" s="2" customFormat="1">
      <c r="A428" s="39"/>
      <c r="B428" s="40"/>
      <c r="C428" s="41"/>
      <c r="D428" s="241" t="s">
        <v>329</v>
      </c>
      <c r="E428" s="41"/>
      <c r="F428" s="242" t="s">
        <v>1861</v>
      </c>
      <c r="G428" s="41"/>
      <c r="H428" s="41"/>
      <c r="I428" s="243"/>
      <c r="J428" s="41"/>
      <c r="K428" s="41"/>
      <c r="L428" s="45"/>
      <c r="M428" s="244"/>
      <c r="N428" s="245"/>
      <c r="O428" s="92"/>
      <c r="P428" s="92"/>
      <c r="Q428" s="92"/>
      <c r="R428" s="92"/>
      <c r="S428" s="92"/>
      <c r="T428" s="93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18" t="s">
        <v>329</v>
      </c>
      <c r="AU428" s="18" t="s">
        <v>91</v>
      </c>
    </row>
    <row r="429" s="2" customFormat="1" ht="49.05" customHeight="1">
      <c r="A429" s="39"/>
      <c r="B429" s="40"/>
      <c r="C429" s="274" t="s">
        <v>1320</v>
      </c>
      <c r="D429" s="274" t="s">
        <v>503</v>
      </c>
      <c r="E429" s="275" t="s">
        <v>1865</v>
      </c>
      <c r="F429" s="276" t="s">
        <v>1866</v>
      </c>
      <c r="G429" s="277" t="s">
        <v>437</v>
      </c>
      <c r="H429" s="278">
        <v>578.08799999999997</v>
      </c>
      <c r="I429" s="279"/>
      <c r="J429" s="280">
        <f>ROUND(I429*H429,2)</f>
        <v>0</v>
      </c>
      <c r="K429" s="276" t="s">
        <v>326</v>
      </c>
      <c r="L429" s="281"/>
      <c r="M429" s="282" t="s">
        <v>1</v>
      </c>
      <c r="N429" s="283" t="s">
        <v>46</v>
      </c>
      <c r="O429" s="92"/>
      <c r="P429" s="237">
        <f>O429*H429</f>
        <v>0</v>
      </c>
      <c r="Q429" s="237">
        <v>0.0047000000000000002</v>
      </c>
      <c r="R429" s="237">
        <f>Q429*H429</f>
        <v>2.7170136</v>
      </c>
      <c r="S429" s="237">
        <v>0</v>
      </c>
      <c r="T429" s="238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39" t="s">
        <v>823</v>
      </c>
      <c r="AT429" s="239" t="s">
        <v>503</v>
      </c>
      <c r="AU429" s="239" t="s">
        <v>91</v>
      </c>
      <c r="AY429" s="18" t="s">
        <v>320</v>
      </c>
      <c r="BE429" s="240">
        <f>IF(N429="základní",J429,0)</f>
        <v>0</v>
      </c>
      <c r="BF429" s="240">
        <f>IF(N429="snížená",J429,0)</f>
        <v>0</v>
      </c>
      <c r="BG429" s="240">
        <f>IF(N429="zákl. přenesená",J429,0)</f>
        <v>0</v>
      </c>
      <c r="BH429" s="240">
        <f>IF(N429="sníž. přenesená",J429,0)</f>
        <v>0</v>
      </c>
      <c r="BI429" s="240">
        <f>IF(N429="nulová",J429,0)</f>
        <v>0</v>
      </c>
      <c r="BJ429" s="18" t="s">
        <v>89</v>
      </c>
      <c r="BK429" s="240">
        <f>ROUND(I429*H429,2)</f>
        <v>0</v>
      </c>
      <c r="BL429" s="18" t="s">
        <v>404</v>
      </c>
      <c r="BM429" s="239" t="s">
        <v>6208</v>
      </c>
    </row>
    <row r="430" s="13" customFormat="1">
      <c r="A430" s="13"/>
      <c r="B430" s="251"/>
      <c r="C430" s="252"/>
      <c r="D430" s="253" t="s">
        <v>440</v>
      </c>
      <c r="E430" s="254" t="s">
        <v>1</v>
      </c>
      <c r="F430" s="255" t="s">
        <v>6209</v>
      </c>
      <c r="G430" s="252"/>
      <c r="H430" s="256">
        <v>578.08799999999997</v>
      </c>
      <c r="I430" s="257"/>
      <c r="J430" s="252"/>
      <c r="K430" s="252"/>
      <c r="L430" s="258"/>
      <c r="M430" s="259"/>
      <c r="N430" s="260"/>
      <c r="O430" s="260"/>
      <c r="P430" s="260"/>
      <c r="Q430" s="260"/>
      <c r="R430" s="260"/>
      <c r="S430" s="260"/>
      <c r="T430" s="261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2" t="s">
        <v>440</v>
      </c>
      <c r="AU430" s="262" t="s">
        <v>91</v>
      </c>
      <c r="AV430" s="13" t="s">
        <v>91</v>
      </c>
      <c r="AW430" s="13" t="s">
        <v>36</v>
      </c>
      <c r="AX430" s="13" t="s">
        <v>89</v>
      </c>
      <c r="AY430" s="262" t="s">
        <v>320</v>
      </c>
    </row>
    <row r="431" s="2" customFormat="1" ht="55.5" customHeight="1">
      <c r="A431" s="39"/>
      <c r="B431" s="40"/>
      <c r="C431" s="228" t="s">
        <v>1325</v>
      </c>
      <c r="D431" s="228" t="s">
        <v>323</v>
      </c>
      <c r="E431" s="229" t="s">
        <v>1870</v>
      </c>
      <c r="F431" s="230" t="s">
        <v>1871</v>
      </c>
      <c r="G431" s="231" t="s">
        <v>437</v>
      </c>
      <c r="H431" s="232">
        <v>523</v>
      </c>
      <c r="I431" s="233"/>
      <c r="J431" s="234">
        <f>ROUND(I431*H431,2)</f>
        <v>0</v>
      </c>
      <c r="K431" s="230" t="s">
        <v>1</v>
      </c>
      <c r="L431" s="45"/>
      <c r="M431" s="235" t="s">
        <v>1</v>
      </c>
      <c r="N431" s="236" t="s">
        <v>46</v>
      </c>
      <c r="O431" s="92"/>
      <c r="P431" s="237">
        <f>O431*H431</f>
        <v>0</v>
      </c>
      <c r="Q431" s="237">
        <v>3.0000000000000001E-05</v>
      </c>
      <c r="R431" s="237">
        <f>Q431*H431</f>
        <v>0.015689999999999999</v>
      </c>
      <c r="S431" s="237">
        <v>0</v>
      </c>
      <c r="T431" s="238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39" t="s">
        <v>404</v>
      </c>
      <c r="AT431" s="239" t="s">
        <v>323</v>
      </c>
      <c r="AU431" s="239" t="s">
        <v>91</v>
      </c>
      <c r="AY431" s="18" t="s">
        <v>320</v>
      </c>
      <c r="BE431" s="240">
        <f>IF(N431="základní",J431,0)</f>
        <v>0</v>
      </c>
      <c r="BF431" s="240">
        <f>IF(N431="snížená",J431,0)</f>
        <v>0</v>
      </c>
      <c r="BG431" s="240">
        <f>IF(N431="zákl. přenesená",J431,0)</f>
        <v>0</v>
      </c>
      <c r="BH431" s="240">
        <f>IF(N431="sníž. přenesená",J431,0)</f>
        <v>0</v>
      </c>
      <c r="BI431" s="240">
        <f>IF(N431="nulová",J431,0)</f>
        <v>0</v>
      </c>
      <c r="BJ431" s="18" t="s">
        <v>89</v>
      </c>
      <c r="BK431" s="240">
        <f>ROUND(I431*H431,2)</f>
        <v>0</v>
      </c>
      <c r="BL431" s="18" t="s">
        <v>404</v>
      </c>
      <c r="BM431" s="239" t="s">
        <v>6210</v>
      </c>
    </row>
    <row r="432" s="13" customFormat="1">
      <c r="A432" s="13"/>
      <c r="B432" s="251"/>
      <c r="C432" s="252"/>
      <c r="D432" s="253" t="s">
        <v>440</v>
      </c>
      <c r="E432" s="254" t="s">
        <v>1</v>
      </c>
      <c r="F432" s="255" t="s">
        <v>6211</v>
      </c>
      <c r="G432" s="252"/>
      <c r="H432" s="256">
        <v>496</v>
      </c>
      <c r="I432" s="257"/>
      <c r="J432" s="252"/>
      <c r="K432" s="252"/>
      <c r="L432" s="258"/>
      <c r="M432" s="259"/>
      <c r="N432" s="260"/>
      <c r="O432" s="260"/>
      <c r="P432" s="260"/>
      <c r="Q432" s="260"/>
      <c r="R432" s="260"/>
      <c r="S432" s="260"/>
      <c r="T432" s="261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62" t="s">
        <v>440</v>
      </c>
      <c r="AU432" s="262" t="s">
        <v>91</v>
      </c>
      <c r="AV432" s="13" t="s">
        <v>91</v>
      </c>
      <c r="AW432" s="13" t="s">
        <v>36</v>
      </c>
      <c r="AX432" s="13" t="s">
        <v>81</v>
      </c>
      <c r="AY432" s="262" t="s">
        <v>320</v>
      </c>
    </row>
    <row r="433" s="13" customFormat="1">
      <c r="A433" s="13"/>
      <c r="B433" s="251"/>
      <c r="C433" s="252"/>
      <c r="D433" s="253" t="s">
        <v>440</v>
      </c>
      <c r="E433" s="254" t="s">
        <v>1</v>
      </c>
      <c r="F433" s="255" t="s">
        <v>6212</v>
      </c>
      <c r="G433" s="252"/>
      <c r="H433" s="256">
        <v>27</v>
      </c>
      <c r="I433" s="257"/>
      <c r="J433" s="252"/>
      <c r="K433" s="252"/>
      <c r="L433" s="258"/>
      <c r="M433" s="259"/>
      <c r="N433" s="260"/>
      <c r="O433" s="260"/>
      <c r="P433" s="260"/>
      <c r="Q433" s="260"/>
      <c r="R433" s="260"/>
      <c r="S433" s="260"/>
      <c r="T433" s="261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2" t="s">
        <v>440</v>
      </c>
      <c r="AU433" s="262" t="s">
        <v>91</v>
      </c>
      <c r="AV433" s="13" t="s">
        <v>91</v>
      </c>
      <c r="AW433" s="13" t="s">
        <v>36</v>
      </c>
      <c r="AX433" s="13" t="s">
        <v>81</v>
      </c>
      <c r="AY433" s="262" t="s">
        <v>320</v>
      </c>
    </row>
    <row r="434" s="14" customFormat="1">
      <c r="A434" s="14"/>
      <c r="B434" s="263"/>
      <c r="C434" s="264"/>
      <c r="D434" s="253" t="s">
        <v>440</v>
      </c>
      <c r="E434" s="265" t="s">
        <v>1</v>
      </c>
      <c r="F434" s="266" t="s">
        <v>485</v>
      </c>
      <c r="G434" s="264"/>
      <c r="H434" s="267">
        <v>523</v>
      </c>
      <c r="I434" s="268"/>
      <c r="J434" s="264"/>
      <c r="K434" s="264"/>
      <c r="L434" s="269"/>
      <c r="M434" s="270"/>
      <c r="N434" s="271"/>
      <c r="O434" s="271"/>
      <c r="P434" s="271"/>
      <c r="Q434" s="271"/>
      <c r="R434" s="271"/>
      <c r="S434" s="271"/>
      <c r="T434" s="272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73" t="s">
        <v>440</v>
      </c>
      <c r="AU434" s="273" t="s">
        <v>91</v>
      </c>
      <c r="AV434" s="14" t="s">
        <v>341</v>
      </c>
      <c r="AW434" s="14" t="s">
        <v>36</v>
      </c>
      <c r="AX434" s="14" t="s">
        <v>89</v>
      </c>
      <c r="AY434" s="273" t="s">
        <v>320</v>
      </c>
    </row>
    <row r="435" s="2" customFormat="1" ht="24.15" customHeight="1">
      <c r="A435" s="39"/>
      <c r="B435" s="40"/>
      <c r="C435" s="274" t="s">
        <v>1332</v>
      </c>
      <c r="D435" s="274" t="s">
        <v>503</v>
      </c>
      <c r="E435" s="275" t="s">
        <v>1879</v>
      </c>
      <c r="F435" s="276" t="s">
        <v>1880</v>
      </c>
      <c r="G435" s="277" t="s">
        <v>437</v>
      </c>
      <c r="H435" s="278">
        <v>574.71000000000004</v>
      </c>
      <c r="I435" s="279"/>
      <c r="J435" s="280">
        <f>ROUND(I435*H435,2)</f>
        <v>0</v>
      </c>
      <c r="K435" s="276" t="s">
        <v>326</v>
      </c>
      <c r="L435" s="281"/>
      <c r="M435" s="282" t="s">
        <v>1</v>
      </c>
      <c r="N435" s="283" t="s">
        <v>46</v>
      </c>
      <c r="O435" s="92"/>
      <c r="P435" s="237">
        <f>O435*H435</f>
        <v>0</v>
      </c>
      <c r="Q435" s="237">
        <v>0.0022000000000000001</v>
      </c>
      <c r="R435" s="237">
        <f>Q435*H435</f>
        <v>1.2643620000000002</v>
      </c>
      <c r="S435" s="237">
        <v>0</v>
      </c>
      <c r="T435" s="238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39" t="s">
        <v>823</v>
      </c>
      <c r="AT435" s="239" t="s">
        <v>503</v>
      </c>
      <c r="AU435" s="239" t="s">
        <v>91</v>
      </c>
      <c r="AY435" s="18" t="s">
        <v>320</v>
      </c>
      <c r="BE435" s="240">
        <f>IF(N435="základní",J435,0)</f>
        <v>0</v>
      </c>
      <c r="BF435" s="240">
        <f>IF(N435="snížená",J435,0)</f>
        <v>0</v>
      </c>
      <c r="BG435" s="240">
        <f>IF(N435="zákl. přenesená",J435,0)</f>
        <v>0</v>
      </c>
      <c r="BH435" s="240">
        <f>IF(N435="sníž. přenesená",J435,0)</f>
        <v>0</v>
      </c>
      <c r="BI435" s="240">
        <f>IF(N435="nulová",J435,0)</f>
        <v>0</v>
      </c>
      <c r="BJ435" s="18" t="s">
        <v>89</v>
      </c>
      <c r="BK435" s="240">
        <f>ROUND(I435*H435,2)</f>
        <v>0</v>
      </c>
      <c r="BL435" s="18" t="s">
        <v>404</v>
      </c>
      <c r="BM435" s="239" t="s">
        <v>6213</v>
      </c>
    </row>
    <row r="436" s="13" customFormat="1">
      <c r="A436" s="13"/>
      <c r="B436" s="251"/>
      <c r="C436" s="252"/>
      <c r="D436" s="253" t="s">
        <v>440</v>
      </c>
      <c r="E436" s="254" t="s">
        <v>1</v>
      </c>
      <c r="F436" s="255" t="s">
        <v>6214</v>
      </c>
      <c r="G436" s="252"/>
      <c r="H436" s="256">
        <v>574.71000000000004</v>
      </c>
      <c r="I436" s="257"/>
      <c r="J436" s="252"/>
      <c r="K436" s="252"/>
      <c r="L436" s="258"/>
      <c r="M436" s="259"/>
      <c r="N436" s="260"/>
      <c r="O436" s="260"/>
      <c r="P436" s="260"/>
      <c r="Q436" s="260"/>
      <c r="R436" s="260"/>
      <c r="S436" s="260"/>
      <c r="T436" s="261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62" t="s">
        <v>440</v>
      </c>
      <c r="AU436" s="262" t="s">
        <v>91</v>
      </c>
      <c r="AV436" s="13" t="s">
        <v>91</v>
      </c>
      <c r="AW436" s="13" t="s">
        <v>36</v>
      </c>
      <c r="AX436" s="13" t="s">
        <v>89</v>
      </c>
      <c r="AY436" s="262" t="s">
        <v>320</v>
      </c>
    </row>
    <row r="437" s="2" customFormat="1" ht="16.5" customHeight="1">
      <c r="A437" s="39"/>
      <c r="B437" s="40"/>
      <c r="C437" s="274" t="s">
        <v>1337</v>
      </c>
      <c r="D437" s="274" t="s">
        <v>503</v>
      </c>
      <c r="E437" s="275" t="s">
        <v>1884</v>
      </c>
      <c r="F437" s="276" t="s">
        <v>1885</v>
      </c>
      <c r="G437" s="277" t="s">
        <v>437</v>
      </c>
      <c r="H437" s="278">
        <v>523</v>
      </c>
      <c r="I437" s="279"/>
      <c r="J437" s="280">
        <f>ROUND(I437*H437,2)</f>
        <v>0</v>
      </c>
      <c r="K437" s="276" t="s">
        <v>1</v>
      </c>
      <c r="L437" s="281"/>
      <c r="M437" s="282" t="s">
        <v>1</v>
      </c>
      <c r="N437" s="283" t="s">
        <v>46</v>
      </c>
      <c r="O437" s="92"/>
      <c r="P437" s="237">
        <f>O437*H437</f>
        <v>0</v>
      </c>
      <c r="Q437" s="237">
        <v>0.0054000000000000003</v>
      </c>
      <c r="R437" s="237">
        <f>Q437*H437</f>
        <v>2.8242000000000003</v>
      </c>
      <c r="S437" s="237">
        <v>0</v>
      </c>
      <c r="T437" s="238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39" t="s">
        <v>823</v>
      </c>
      <c r="AT437" s="239" t="s">
        <v>503</v>
      </c>
      <c r="AU437" s="239" t="s">
        <v>91</v>
      </c>
      <c r="AY437" s="18" t="s">
        <v>320</v>
      </c>
      <c r="BE437" s="240">
        <f>IF(N437="základní",J437,0)</f>
        <v>0</v>
      </c>
      <c r="BF437" s="240">
        <f>IF(N437="snížená",J437,0)</f>
        <v>0</v>
      </c>
      <c r="BG437" s="240">
        <f>IF(N437="zákl. přenesená",J437,0)</f>
        <v>0</v>
      </c>
      <c r="BH437" s="240">
        <f>IF(N437="sníž. přenesená",J437,0)</f>
        <v>0</v>
      </c>
      <c r="BI437" s="240">
        <f>IF(N437="nulová",J437,0)</f>
        <v>0</v>
      </c>
      <c r="BJ437" s="18" t="s">
        <v>89</v>
      </c>
      <c r="BK437" s="240">
        <f>ROUND(I437*H437,2)</f>
        <v>0</v>
      </c>
      <c r="BL437" s="18" t="s">
        <v>404</v>
      </c>
      <c r="BM437" s="239" t="s">
        <v>6215</v>
      </c>
    </row>
    <row r="438" s="2" customFormat="1" ht="24.15" customHeight="1">
      <c r="A438" s="39"/>
      <c r="B438" s="40"/>
      <c r="C438" s="228" t="s">
        <v>1341</v>
      </c>
      <c r="D438" s="228" t="s">
        <v>323</v>
      </c>
      <c r="E438" s="229" t="s">
        <v>1888</v>
      </c>
      <c r="F438" s="230" t="s">
        <v>1889</v>
      </c>
      <c r="G438" s="231" t="s">
        <v>437</v>
      </c>
      <c r="H438" s="232">
        <v>523</v>
      </c>
      <c r="I438" s="233"/>
      <c r="J438" s="234">
        <f>ROUND(I438*H438,2)</f>
        <v>0</v>
      </c>
      <c r="K438" s="230" t="s">
        <v>326</v>
      </c>
      <c r="L438" s="45"/>
      <c r="M438" s="235" t="s">
        <v>1</v>
      </c>
      <c r="N438" s="236" t="s">
        <v>46</v>
      </c>
      <c r="O438" s="92"/>
      <c r="P438" s="237">
        <f>O438*H438</f>
        <v>0</v>
      </c>
      <c r="Q438" s="237">
        <v>0</v>
      </c>
      <c r="R438" s="237">
        <f>Q438*H438</f>
        <v>0</v>
      </c>
      <c r="S438" s="237">
        <v>0</v>
      </c>
      <c r="T438" s="238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39" t="s">
        <v>404</v>
      </c>
      <c r="AT438" s="239" t="s">
        <v>323</v>
      </c>
      <c r="AU438" s="239" t="s">
        <v>91</v>
      </c>
      <c r="AY438" s="18" t="s">
        <v>320</v>
      </c>
      <c r="BE438" s="240">
        <f>IF(N438="základní",J438,0)</f>
        <v>0</v>
      </c>
      <c r="BF438" s="240">
        <f>IF(N438="snížená",J438,0)</f>
        <v>0</v>
      </c>
      <c r="BG438" s="240">
        <f>IF(N438="zákl. přenesená",J438,0)</f>
        <v>0</v>
      </c>
      <c r="BH438" s="240">
        <f>IF(N438="sníž. přenesená",J438,0)</f>
        <v>0</v>
      </c>
      <c r="BI438" s="240">
        <f>IF(N438="nulová",J438,0)</f>
        <v>0</v>
      </c>
      <c r="BJ438" s="18" t="s">
        <v>89</v>
      </c>
      <c r="BK438" s="240">
        <f>ROUND(I438*H438,2)</f>
        <v>0</v>
      </c>
      <c r="BL438" s="18" t="s">
        <v>404</v>
      </c>
      <c r="BM438" s="239" t="s">
        <v>6216</v>
      </c>
    </row>
    <row r="439" s="2" customFormat="1">
      <c r="A439" s="39"/>
      <c r="B439" s="40"/>
      <c r="C439" s="41"/>
      <c r="D439" s="241" t="s">
        <v>329</v>
      </c>
      <c r="E439" s="41"/>
      <c r="F439" s="242" t="s">
        <v>1891</v>
      </c>
      <c r="G439" s="41"/>
      <c r="H439" s="41"/>
      <c r="I439" s="243"/>
      <c r="J439" s="41"/>
      <c r="K439" s="41"/>
      <c r="L439" s="45"/>
      <c r="M439" s="244"/>
      <c r="N439" s="245"/>
      <c r="O439" s="92"/>
      <c r="P439" s="92"/>
      <c r="Q439" s="92"/>
      <c r="R439" s="92"/>
      <c r="S439" s="92"/>
      <c r="T439" s="93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329</v>
      </c>
      <c r="AU439" s="18" t="s">
        <v>91</v>
      </c>
    </row>
    <row r="440" s="2" customFormat="1" ht="16.5" customHeight="1">
      <c r="A440" s="39"/>
      <c r="B440" s="40"/>
      <c r="C440" s="274" t="s">
        <v>1346</v>
      </c>
      <c r="D440" s="274" t="s">
        <v>503</v>
      </c>
      <c r="E440" s="275" t="s">
        <v>1814</v>
      </c>
      <c r="F440" s="276" t="s">
        <v>1815</v>
      </c>
      <c r="G440" s="277" t="s">
        <v>437</v>
      </c>
      <c r="H440" s="278">
        <v>627.60000000000002</v>
      </c>
      <c r="I440" s="279"/>
      <c r="J440" s="280">
        <f>ROUND(I440*H440,2)</f>
        <v>0</v>
      </c>
      <c r="K440" s="276" t="s">
        <v>326</v>
      </c>
      <c r="L440" s="281"/>
      <c r="M440" s="282" t="s">
        <v>1</v>
      </c>
      <c r="N440" s="283" t="s">
        <v>46</v>
      </c>
      <c r="O440" s="92"/>
      <c r="P440" s="237">
        <f>O440*H440</f>
        <v>0</v>
      </c>
      <c r="Q440" s="237">
        <v>0.00029999999999999997</v>
      </c>
      <c r="R440" s="237">
        <f>Q440*H440</f>
        <v>0.18828</v>
      </c>
      <c r="S440" s="237">
        <v>0</v>
      </c>
      <c r="T440" s="238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39" t="s">
        <v>823</v>
      </c>
      <c r="AT440" s="239" t="s">
        <v>503</v>
      </c>
      <c r="AU440" s="239" t="s">
        <v>91</v>
      </c>
      <c r="AY440" s="18" t="s">
        <v>320</v>
      </c>
      <c r="BE440" s="240">
        <f>IF(N440="základní",J440,0)</f>
        <v>0</v>
      </c>
      <c r="BF440" s="240">
        <f>IF(N440="snížená",J440,0)</f>
        <v>0</v>
      </c>
      <c r="BG440" s="240">
        <f>IF(N440="zákl. přenesená",J440,0)</f>
        <v>0</v>
      </c>
      <c r="BH440" s="240">
        <f>IF(N440="sníž. přenesená",J440,0)</f>
        <v>0</v>
      </c>
      <c r="BI440" s="240">
        <f>IF(N440="nulová",J440,0)</f>
        <v>0</v>
      </c>
      <c r="BJ440" s="18" t="s">
        <v>89</v>
      </c>
      <c r="BK440" s="240">
        <f>ROUND(I440*H440,2)</f>
        <v>0</v>
      </c>
      <c r="BL440" s="18" t="s">
        <v>404</v>
      </c>
      <c r="BM440" s="239" t="s">
        <v>6217</v>
      </c>
    </row>
    <row r="441" s="13" customFormat="1">
      <c r="A441" s="13"/>
      <c r="B441" s="251"/>
      <c r="C441" s="252"/>
      <c r="D441" s="253" t="s">
        <v>440</v>
      </c>
      <c r="E441" s="254" t="s">
        <v>1</v>
      </c>
      <c r="F441" s="255" t="s">
        <v>6218</v>
      </c>
      <c r="G441" s="252"/>
      <c r="H441" s="256">
        <v>627.60000000000002</v>
      </c>
      <c r="I441" s="257"/>
      <c r="J441" s="252"/>
      <c r="K441" s="252"/>
      <c r="L441" s="258"/>
      <c r="M441" s="259"/>
      <c r="N441" s="260"/>
      <c r="O441" s="260"/>
      <c r="P441" s="260"/>
      <c r="Q441" s="260"/>
      <c r="R441" s="260"/>
      <c r="S441" s="260"/>
      <c r="T441" s="261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62" t="s">
        <v>440</v>
      </c>
      <c r="AU441" s="262" t="s">
        <v>91</v>
      </c>
      <c r="AV441" s="13" t="s">
        <v>91</v>
      </c>
      <c r="AW441" s="13" t="s">
        <v>36</v>
      </c>
      <c r="AX441" s="13" t="s">
        <v>89</v>
      </c>
      <c r="AY441" s="262" t="s">
        <v>320</v>
      </c>
    </row>
    <row r="442" s="2" customFormat="1" ht="24.15" customHeight="1">
      <c r="A442" s="39"/>
      <c r="B442" s="40"/>
      <c r="C442" s="228" t="s">
        <v>1364</v>
      </c>
      <c r="D442" s="228" t="s">
        <v>323</v>
      </c>
      <c r="E442" s="229" t="s">
        <v>1941</v>
      </c>
      <c r="F442" s="230" t="s">
        <v>4885</v>
      </c>
      <c r="G442" s="231" t="s">
        <v>480</v>
      </c>
      <c r="H442" s="232">
        <v>7.6050000000000004</v>
      </c>
      <c r="I442" s="233"/>
      <c r="J442" s="234">
        <f>ROUND(I442*H442,2)</f>
        <v>0</v>
      </c>
      <c r="K442" s="230" t="s">
        <v>326</v>
      </c>
      <c r="L442" s="45"/>
      <c r="M442" s="235" t="s">
        <v>1</v>
      </c>
      <c r="N442" s="236" t="s">
        <v>46</v>
      </c>
      <c r="O442" s="92"/>
      <c r="P442" s="237">
        <f>O442*H442</f>
        <v>0</v>
      </c>
      <c r="Q442" s="237">
        <v>0</v>
      </c>
      <c r="R442" s="237">
        <f>Q442*H442</f>
        <v>0</v>
      </c>
      <c r="S442" s="237">
        <v>0</v>
      </c>
      <c r="T442" s="238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39" t="s">
        <v>404</v>
      </c>
      <c r="AT442" s="239" t="s">
        <v>323</v>
      </c>
      <c r="AU442" s="239" t="s">
        <v>91</v>
      </c>
      <c r="AY442" s="18" t="s">
        <v>320</v>
      </c>
      <c r="BE442" s="240">
        <f>IF(N442="základní",J442,0)</f>
        <v>0</v>
      </c>
      <c r="BF442" s="240">
        <f>IF(N442="snížená",J442,0)</f>
        <v>0</v>
      </c>
      <c r="BG442" s="240">
        <f>IF(N442="zákl. přenesená",J442,0)</f>
        <v>0</v>
      </c>
      <c r="BH442" s="240">
        <f>IF(N442="sníž. přenesená",J442,0)</f>
        <v>0</v>
      </c>
      <c r="BI442" s="240">
        <f>IF(N442="nulová",J442,0)</f>
        <v>0</v>
      </c>
      <c r="BJ442" s="18" t="s">
        <v>89</v>
      </c>
      <c r="BK442" s="240">
        <f>ROUND(I442*H442,2)</f>
        <v>0</v>
      </c>
      <c r="BL442" s="18" t="s">
        <v>404</v>
      </c>
      <c r="BM442" s="239" t="s">
        <v>6219</v>
      </c>
    </row>
    <row r="443" s="2" customFormat="1">
      <c r="A443" s="39"/>
      <c r="B443" s="40"/>
      <c r="C443" s="41"/>
      <c r="D443" s="241" t="s">
        <v>329</v>
      </c>
      <c r="E443" s="41"/>
      <c r="F443" s="242" t="s">
        <v>1944</v>
      </c>
      <c r="G443" s="41"/>
      <c r="H443" s="41"/>
      <c r="I443" s="243"/>
      <c r="J443" s="41"/>
      <c r="K443" s="41"/>
      <c r="L443" s="45"/>
      <c r="M443" s="244"/>
      <c r="N443" s="245"/>
      <c r="O443" s="92"/>
      <c r="P443" s="92"/>
      <c r="Q443" s="92"/>
      <c r="R443" s="92"/>
      <c r="S443" s="92"/>
      <c r="T443" s="93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329</v>
      </c>
      <c r="AU443" s="18" t="s">
        <v>91</v>
      </c>
    </row>
    <row r="444" s="12" customFormat="1" ht="22.8" customHeight="1">
      <c r="A444" s="12"/>
      <c r="B444" s="212"/>
      <c r="C444" s="213"/>
      <c r="D444" s="214" t="s">
        <v>80</v>
      </c>
      <c r="E444" s="226" t="s">
        <v>1945</v>
      </c>
      <c r="F444" s="226" t="s">
        <v>1946</v>
      </c>
      <c r="G444" s="213"/>
      <c r="H444" s="213"/>
      <c r="I444" s="216"/>
      <c r="J444" s="227">
        <f>BK444</f>
        <v>0</v>
      </c>
      <c r="K444" s="213"/>
      <c r="L444" s="218"/>
      <c r="M444" s="219"/>
      <c r="N444" s="220"/>
      <c r="O444" s="220"/>
      <c r="P444" s="221">
        <f>SUM(P445:P481)</f>
        <v>0</v>
      </c>
      <c r="Q444" s="220"/>
      <c r="R444" s="221">
        <f>SUM(R445:R481)</f>
        <v>15.127224549999999</v>
      </c>
      <c r="S444" s="220"/>
      <c r="T444" s="222">
        <f>SUM(T445:T481)</f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R444" s="223" t="s">
        <v>91</v>
      </c>
      <c r="AT444" s="224" t="s">
        <v>80</v>
      </c>
      <c r="AU444" s="224" t="s">
        <v>89</v>
      </c>
      <c r="AY444" s="223" t="s">
        <v>320</v>
      </c>
      <c r="BK444" s="225">
        <f>SUM(BK445:BK481)</f>
        <v>0</v>
      </c>
    </row>
    <row r="445" s="2" customFormat="1" ht="24.15" customHeight="1">
      <c r="A445" s="39"/>
      <c r="B445" s="40"/>
      <c r="C445" s="228" t="s">
        <v>1369</v>
      </c>
      <c r="D445" s="228" t="s">
        <v>323</v>
      </c>
      <c r="E445" s="229" t="s">
        <v>1948</v>
      </c>
      <c r="F445" s="230" t="s">
        <v>1949</v>
      </c>
      <c r="G445" s="231" t="s">
        <v>437</v>
      </c>
      <c r="H445" s="232">
        <v>415.57999999999998</v>
      </c>
      <c r="I445" s="233"/>
      <c r="J445" s="234">
        <f>ROUND(I445*H445,2)</f>
        <v>0</v>
      </c>
      <c r="K445" s="230" t="s">
        <v>326</v>
      </c>
      <c r="L445" s="45"/>
      <c r="M445" s="235" t="s">
        <v>1</v>
      </c>
      <c r="N445" s="236" t="s">
        <v>46</v>
      </c>
      <c r="O445" s="92"/>
      <c r="P445" s="237">
        <f>O445*H445</f>
        <v>0</v>
      </c>
      <c r="Q445" s="237">
        <v>0</v>
      </c>
      <c r="R445" s="237">
        <f>Q445*H445</f>
        <v>0</v>
      </c>
      <c r="S445" s="237">
        <v>0</v>
      </c>
      <c r="T445" s="238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39" t="s">
        <v>404</v>
      </c>
      <c r="AT445" s="239" t="s">
        <v>323</v>
      </c>
      <c r="AU445" s="239" t="s">
        <v>91</v>
      </c>
      <c r="AY445" s="18" t="s">
        <v>320</v>
      </c>
      <c r="BE445" s="240">
        <f>IF(N445="základní",J445,0)</f>
        <v>0</v>
      </c>
      <c r="BF445" s="240">
        <f>IF(N445="snížená",J445,0)</f>
        <v>0</v>
      </c>
      <c r="BG445" s="240">
        <f>IF(N445="zákl. přenesená",J445,0)</f>
        <v>0</v>
      </c>
      <c r="BH445" s="240">
        <f>IF(N445="sníž. přenesená",J445,0)</f>
        <v>0</v>
      </c>
      <c r="BI445" s="240">
        <f>IF(N445="nulová",J445,0)</f>
        <v>0</v>
      </c>
      <c r="BJ445" s="18" t="s">
        <v>89</v>
      </c>
      <c r="BK445" s="240">
        <f>ROUND(I445*H445,2)</f>
        <v>0</v>
      </c>
      <c r="BL445" s="18" t="s">
        <v>404</v>
      </c>
      <c r="BM445" s="239" t="s">
        <v>6220</v>
      </c>
    </row>
    <row r="446" s="2" customFormat="1">
      <c r="A446" s="39"/>
      <c r="B446" s="40"/>
      <c r="C446" s="41"/>
      <c r="D446" s="241" t="s">
        <v>329</v>
      </c>
      <c r="E446" s="41"/>
      <c r="F446" s="242" t="s">
        <v>1951</v>
      </c>
      <c r="G446" s="41"/>
      <c r="H446" s="41"/>
      <c r="I446" s="243"/>
      <c r="J446" s="41"/>
      <c r="K446" s="41"/>
      <c r="L446" s="45"/>
      <c r="M446" s="244"/>
      <c r="N446" s="245"/>
      <c r="O446" s="92"/>
      <c r="P446" s="92"/>
      <c r="Q446" s="92"/>
      <c r="R446" s="92"/>
      <c r="S446" s="92"/>
      <c r="T446" s="93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T446" s="18" t="s">
        <v>329</v>
      </c>
      <c r="AU446" s="18" t="s">
        <v>91</v>
      </c>
    </row>
    <row r="447" s="13" customFormat="1">
      <c r="A447" s="13"/>
      <c r="B447" s="251"/>
      <c r="C447" s="252"/>
      <c r="D447" s="253" t="s">
        <v>440</v>
      </c>
      <c r="E447" s="254" t="s">
        <v>1</v>
      </c>
      <c r="F447" s="255" t="s">
        <v>5944</v>
      </c>
      <c r="G447" s="252"/>
      <c r="H447" s="256">
        <v>415.57999999999998</v>
      </c>
      <c r="I447" s="257"/>
      <c r="J447" s="252"/>
      <c r="K447" s="252"/>
      <c r="L447" s="258"/>
      <c r="M447" s="259"/>
      <c r="N447" s="260"/>
      <c r="O447" s="260"/>
      <c r="P447" s="260"/>
      <c r="Q447" s="260"/>
      <c r="R447" s="260"/>
      <c r="S447" s="260"/>
      <c r="T447" s="261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2" t="s">
        <v>440</v>
      </c>
      <c r="AU447" s="262" t="s">
        <v>91</v>
      </c>
      <c r="AV447" s="13" t="s">
        <v>91</v>
      </c>
      <c r="AW447" s="13" t="s">
        <v>36</v>
      </c>
      <c r="AX447" s="13" t="s">
        <v>89</v>
      </c>
      <c r="AY447" s="262" t="s">
        <v>320</v>
      </c>
    </row>
    <row r="448" s="2" customFormat="1" ht="21.75" customHeight="1">
      <c r="A448" s="39"/>
      <c r="B448" s="40"/>
      <c r="C448" s="274" t="s">
        <v>1375</v>
      </c>
      <c r="D448" s="274" t="s">
        <v>503</v>
      </c>
      <c r="E448" s="275" t="s">
        <v>1953</v>
      </c>
      <c r="F448" s="276" t="s">
        <v>1954</v>
      </c>
      <c r="G448" s="277" t="s">
        <v>437</v>
      </c>
      <c r="H448" s="278">
        <v>436.35899999999998</v>
      </c>
      <c r="I448" s="279"/>
      <c r="J448" s="280">
        <f>ROUND(I448*H448,2)</f>
        <v>0</v>
      </c>
      <c r="K448" s="276" t="s">
        <v>1</v>
      </c>
      <c r="L448" s="281"/>
      <c r="M448" s="282" t="s">
        <v>1</v>
      </c>
      <c r="N448" s="283" t="s">
        <v>46</v>
      </c>
      <c r="O448" s="92"/>
      <c r="P448" s="237">
        <f>O448*H448</f>
        <v>0</v>
      </c>
      <c r="Q448" s="237">
        <v>0.0074999999999999997</v>
      </c>
      <c r="R448" s="237">
        <f>Q448*H448</f>
        <v>3.2726924999999998</v>
      </c>
      <c r="S448" s="237">
        <v>0</v>
      </c>
      <c r="T448" s="238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39" t="s">
        <v>823</v>
      </c>
      <c r="AT448" s="239" t="s">
        <v>503</v>
      </c>
      <c r="AU448" s="239" t="s">
        <v>91</v>
      </c>
      <c r="AY448" s="18" t="s">
        <v>320</v>
      </c>
      <c r="BE448" s="240">
        <f>IF(N448="základní",J448,0)</f>
        <v>0</v>
      </c>
      <c r="BF448" s="240">
        <f>IF(N448="snížená",J448,0)</f>
        <v>0</v>
      </c>
      <c r="BG448" s="240">
        <f>IF(N448="zákl. přenesená",J448,0)</f>
        <v>0</v>
      </c>
      <c r="BH448" s="240">
        <f>IF(N448="sníž. přenesená",J448,0)</f>
        <v>0</v>
      </c>
      <c r="BI448" s="240">
        <f>IF(N448="nulová",J448,0)</f>
        <v>0</v>
      </c>
      <c r="BJ448" s="18" t="s">
        <v>89</v>
      </c>
      <c r="BK448" s="240">
        <f>ROUND(I448*H448,2)</f>
        <v>0</v>
      </c>
      <c r="BL448" s="18" t="s">
        <v>404</v>
      </c>
      <c r="BM448" s="239" t="s">
        <v>6221</v>
      </c>
    </row>
    <row r="449" s="13" customFormat="1">
      <c r="A449" s="13"/>
      <c r="B449" s="251"/>
      <c r="C449" s="252"/>
      <c r="D449" s="253" t="s">
        <v>440</v>
      </c>
      <c r="E449" s="254" t="s">
        <v>1</v>
      </c>
      <c r="F449" s="255" t="s">
        <v>6198</v>
      </c>
      <c r="G449" s="252"/>
      <c r="H449" s="256">
        <v>436.35899999999998</v>
      </c>
      <c r="I449" s="257"/>
      <c r="J449" s="252"/>
      <c r="K449" s="252"/>
      <c r="L449" s="258"/>
      <c r="M449" s="259"/>
      <c r="N449" s="260"/>
      <c r="O449" s="260"/>
      <c r="P449" s="260"/>
      <c r="Q449" s="260"/>
      <c r="R449" s="260"/>
      <c r="S449" s="260"/>
      <c r="T449" s="261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62" t="s">
        <v>440</v>
      </c>
      <c r="AU449" s="262" t="s">
        <v>91</v>
      </c>
      <c r="AV449" s="13" t="s">
        <v>91</v>
      </c>
      <c r="AW449" s="13" t="s">
        <v>36</v>
      </c>
      <c r="AX449" s="13" t="s">
        <v>89</v>
      </c>
      <c r="AY449" s="262" t="s">
        <v>320</v>
      </c>
    </row>
    <row r="450" s="2" customFormat="1" ht="24.15" customHeight="1">
      <c r="A450" s="39"/>
      <c r="B450" s="40"/>
      <c r="C450" s="228" t="s">
        <v>1380</v>
      </c>
      <c r="D450" s="228" t="s">
        <v>323</v>
      </c>
      <c r="E450" s="229" t="s">
        <v>2097</v>
      </c>
      <c r="F450" s="230" t="s">
        <v>2098</v>
      </c>
      <c r="G450" s="231" t="s">
        <v>437</v>
      </c>
      <c r="H450" s="232">
        <v>496</v>
      </c>
      <c r="I450" s="233"/>
      <c r="J450" s="234">
        <f>ROUND(I450*H450,2)</f>
        <v>0</v>
      </c>
      <c r="K450" s="230" t="s">
        <v>326</v>
      </c>
      <c r="L450" s="45"/>
      <c r="M450" s="235" t="s">
        <v>1</v>
      </c>
      <c r="N450" s="236" t="s">
        <v>46</v>
      </c>
      <c r="O450" s="92"/>
      <c r="P450" s="237">
        <f>O450*H450</f>
        <v>0</v>
      </c>
      <c r="Q450" s="237">
        <v>0</v>
      </c>
      <c r="R450" s="237">
        <f>Q450*H450</f>
        <v>0</v>
      </c>
      <c r="S450" s="237">
        <v>0</v>
      </c>
      <c r="T450" s="238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39" t="s">
        <v>404</v>
      </c>
      <c r="AT450" s="239" t="s">
        <v>323</v>
      </c>
      <c r="AU450" s="239" t="s">
        <v>91</v>
      </c>
      <c r="AY450" s="18" t="s">
        <v>320</v>
      </c>
      <c r="BE450" s="240">
        <f>IF(N450="základní",J450,0)</f>
        <v>0</v>
      </c>
      <c r="BF450" s="240">
        <f>IF(N450="snížená",J450,0)</f>
        <v>0</v>
      </c>
      <c r="BG450" s="240">
        <f>IF(N450="zákl. přenesená",J450,0)</f>
        <v>0</v>
      </c>
      <c r="BH450" s="240">
        <f>IF(N450="sníž. přenesená",J450,0)</f>
        <v>0</v>
      </c>
      <c r="BI450" s="240">
        <f>IF(N450="nulová",J450,0)</f>
        <v>0</v>
      </c>
      <c r="BJ450" s="18" t="s">
        <v>89</v>
      </c>
      <c r="BK450" s="240">
        <f>ROUND(I450*H450,2)</f>
        <v>0</v>
      </c>
      <c r="BL450" s="18" t="s">
        <v>404</v>
      </c>
      <c r="BM450" s="239" t="s">
        <v>6222</v>
      </c>
    </row>
    <row r="451" s="2" customFormat="1">
      <c r="A451" s="39"/>
      <c r="B451" s="40"/>
      <c r="C451" s="41"/>
      <c r="D451" s="241" t="s">
        <v>329</v>
      </c>
      <c r="E451" s="41"/>
      <c r="F451" s="242" t="s">
        <v>2100</v>
      </c>
      <c r="G451" s="41"/>
      <c r="H451" s="41"/>
      <c r="I451" s="243"/>
      <c r="J451" s="41"/>
      <c r="K451" s="41"/>
      <c r="L451" s="45"/>
      <c r="M451" s="244"/>
      <c r="N451" s="245"/>
      <c r="O451" s="92"/>
      <c r="P451" s="92"/>
      <c r="Q451" s="92"/>
      <c r="R451" s="92"/>
      <c r="S451" s="92"/>
      <c r="T451" s="93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329</v>
      </c>
      <c r="AU451" s="18" t="s">
        <v>91</v>
      </c>
    </row>
    <row r="452" s="2" customFormat="1" ht="24.15" customHeight="1">
      <c r="A452" s="39"/>
      <c r="B452" s="40"/>
      <c r="C452" s="274" t="s">
        <v>1383</v>
      </c>
      <c r="D452" s="274" t="s">
        <v>503</v>
      </c>
      <c r="E452" s="275" t="s">
        <v>2103</v>
      </c>
      <c r="F452" s="276" t="s">
        <v>2104</v>
      </c>
      <c r="G452" s="277" t="s">
        <v>437</v>
      </c>
      <c r="H452" s="278">
        <v>1041.5999999999999</v>
      </c>
      <c r="I452" s="279"/>
      <c r="J452" s="280">
        <f>ROUND(I452*H452,2)</f>
        <v>0</v>
      </c>
      <c r="K452" s="276" t="s">
        <v>1</v>
      </c>
      <c r="L452" s="281"/>
      <c r="M452" s="282" t="s">
        <v>1</v>
      </c>
      <c r="N452" s="283" t="s">
        <v>46</v>
      </c>
      <c r="O452" s="92"/>
      <c r="P452" s="237">
        <f>O452*H452</f>
        <v>0</v>
      </c>
      <c r="Q452" s="237">
        <v>0.0060000000000000001</v>
      </c>
      <c r="R452" s="237">
        <f>Q452*H452</f>
        <v>6.2495999999999992</v>
      </c>
      <c r="S452" s="237">
        <v>0</v>
      </c>
      <c r="T452" s="238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39" t="s">
        <v>823</v>
      </c>
      <c r="AT452" s="239" t="s">
        <v>503</v>
      </c>
      <c r="AU452" s="239" t="s">
        <v>91</v>
      </c>
      <c r="AY452" s="18" t="s">
        <v>320</v>
      </c>
      <c r="BE452" s="240">
        <f>IF(N452="základní",J452,0)</f>
        <v>0</v>
      </c>
      <c r="BF452" s="240">
        <f>IF(N452="snížená",J452,0)</f>
        <v>0</v>
      </c>
      <c r="BG452" s="240">
        <f>IF(N452="zákl. přenesená",J452,0)</f>
        <v>0</v>
      </c>
      <c r="BH452" s="240">
        <f>IF(N452="sníž. přenesená",J452,0)</f>
        <v>0</v>
      </c>
      <c r="BI452" s="240">
        <f>IF(N452="nulová",J452,0)</f>
        <v>0</v>
      </c>
      <c r="BJ452" s="18" t="s">
        <v>89</v>
      </c>
      <c r="BK452" s="240">
        <f>ROUND(I452*H452,2)</f>
        <v>0</v>
      </c>
      <c r="BL452" s="18" t="s">
        <v>404</v>
      </c>
      <c r="BM452" s="239" t="s">
        <v>6223</v>
      </c>
    </row>
    <row r="453" s="13" customFormat="1">
      <c r="A453" s="13"/>
      <c r="B453" s="251"/>
      <c r="C453" s="252"/>
      <c r="D453" s="253" t="s">
        <v>440</v>
      </c>
      <c r="E453" s="254" t="s">
        <v>1</v>
      </c>
      <c r="F453" s="255" t="s">
        <v>6224</v>
      </c>
      <c r="G453" s="252"/>
      <c r="H453" s="256">
        <v>1041.5999999999999</v>
      </c>
      <c r="I453" s="257"/>
      <c r="J453" s="252"/>
      <c r="K453" s="252"/>
      <c r="L453" s="258"/>
      <c r="M453" s="259"/>
      <c r="N453" s="260"/>
      <c r="O453" s="260"/>
      <c r="P453" s="260"/>
      <c r="Q453" s="260"/>
      <c r="R453" s="260"/>
      <c r="S453" s="260"/>
      <c r="T453" s="261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62" t="s">
        <v>440</v>
      </c>
      <c r="AU453" s="262" t="s">
        <v>91</v>
      </c>
      <c r="AV453" s="13" t="s">
        <v>91</v>
      </c>
      <c r="AW453" s="13" t="s">
        <v>36</v>
      </c>
      <c r="AX453" s="13" t="s">
        <v>89</v>
      </c>
      <c r="AY453" s="262" t="s">
        <v>320</v>
      </c>
    </row>
    <row r="454" s="2" customFormat="1" ht="24.15" customHeight="1">
      <c r="A454" s="39"/>
      <c r="B454" s="40"/>
      <c r="C454" s="228" t="s">
        <v>1388</v>
      </c>
      <c r="D454" s="228" t="s">
        <v>323</v>
      </c>
      <c r="E454" s="229" t="s">
        <v>2097</v>
      </c>
      <c r="F454" s="230" t="s">
        <v>2098</v>
      </c>
      <c r="G454" s="231" t="s">
        <v>437</v>
      </c>
      <c r="H454" s="232">
        <v>496</v>
      </c>
      <c r="I454" s="233"/>
      <c r="J454" s="234">
        <f>ROUND(I454*H454,2)</f>
        <v>0</v>
      </c>
      <c r="K454" s="230" t="s">
        <v>326</v>
      </c>
      <c r="L454" s="45"/>
      <c r="M454" s="235" t="s">
        <v>1</v>
      </c>
      <c r="N454" s="236" t="s">
        <v>46</v>
      </c>
      <c r="O454" s="92"/>
      <c r="P454" s="237">
        <f>O454*H454</f>
        <v>0</v>
      </c>
      <c r="Q454" s="237">
        <v>0</v>
      </c>
      <c r="R454" s="237">
        <f>Q454*H454</f>
        <v>0</v>
      </c>
      <c r="S454" s="237">
        <v>0</v>
      </c>
      <c r="T454" s="238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39" t="s">
        <v>404</v>
      </c>
      <c r="AT454" s="239" t="s">
        <v>323</v>
      </c>
      <c r="AU454" s="239" t="s">
        <v>91</v>
      </c>
      <c r="AY454" s="18" t="s">
        <v>320</v>
      </c>
      <c r="BE454" s="240">
        <f>IF(N454="základní",J454,0)</f>
        <v>0</v>
      </c>
      <c r="BF454" s="240">
        <f>IF(N454="snížená",J454,0)</f>
        <v>0</v>
      </c>
      <c r="BG454" s="240">
        <f>IF(N454="zákl. přenesená",J454,0)</f>
        <v>0</v>
      </c>
      <c r="BH454" s="240">
        <f>IF(N454="sníž. přenesená",J454,0)</f>
        <v>0</v>
      </c>
      <c r="BI454" s="240">
        <f>IF(N454="nulová",J454,0)</f>
        <v>0</v>
      </c>
      <c r="BJ454" s="18" t="s">
        <v>89</v>
      </c>
      <c r="BK454" s="240">
        <f>ROUND(I454*H454,2)</f>
        <v>0</v>
      </c>
      <c r="BL454" s="18" t="s">
        <v>404</v>
      </c>
      <c r="BM454" s="239" t="s">
        <v>6225</v>
      </c>
    </row>
    <row r="455" s="2" customFormat="1">
      <c r="A455" s="39"/>
      <c r="B455" s="40"/>
      <c r="C455" s="41"/>
      <c r="D455" s="241" t="s">
        <v>329</v>
      </c>
      <c r="E455" s="41"/>
      <c r="F455" s="242" t="s">
        <v>2100</v>
      </c>
      <c r="G455" s="41"/>
      <c r="H455" s="41"/>
      <c r="I455" s="243"/>
      <c r="J455" s="41"/>
      <c r="K455" s="41"/>
      <c r="L455" s="45"/>
      <c r="M455" s="244"/>
      <c r="N455" s="245"/>
      <c r="O455" s="92"/>
      <c r="P455" s="92"/>
      <c r="Q455" s="92"/>
      <c r="R455" s="92"/>
      <c r="S455" s="92"/>
      <c r="T455" s="93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329</v>
      </c>
      <c r="AU455" s="18" t="s">
        <v>91</v>
      </c>
    </row>
    <row r="456" s="2" customFormat="1" ht="24.15" customHeight="1">
      <c r="A456" s="39"/>
      <c r="B456" s="40"/>
      <c r="C456" s="274" t="s">
        <v>1395</v>
      </c>
      <c r="D456" s="274" t="s">
        <v>503</v>
      </c>
      <c r="E456" s="275" t="s">
        <v>2110</v>
      </c>
      <c r="F456" s="276" t="s">
        <v>2111</v>
      </c>
      <c r="G456" s="277" t="s">
        <v>437</v>
      </c>
      <c r="H456" s="278">
        <v>1041.5999999999999</v>
      </c>
      <c r="I456" s="279"/>
      <c r="J456" s="280">
        <f>ROUND(I456*H456,2)</f>
        <v>0</v>
      </c>
      <c r="K456" s="276" t="s">
        <v>326</v>
      </c>
      <c r="L456" s="281"/>
      <c r="M456" s="282" t="s">
        <v>1</v>
      </c>
      <c r="N456" s="283" t="s">
        <v>46</v>
      </c>
      <c r="O456" s="92"/>
      <c r="P456" s="237">
        <f>O456*H456</f>
        <v>0</v>
      </c>
      <c r="Q456" s="237">
        <v>0.0033</v>
      </c>
      <c r="R456" s="237">
        <f>Q456*H456</f>
        <v>3.4372799999999999</v>
      </c>
      <c r="S456" s="237">
        <v>0</v>
      </c>
      <c r="T456" s="238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39" t="s">
        <v>823</v>
      </c>
      <c r="AT456" s="239" t="s">
        <v>503</v>
      </c>
      <c r="AU456" s="239" t="s">
        <v>91</v>
      </c>
      <c r="AY456" s="18" t="s">
        <v>320</v>
      </c>
      <c r="BE456" s="240">
        <f>IF(N456="základní",J456,0)</f>
        <v>0</v>
      </c>
      <c r="BF456" s="240">
        <f>IF(N456="snížená",J456,0)</f>
        <v>0</v>
      </c>
      <c r="BG456" s="240">
        <f>IF(N456="zákl. přenesená",J456,0)</f>
        <v>0</v>
      </c>
      <c r="BH456" s="240">
        <f>IF(N456="sníž. přenesená",J456,0)</f>
        <v>0</v>
      </c>
      <c r="BI456" s="240">
        <f>IF(N456="nulová",J456,0)</f>
        <v>0</v>
      </c>
      <c r="BJ456" s="18" t="s">
        <v>89</v>
      </c>
      <c r="BK456" s="240">
        <f>ROUND(I456*H456,2)</f>
        <v>0</v>
      </c>
      <c r="BL456" s="18" t="s">
        <v>404</v>
      </c>
      <c r="BM456" s="239" t="s">
        <v>6226</v>
      </c>
    </row>
    <row r="457" s="13" customFormat="1">
      <c r="A457" s="13"/>
      <c r="B457" s="251"/>
      <c r="C457" s="252"/>
      <c r="D457" s="253" t="s">
        <v>440</v>
      </c>
      <c r="E457" s="254" t="s">
        <v>1</v>
      </c>
      <c r="F457" s="255" t="s">
        <v>6224</v>
      </c>
      <c r="G457" s="252"/>
      <c r="H457" s="256">
        <v>1041.5999999999999</v>
      </c>
      <c r="I457" s="257"/>
      <c r="J457" s="252"/>
      <c r="K457" s="252"/>
      <c r="L457" s="258"/>
      <c r="M457" s="259"/>
      <c r="N457" s="260"/>
      <c r="O457" s="260"/>
      <c r="P457" s="260"/>
      <c r="Q457" s="260"/>
      <c r="R457" s="260"/>
      <c r="S457" s="260"/>
      <c r="T457" s="261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62" t="s">
        <v>440</v>
      </c>
      <c r="AU457" s="262" t="s">
        <v>91</v>
      </c>
      <c r="AV457" s="13" t="s">
        <v>91</v>
      </c>
      <c r="AW457" s="13" t="s">
        <v>36</v>
      </c>
      <c r="AX457" s="13" t="s">
        <v>89</v>
      </c>
      <c r="AY457" s="262" t="s">
        <v>320</v>
      </c>
    </row>
    <row r="458" s="2" customFormat="1" ht="24.15" customHeight="1">
      <c r="A458" s="39"/>
      <c r="B458" s="40"/>
      <c r="C458" s="228" t="s">
        <v>1401</v>
      </c>
      <c r="D458" s="228" t="s">
        <v>323</v>
      </c>
      <c r="E458" s="229" t="s">
        <v>2114</v>
      </c>
      <c r="F458" s="230" t="s">
        <v>2115</v>
      </c>
      <c r="G458" s="231" t="s">
        <v>437</v>
      </c>
      <c r="H458" s="232">
        <v>496</v>
      </c>
      <c r="I458" s="233"/>
      <c r="J458" s="234">
        <f>ROUND(I458*H458,2)</f>
        <v>0</v>
      </c>
      <c r="K458" s="230" t="s">
        <v>1</v>
      </c>
      <c r="L458" s="45"/>
      <c r="M458" s="235" t="s">
        <v>1</v>
      </c>
      <c r="N458" s="236" t="s">
        <v>46</v>
      </c>
      <c r="O458" s="92"/>
      <c r="P458" s="237">
        <f>O458*H458</f>
        <v>0</v>
      </c>
      <c r="Q458" s="237">
        <v>0</v>
      </c>
      <c r="R458" s="237">
        <f>Q458*H458</f>
        <v>0</v>
      </c>
      <c r="S458" s="237">
        <v>0</v>
      </c>
      <c r="T458" s="238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39" t="s">
        <v>404</v>
      </c>
      <c r="AT458" s="239" t="s">
        <v>323</v>
      </c>
      <c r="AU458" s="239" t="s">
        <v>91</v>
      </c>
      <c r="AY458" s="18" t="s">
        <v>320</v>
      </c>
      <c r="BE458" s="240">
        <f>IF(N458="základní",J458,0)</f>
        <v>0</v>
      </c>
      <c r="BF458" s="240">
        <f>IF(N458="snížená",J458,0)</f>
        <v>0</v>
      </c>
      <c r="BG458" s="240">
        <f>IF(N458="zákl. přenesená",J458,0)</f>
        <v>0</v>
      </c>
      <c r="BH458" s="240">
        <f>IF(N458="sníž. přenesená",J458,0)</f>
        <v>0</v>
      </c>
      <c r="BI458" s="240">
        <f>IF(N458="nulová",J458,0)</f>
        <v>0</v>
      </c>
      <c r="BJ458" s="18" t="s">
        <v>89</v>
      </c>
      <c r="BK458" s="240">
        <f>ROUND(I458*H458,2)</f>
        <v>0</v>
      </c>
      <c r="BL458" s="18" t="s">
        <v>404</v>
      </c>
      <c r="BM458" s="239" t="s">
        <v>6227</v>
      </c>
    </row>
    <row r="459" s="2" customFormat="1" ht="33" customHeight="1">
      <c r="A459" s="39"/>
      <c r="B459" s="40"/>
      <c r="C459" s="274" t="s">
        <v>1410</v>
      </c>
      <c r="D459" s="274" t="s">
        <v>503</v>
      </c>
      <c r="E459" s="275" t="s">
        <v>6228</v>
      </c>
      <c r="F459" s="276" t="s">
        <v>2119</v>
      </c>
      <c r="G459" s="277" t="s">
        <v>437</v>
      </c>
      <c r="H459" s="278">
        <v>520.79999999999995</v>
      </c>
      <c r="I459" s="279"/>
      <c r="J459" s="280">
        <f>ROUND(I459*H459,2)</f>
        <v>0</v>
      </c>
      <c r="K459" s="276" t="s">
        <v>1</v>
      </c>
      <c r="L459" s="281"/>
      <c r="M459" s="282" t="s">
        <v>1</v>
      </c>
      <c r="N459" s="283" t="s">
        <v>46</v>
      </c>
      <c r="O459" s="92"/>
      <c r="P459" s="237">
        <f>O459*H459</f>
        <v>0</v>
      </c>
      <c r="Q459" s="237">
        <v>0.0033</v>
      </c>
      <c r="R459" s="237">
        <f>Q459*H459</f>
        <v>1.71864</v>
      </c>
      <c r="S459" s="237">
        <v>0</v>
      </c>
      <c r="T459" s="238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39" t="s">
        <v>823</v>
      </c>
      <c r="AT459" s="239" t="s">
        <v>503</v>
      </c>
      <c r="AU459" s="239" t="s">
        <v>91</v>
      </c>
      <c r="AY459" s="18" t="s">
        <v>320</v>
      </c>
      <c r="BE459" s="240">
        <f>IF(N459="základní",J459,0)</f>
        <v>0</v>
      </c>
      <c r="BF459" s="240">
        <f>IF(N459="snížená",J459,0)</f>
        <v>0</v>
      </c>
      <c r="BG459" s="240">
        <f>IF(N459="zákl. přenesená",J459,0)</f>
        <v>0</v>
      </c>
      <c r="BH459" s="240">
        <f>IF(N459="sníž. přenesená",J459,0)</f>
        <v>0</v>
      </c>
      <c r="BI459" s="240">
        <f>IF(N459="nulová",J459,0)</f>
        <v>0</v>
      </c>
      <c r="BJ459" s="18" t="s">
        <v>89</v>
      </c>
      <c r="BK459" s="240">
        <f>ROUND(I459*H459,2)</f>
        <v>0</v>
      </c>
      <c r="BL459" s="18" t="s">
        <v>404</v>
      </c>
      <c r="BM459" s="239" t="s">
        <v>6229</v>
      </c>
    </row>
    <row r="460" s="13" customFormat="1">
      <c r="A460" s="13"/>
      <c r="B460" s="251"/>
      <c r="C460" s="252"/>
      <c r="D460" s="253" t="s">
        <v>440</v>
      </c>
      <c r="E460" s="254" t="s">
        <v>1</v>
      </c>
      <c r="F460" s="255" t="s">
        <v>6230</v>
      </c>
      <c r="G460" s="252"/>
      <c r="H460" s="256">
        <v>520.79999999999995</v>
      </c>
      <c r="I460" s="257"/>
      <c r="J460" s="252"/>
      <c r="K460" s="252"/>
      <c r="L460" s="258"/>
      <c r="M460" s="259"/>
      <c r="N460" s="260"/>
      <c r="O460" s="260"/>
      <c r="P460" s="260"/>
      <c r="Q460" s="260"/>
      <c r="R460" s="260"/>
      <c r="S460" s="260"/>
      <c r="T460" s="261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2" t="s">
        <v>440</v>
      </c>
      <c r="AU460" s="262" t="s">
        <v>91</v>
      </c>
      <c r="AV460" s="13" t="s">
        <v>91</v>
      </c>
      <c r="AW460" s="13" t="s">
        <v>36</v>
      </c>
      <c r="AX460" s="13" t="s">
        <v>89</v>
      </c>
      <c r="AY460" s="262" t="s">
        <v>320</v>
      </c>
    </row>
    <row r="461" s="2" customFormat="1" ht="16.5" customHeight="1">
      <c r="A461" s="39"/>
      <c r="B461" s="40"/>
      <c r="C461" s="228" t="s">
        <v>1419</v>
      </c>
      <c r="D461" s="228" t="s">
        <v>323</v>
      </c>
      <c r="E461" s="229" t="s">
        <v>2137</v>
      </c>
      <c r="F461" s="230" t="s">
        <v>2138</v>
      </c>
      <c r="G461" s="231" t="s">
        <v>515</v>
      </c>
      <c r="H461" s="232">
        <v>77</v>
      </c>
      <c r="I461" s="233"/>
      <c r="J461" s="234">
        <f>ROUND(I461*H461,2)</f>
        <v>0</v>
      </c>
      <c r="K461" s="230" t="s">
        <v>1</v>
      </c>
      <c r="L461" s="45"/>
      <c r="M461" s="235" t="s">
        <v>1</v>
      </c>
      <c r="N461" s="236" t="s">
        <v>46</v>
      </c>
      <c r="O461" s="92"/>
      <c r="P461" s="237">
        <f>O461*H461</f>
        <v>0</v>
      </c>
      <c r="Q461" s="237">
        <v>0</v>
      </c>
      <c r="R461" s="237">
        <f>Q461*H461</f>
        <v>0</v>
      </c>
      <c r="S461" s="237">
        <v>0</v>
      </c>
      <c r="T461" s="238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39" t="s">
        <v>404</v>
      </c>
      <c r="AT461" s="239" t="s">
        <v>323</v>
      </c>
      <c r="AU461" s="239" t="s">
        <v>91</v>
      </c>
      <c r="AY461" s="18" t="s">
        <v>320</v>
      </c>
      <c r="BE461" s="240">
        <f>IF(N461="základní",J461,0)</f>
        <v>0</v>
      </c>
      <c r="BF461" s="240">
        <f>IF(N461="snížená",J461,0)</f>
        <v>0</v>
      </c>
      <c r="BG461" s="240">
        <f>IF(N461="zákl. přenesená",J461,0)</f>
        <v>0</v>
      </c>
      <c r="BH461" s="240">
        <f>IF(N461="sníž. přenesená",J461,0)</f>
        <v>0</v>
      </c>
      <c r="BI461" s="240">
        <f>IF(N461="nulová",J461,0)</f>
        <v>0</v>
      </c>
      <c r="BJ461" s="18" t="s">
        <v>89</v>
      </c>
      <c r="BK461" s="240">
        <f>ROUND(I461*H461,2)</f>
        <v>0</v>
      </c>
      <c r="BL461" s="18" t="s">
        <v>404</v>
      </c>
      <c r="BM461" s="239" t="s">
        <v>6231</v>
      </c>
    </row>
    <row r="462" s="13" customFormat="1">
      <c r="A462" s="13"/>
      <c r="B462" s="251"/>
      <c r="C462" s="252"/>
      <c r="D462" s="253" t="s">
        <v>440</v>
      </c>
      <c r="E462" s="254" t="s">
        <v>1</v>
      </c>
      <c r="F462" s="255" t="s">
        <v>6232</v>
      </c>
      <c r="G462" s="252"/>
      <c r="H462" s="256">
        <v>30.5</v>
      </c>
      <c r="I462" s="257"/>
      <c r="J462" s="252"/>
      <c r="K462" s="252"/>
      <c r="L462" s="258"/>
      <c r="M462" s="259"/>
      <c r="N462" s="260"/>
      <c r="O462" s="260"/>
      <c r="P462" s="260"/>
      <c r="Q462" s="260"/>
      <c r="R462" s="260"/>
      <c r="S462" s="260"/>
      <c r="T462" s="261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62" t="s">
        <v>440</v>
      </c>
      <c r="AU462" s="262" t="s">
        <v>91</v>
      </c>
      <c r="AV462" s="13" t="s">
        <v>91</v>
      </c>
      <c r="AW462" s="13" t="s">
        <v>36</v>
      </c>
      <c r="AX462" s="13" t="s">
        <v>81</v>
      </c>
      <c r="AY462" s="262" t="s">
        <v>320</v>
      </c>
    </row>
    <row r="463" s="13" customFormat="1">
      <c r="A463" s="13"/>
      <c r="B463" s="251"/>
      <c r="C463" s="252"/>
      <c r="D463" s="253" t="s">
        <v>440</v>
      </c>
      <c r="E463" s="254" t="s">
        <v>1</v>
      </c>
      <c r="F463" s="255" t="s">
        <v>6233</v>
      </c>
      <c r="G463" s="252"/>
      <c r="H463" s="256">
        <v>46.5</v>
      </c>
      <c r="I463" s="257"/>
      <c r="J463" s="252"/>
      <c r="K463" s="252"/>
      <c r="L463" s="258"/>
      <c r="M463" s="259"/>
      <c r="N463" s="260"/>
      <c r="O463" s="260"/>
      <c r="P463" s="260"/>
      <c r="Q463" s="260"/>
      <c r="R463" s="260"/>
      <c r="S463" s="260"/>
      <c r="T463" s="261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62" t="s">
        <v>440</v>
      </c>
      <c r="AU463" s="262" t="s">
        <v>91</v>
      </c>
      <c r="AV463" s="13" t="s">
        <v>91</v>
      </c>
      <c r="AW463" s="13" t="s">
        <v>36</v>
      </c>
      <c r="AX463" s="13" t="s">
        <v>81</v>
      </c>
      <c r="AY463" s="262" t="s">
        <v>320</v>
      </c>
    </row>
    <row r="464" s="14" customFormat="1">
      <c r="A464" s="14"/>
      <c r="B464" s="263"/>
      <c r="C464" s="264"/>
      <c r="D464" s="253" t="s">
        <v>440</v>
      </c>
      <c r="E464" s="265" t="s">
        <v>1</v>
      </c>
      <c r="F464" s="266" t="s">
        <v>485</v>
      </c>
      <c r="G464" s="264"/>
      <c r="H464" s="267">
        <v>77</v>
      </c>
      <c r="I464" s="268"/>
      <c r="J464" s="264"/>
      <c r="K464" s="264"/>
      <c r="L464" s="269"/>
      <c r="M464" s="270"/>
      <c r="N464" s="271"/>
      <c r="O464" s="271"/>
      <c r="P464" s="271"/>
      <c r="Q464" s="271"/>
      <c r="R464" s="271"/>
      <c r="S464" s="271"/>
      <c r="T464" s="272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73" t="s">
        <v>440</v>
      </c>
      <c r="AU464" s="273" t="s">
        <v>91</v>
      </c>
      <c r="AV464" s="14" t="s">
        <v>341</v>
      </c>
      <c r="AW464" s="14" t="s">
        <v>36</v>
      </c>
      <c r="AX464" s="14" t="s">
        <v>89</v>
      </c>
      <c r="AY464" s="273" t="s">
        <v>320</v>
      </c>
    </row>
    <row r="465" s="2" customFormat="1" ht="24.15" customHeight="1">
      <c r="A465" s="39"/>
      <c r="B465" s="40"/>
      <c r="C465" s="274" t="s">
        <v>1426</v>
      </c>
      <c r="D465" s="274" t="s">
        <v>503</v>
      </c>
      <c r="E465" s="275" t="s">
        <v>2143</v>
      </c>
      <c r="F465" s="276" t="s">
        <v>2144</v>
      </c>
      <c r="G465" s="277" t="s">
        <v>437</v>
      </c>
      <c r="H465" s="278">
        <v>16.013000000000002</v>
      </c>
      <c r="I465" s="279"/>
      <c r="J465" s="280">
        <f>ROUND(I465*H465,2)</f>
        <v>0</v>
      </c>
      <c r="K465" s="276" t="s">
        <v>326</v>
      </c>
      <c r="L465" s="281"/>
      <c r="M465" s="282" t="s">
        <v>1</v>
      </c>
      <c r="N465" s="283" t="s">
        <v>46</v>
      </c>
      <c r="O465" s="92"/>
      <c r="P465" s="237">
        <f>O465*H465</f>
        <v>0</v>
      </c>
      <c r="Q465" s="237">
        <v>0.002</v>
      </c>
      <c r="R465" s="237">
        <f>Q465*H465</f>
        <v>0.032026000000000006</v>
      </c>
      <c r="S465" s="237">
        <v>0</v>
      </c>
      <c r="T465" s="238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39" t="s">
        <v>823</v>
      </c>
      <c r="AT465" s="239" t="s">
        <v>503</v>
      </c>
      <c r="AU465" s="239" t="s">
        <v>91</v>
      </c>
      <c r="AY465" s="18" t="s">
        <v>320</v>
      </c>
      <c r="BE465" s="240">
        <f>IF(N465="základní",J465,0)</f>
        <v>0</v>
      </c>
      <c r="BF465" s="240">
        <f>IF(N465="snížená",J465,0)</f>
        <v>0</v>
      </c>
      <c r="BG465" s="240">
        <f>IF(N465="zákl. přenesená",J465,0)</f>
        <v>0</v>
      </c>
      <c r="BH465" s="240">
        <f>IF(N465="sníž. přenesená",J465,0)</f>
        <v>0</v>
      </c>
      <c r="BI465" s="240">
        <f>IF(N465="nulová",J465,0)</f>
        <v>0</v>
      </c>
      <c r="BJ465" s="18" t="s">
        <v>89</v>
      </c>
      <c r="BK465" s="240">
        <f>ROUND(I465*H465,2)</f>
        <v>0</v>
      </c>
      <c r="BL465" s="18" t="s">
        <v>404</v>
      </c>
      <c r="BM465" s="239" t="s">
        <v>6234</v>
      </c>
    </row>
    <row r="466" s="13" customFormat="1">
      <c r="A466" s="13"/>
      <c r="B466" s="251"/>
      <c r="C466" s="252"/>
      <c r="D466" s="253" t="s">
        <v>440</v>
      </c>
      <c r="E466" s="254" t="s">
        <v>1</v>
      </c>
      <c r="F466" s="255" t="s">
        <v>6235</v>
      </c>
      <c r="G466" s="252"/>
      <c r="H466" s="256">
        <v>16.013000000000002</v>
      </c>
      <c r="I466" s="257"/>
      <c r="J466" s="252"/>
      <c r="K466" s="252"/>
      <c r="L466" s="258"/>
      <c r="M466" s="259"/>
      <c r="N466" s="260"/>
      <c r="O466" s="260"/>
      <c r="P466" s="260"/>
      <c r="Q466" s="260"/>
      <c r="R466" s="260"/>
      <c r="S466" s="260"/>
      <c r="T466" s="261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2" t="s">
        <v>440</v>
      </c>
      <c r="AU466" s="262" t="s">
        <v>91</v>
      </c>
      <c r="AV466" s="13" t="s">
        <v>91</v>
      </c>
      <c r="AW466" s="13" t="s">
        <v>36</v>
      </c>
      <c r="AX466" s="13" t="s">
        <v>89</v>
      </c>
      <c r="AY466" s="262" t="s">
        <v>320</v>
      </c>
    </row>
    <row r="467" s="2" customFormat="1" ht="24.15" customHeight="1">
      <c r="A467" s="39"/>
      <c r="B467" s="40"/>
      <c r="C467" s="274" t="s">
        <v>1432</v>
      </c>
      <c r="D467" s="274" t="s">
        <v>503</v>
      </c>
      <c r="E467" s="275" t="s">
        <v>6236</v>
      </c>
      <c r="F467" s="276" t="s">
        <v>6237</v>
      </c>
      <c r="G467" s="277" t="s">
        <v>437</v>
      </c>
      <c r="H467" s="278">
        <v>19.215</v>
      </c>
      <c r="I467" s="279"/>
      <c r="J467" s="280">
        <f>ROUND(I467*H467,2)</f>
        <v>0</v>
      </c>
      <c r="K467" s="276" t="s">
        <v>326</v>
      </c>
      <c r="L467" s="281"/>
      <c r="M467" s="282" t="s">
        <v>1</v>
      </c>
      <c r="N467" s="283" t="s">
        <v>46</v>
      </c>
      <c r="O467" s="92"/>
      <c r="P467" s="237">
        <f>O467*H467</f>
        <v>0</v>
      </c>
      <c r="Q467" s="237">
        <v>0.0037499999999999999</v>
      </c>
      <c r="R467" s="237">
        <f>Q467*H467</f>
        <v>0.072056250000000002</v>
      </c>
      <c r="S467" s="237">
        <v>0</v>
      </c>
      <c r="T467" s="238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39" t="s">
        <v>823</v>
      </c>
      <c r="AT467" s="239" t="s">
        <v>503</v>
      </c>
      <c r="AU467" s="239" t="s">
        <v>91</v>
      </c>
      <c r="AY467" s="18" t="s">
        <v>320</v>
      </c>
      <c r="BE467" s="240">
        <f>IF(N467="základní",J467,0)</f>
        <v>0</v>
      </c>
      <c r="BF467" s="240">
        <f>IF(N467="snížená",J467,0)</f>
        <v>0</v>
      </c>
      <c r="BG467" s="240">
        <f>IF(N467="zákl. přenesená",J467,0)</f>
        <v>0</v>
      </c>
      <c r="BH467" s="240">
        <f>IF(N467="sníž. přenesená",J467,0)</f>
        <v>0</v>
      </c>
      <c r="BI467" s="240">
        <f>IF(N467="nulová",J467,0)</f>
        <v>0</v>
      </c>
      <c r="BJ467" s="18" t="s">
        <v>89</v>
      </c>
      <c r="BK467" s="240">
        <f>ROUND(I467*H467,2)</f>
        <v>0</v>
      </c>
      <c r="BL467" s="18" t="s">
        <v>404</v>
      </c>
      <c r="BM467" s="239" t="s">
        <v>6238</v>
      </c>
    </row>
    <row r="468" s="13" customFormat="1">
      <c r="A468" s="13"/>
      <c r="B468" s="251"/>
      <c r="C468" s="252"/>
      <c r="D468" s="253" t="s">
        <v>440</v>
      </c>
      <c r="E468" s="254" t="s">
        <v>1</v>
      </c>
      <c r="F468" s="255" t="s">
        <v>6239</v>
      </c>
      <c r="G468" s="252"/>
      <c r="H468" s="256">
        <v>19.215</v>
      </c>
      <c r="I468" s="257"/>
      <c r="J468" s="252"/>
      <c r="K468" s="252"/>
      <c r="L468" s="258"/>
      <c r="M468" s="259"/>
      <c r="N468" s="260"/>
      <c r="O468" s="260"/>
      <c r="P468" s="260"/>
      <c r="Q468" s="260"/>
      <c r="R468" s="260"/>
      <c r="S468" s="260"/>
      <c r="T468" s="261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2" t="s">
        <v>440</v>
      </c>
      <c r="AU468" s="262" t="s">
        <v>91</v>
      </c>
      <c r="AV468" s="13" t="s">
        <v>91</v>
      </c>
      <c r="AW468" s="13" t="s">
        <v>36</v>
      </c>
      <c r="AX468" s="13" t="s">
        <v>89</v>
      </c>
      <c r="AY468" s="262" t="s">
        <v>320</v>
      </c>
    </row>
    <row r="469" s="2" customFormat="1" ht="24.15" customHeight="1">
      <c r="A469" s="39"/>
      <c r="B469" s="40"/>
      <c r="C469" s="274" t="s">
        <v>1438</v>
      </c>
      <c r="D469" s="274" t="s">
        <v>503</v>
      </c>
      <c r="E469" s="275" t="s">
        <v>2148</v>
      </c>
      <c r="F469" s="276" t="s">
        <v>2149</v>
      </c>
      <c r="G469" s="277" t="s">
        <v>437</v>
      </c>
      <c r="H469" s="278">
        <v>39.060000000000002</v>
      </c>
      <c r="I469" s="279"/>
      <c r="J469" s="280">
        <f>ROUND(I469*H469,2)</f>
        <v>0</v>
      </c>
      <c r="K469" s="276" t="s">
        <v>326</v>
      </c>
      <c r="L469" s="281"/>
      <c r="M469" s="282" t="s">
        <v>1</v>
      </c>
      <c r="N469" s="283" t="s">
        <v>46</v>
      </c>
      <c r="O469" s="92"/>
      <c r="P469" s="237">
        <f>O469*H469</f>
        <v>0</v>
      </c>
      <c r="Q469" s="237">
        <v>0.0050000000000000001</v>
      </c>
      <c r="R469" s="237">
        <f>Q469*H469</f>
        <v>0.19530000000000003</v>
      </c>
      <c r="S469" s="237">
        <v>0</v>
      </c>
      <c r="T469" s="238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39" t="s">
        <v>823</v>
      </c>
      <c r="AT469" s="239" t="s">
        <v>503</v>
      </c>
      <c r="AU469" s="239" t="s">
        <v>91</v>
      </c>
      <c r="AY469" s="18" t="s">
        <v>320</v>
      </c>
      <c r="BE469" s="240">
        <f>IF(N469="základní",J469,0)</f>
        <v>0</v>
      </c>
      <c r="BF469" s="240">
        <f>IF(N469="snížená",J469,0)</f>
        <v>0</v>
      </c>
      <c r="BG469" s="240">
        <f>IF(N469="zákl. přenesená",J469,0)</f>
        <v>0</v>
      </c>
      <c r="BH469" s="240">
        <f>IF(N469="sníž. přenesená",J469,0)</f>
        <v>0</v>
      </c>
      <c r="BI469" s="240">
        <f>IF(N469="nulová",J469,0)</f>
        <v>0</v>
      </c>
      <c r="BJ469" s="18" t="s">
        <v>89</v>
      </c>
      <c r="BK469" s="240">
        <f>ROUND(I469*H469,2)</f>
        <v>0</v>
      </c>
      <c r="BL469" s="18" t="s">
        <v>404</v>
      </c>
      <c r="BM469" s="239" t="s">
        <v>6240</v>
      </c>
    </row>
    <row r="470" s="13" customFormat="1">
      <c r="A470" s="13"/>
      <c r="B470" s="251"/>
      <c r="C470" s="252"/>
      <c r="D470" s="253" t="s">
        <v>440</v>
      </c>
      <c r="E470" s="254" t="s">
        <v>1</v>
      </c>
      <c r="F470" s="255" t="s">
        <v>6241</v>
      </c>
      <c r="G470" s="252"/>
      <c r="H470" s="256">
        <v>39.060000000000002</v>
      </c>
      <c r="I470" s="257"/>
      <c r="J470" s="252"/>
      <c r="K470" s="252"/>
      <c r="L470" s="258"/>
      <c r="M470" s="259"/>
      <c r="N470" s="260"/>
      <c r="O470" s="260"/>
      <c r="P470" s="260"/>
      <c r="Q470" s="260"/>
      <c r="R470" s="260"/>
      <c r="S470" s="260"/>
      <c r="T470" s="261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62" t="s">
        <v>440</v>
      </c>
      <c r="AU470" s="262" t="s">
        <v>91</v>
      </c>
      <c r="AV470" s="13" t="s">
        <v>91</v>
      </c>
      <c r="AW470" s="13" t="s">
        <v>36</v>
      </c>
      <c r="AX470" s="13" t="s">
        <v>89</v>
      </c>
      <c r="AY470" s="262" t="s">
        <v>320</v>
      </c>
    </row>
    <row r="471" s="2" customFormat="1" ht="21.75" customHeight="1">
      <c r="A471" s="39"/>
      <c r="B471" s="40"/>
      <c r="C471" s="228" t="s">
        <v>1443</v>
      </c>
      <c r="D471" s="228" t="s">
        <v>323</v>
      </c>
      <c r="E471" s="229" t="s">
        <v>2153</v>
      </c>
      <c r="F471" s="230" t="s">
        <v>2154</v>
      </c>
      <c r="G471" s="231" t="s">
        <v>515</v>
      </c>
      <c r="H471" s="232">
        <v>77</v>
      </c>
      <c r="I471" s="233"/>
      <c r="J471" s="234">
        <f>ROUND(I471*H471,2)</f>
        <v>0</v>
      </c>
      <c r="K471" s="230" t="s">
        <v>1</v>
      </c>
      <c r="L471" s="45"/>
      <c r="M471" s="235" t="s">
        <v>1</v>
      </c>
      <c r="N471" s="236" t="s">
        <v>46</v>
      </c>
      <c r="O471" s="92"/>
      <c r="P471" s="237">
        <f>O471*H471</f>
        <v>0</v>
      </c>
      <c r="Q471" s="237">
        <v>0</v>
      </c>
      <c r="R471" s="237">
        <f>Q471*H471</f>
        <v>0</v>
      </c>
      <c r="S471" s="237">
        <v>0</v>
      </c>
      <c r="T471" s="238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39" t="s">
        <v>404</v>
      </c>
      <c r="AT471" s="239" t="s">
        <v>323</v>
      </c>
      <c r="AU471" s="239" t="s">
        <v>91</v>
      </c>
      <c r="AY471" s="18" t="s">
        <v>320</v>
      </c>
      <c r="BE471" s="240">
        <f>IF(N471="základní",J471,0)</f>
        <v>0</v>
      </c>
      <c r="BF471" s="240">
        <f>IF(N471="snížená",J471,0)</f>
        <v>0</v>
      </c>
      <c r="BG471" s="240">
        <f>IF(N471="zákl. přenesená",J471,0)</f>
        <v>0</v>
      </c>
      <c r="BH471" s="240">
        <f>IF(N471="sníž. přenesená",J471,0)</f>
        <v>0</v>
      </c>
      <c r="BI471" s="240">
        <f>IF(N471="nulová",J471,0)</f>
        <v>0</v>
      </c>
      <c r="BJ471" s="18" t="s">
        <v>89</v>
      </c>
      <c r="BK471" s="240">
        <f>ROUND(I471*H471,2)</f>
        <v>0</v>
      </c>
      <c r="BL471" s="18" t="s">
        <v>404</v>
      </c>
      <c r="BM471" s="239" t="s">
        <v>6242</v>
      </c>
    </row>
    <row r="472" s="13" customFormat="1">
      <c r="A472" s="13"/>
      <c r="B472" s="251"/>
      <c r="C472" s="252"/>
      <c r="D472" s="253" t="s">
        <v>440</v>
      </c>
      <c r="E472" s="254" t="s">
        <v>1</v>
      </c>
      <c r="F472" s="255" t="s">
        <v>6232</v>
      </c>
      <c r="G472" s="252"/>
      <c r="H472" s="256">
        <v>30.5</v>
      </c>
      <c r="I472" s="257"/>
      <c r="J472" s="252"/>
      <c r="K472" s="252"/>
      <c r="L472" s="258"/>
      <c r="M472" s="259"/>
      <c r="N472" s="260"/>
      <c r="O472" s="260"/>
      <c r="P472" s="260"/>
      <c r="Q472" s="260"/>
      <c r="R472" s="260"/>
      <c r="S472" s="260"/>
      <c r="T472" s="261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2" t="s">
        <v>440</v>
      </c>
      <c r="AU472" s="262" t="s">
        <v>91</v>
      </c>
      <c r="AV472" s="13" t="s">
        <v>91</v>
      </c>
      <c r="AW472" s="13" t="s">
        <v>36</v>
      </c>
      <c r="AX472" s="13" t="s">
        <v>81</v>
      </c>
      <c r="AY472" s="262" t="s">
        <v>320</v>
      </c>
    </row>
    <row r="473" s="13" customFormat="1">
      <c r="A473" s="13"/>
      <c r="B473" s="251"/>
      <c r="C473" s="252"/>
      <c r="D473" s="253" t="s">
        <v>440</v>
      </c>
      <c r="E473" s="254" t="s">
        <v>1</v>
      </c>
      <c r="F473" s="255" t="s">
        <v>6233</v>
      </c>
      <c r="G473" s="252"/>
      <c r="H473" s="256">
        <v>46.5</v>
      </c>
      <c r="I473" s="257"/>
      <c r="J473" s="252"/>
      <c r="K473" s="252"/>
      <c r="L473" s="258"/>
      <c r="M473" s="259"/>
      <c r="N473" s="260"/>
      <c r="O473" s="260"/>
      <c r="P473" s="260"/>
      <c r="Q473" s="260"/>
      <c r="R473" s="260"/>
      <c r="S473" s="260"/>
      <c r="T473" s="261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62" t="s">
        <v>440</v>
      </c>
      <c r="AU473" s="262" t="s">
        <v>91</v>
      </c>
      <c r="AV473" s="13" t="s">
        <v>91</v>
      </c>
      <c r="AW473" s="13" t="s">
        <v>36</v>
      </c>
      <c r="AX473" s="13" t="s">
        <v>81</v>
      </c>
      <c r="AY473" s="262" t="s">
        <v>320</v>
      </c>
    </row>
    <row r="474" s="14" customFormat="1">
      <c r="A474" s="14"/>
      <c r="B474" s="263"/>
      <c r="C474" s="264"/>
      <c r="D474" s="253" t="s">
        <v>440</v>
      </c>
      <c r="E474" s="265" t="s">
        <v>1</v>
      </c>
      <c r="F474" s="266" t="s">
        <v>485</v>
      </c>
      <c r="G474" s="264"/>
      <c r="H474" s="267">
        <v>77</v>
      </c>
      <c r="I474" s="268"/>
      <c r="J474" s="264"/>
      <c r="K474" s="264"/>
      <c r="L474" s="269"/>
      <c r="M474" s="270"/>
      <c r="N474" s="271"/>
      <c r="O474" s="271"/>
      <c r="P474" s="271"/>
      <c r="Q474" s="271"/>
      <c r="R474" s="271"/>
      <c r="S474" s="271"/>
      <c r="T474" s="272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73" t="s">
        <v>440</v>
      </c>
      <c r="AU474" s="273" t="s">
        <v>91</v>
      </c>
      <c r="AV474" s="14" t="s">
        <v>341</v>
      </c>
      <c r="AW474" s="14" t="s">
        <v>36</v>
      </c>
      <c r="AX474" s="14" t="s">
        <v>89</v>
      </c>
      <c r="AY474" s="273" t="s">
        <v>320</v>
      </c>
    </row>
    <row r="475" s="2" customFormat="1" ht="16.5" customHeight="1">
      <c r="A475" s="39"/>
      <c r="B475" s="40"/>
      <c r="C475" s="274" t="s">
        <v>1454</v>
      </c>
      <c r="D475" s="274" t="s">
        <v>503</v>
      </c>
      <c r="E475" s="275" t="s">
        <v>6243</v>
      </c>
      <c r="F475" s="276" t="s">
        <v>6244</v>
      </c>
      <c r="G475" s="277" t="s">
        <v>437</v>
      </c>
      <c r="H475" s="278">
        <v>16.013000000000002</v>
      </c>
      <c r="I475" s="279"/>
      <c r="J475" s="280">
        <f>ROUND(I475*H475,2)</f>
        <v>0</v>
      </c>
      <c r="K475" s="276" t="s">
        <v>1</v>
      </c>
      <c r="L475" s="281"/>
      <c r="M475" s="282" t="s">
        <v>1</v>
      </c>
      <c r="N475" s="283" t="s">
        <v>46</v>
      </c>
      <c r="O475" s="92"/>
      <c r="P475" s="237">
        <f>O475*H475</f>
        <v>0</v>
      </c>
      <c r="Q475" s="237">
        <v>0.0066</v>
      </c>
      <c r="R475" s="237">
        <f>Q475*H475</f>
        <v>0.10568580000000001</v>
      </c>
      <c r="S475" s="237">
        <v>0</v>
      </c>
      <c r="T475" s="238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39" t="s">
        <v>823</v>
      </c>
      <c r="AT475" s="239" t="s">
        <v>503</v>
      </c>
      <c r="AU475" s="239" t="s">
        <v>91</v>
      </c>
      <c r="AY475" s="18" t="s">
        <v>320</v>
      </c>
      <c r="BE475" s="240">
        <f>IF(N475="základní",J475,0)</f>
        <v>0</v>
      </c>
      <c r="BF475" s="240">
        <f>IF(N475="snížená",J475,0)</f>
        <v>0</v>
      </c>
      <c r="BG475" s="240">
        <f>IF(N475="zákl. přenesená",J475,0)</f>
        <v>0</v>
      </c>
      <c r="BH475" s="240">
        <f>IF(N475="sníž. přenesená",J475,0)</f>
        <v>0</v>
      </c>
      <c r="BI475" s="240">
        <f>IF(N475="nulová",J475,0)</f>
        <v>0</v>
      </c>
      <c r="BJ475" s="18" t="s">
        <v>89</v>
      </c>
      <c r="BK475" s="240">
        <f>ROUND(I475*H475,2)</f>
        <v>0</v>
      </c>
      <c r="BL475" s="18" t="s">
        <v>404</v>
      </c>
      <c r="BM475" s="239" t="s">
        <v>6245</v>
      </c>
    </row>
    <row r="476" s="13" customFormat="1">
      <c r="A476" s="13"/>
      <c r="B476" s="251"/>
      <c r="C476" s="252"/>
      <c r="D476" s="253" t="s">
        <v>440</v>
      </c>
      <c r="E476" s="254" t="s">
        <v>1</v>
      </c>
      <c r="F476" s="255" t="s">
        <v>6235</v>
      </c>
      <c r="G476" s="252"/>
      <c r="H476" s="256">
        <v>16.013000000000002</v>
      </c>
      <c r="I476" s="257"/>
      <c r="J476" s="252"/>
      <c r="K476" s="252"/>
      <c r="L476" s="258"/>
      <c r="M476" s="259"/>
      <c r="N476" s="260"/>
      <c r="O476" s="260"/>
      <c r="P476" s="260"/>
      <c r="Q476" s="260"/>
      <c r="R476" s="260"/>
      <c r="S476" s="260"/>
      <c r="T476" s="261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2" t="s">
        <v>440</v>
      </c>
      <c r="AU476" s="262" t="s">
        <v>91</v>
      </c>
      <c r="AV476" s="13" t="s">
        <v>91</v>
      </c>
      <c r="AW476" s="13" t="s">
        <v>36</v>
      </c>
      <c r="AX476" s="13" t="s">
        <v>89</v>
      </c>
      <c r="AY476" s="262" t="s">
        <v>320</v>
      </c>
    </row>
    <row r="477" s="2" customFormat="1" ht="16.5" customHeight="1">
      <c r="A477" s="39"/>
      <c r="B477" s="40"/>
      <c r="C477" s="274" t="s">
        <v>1459</v>
      </c>
      <c r="D477" s="274" t="s">
        <v>503</v>
      </c>
      <c r="E477" s="275" t="s">
        <v>2157</v>
      </c>
      <c r="F477" s="276" t="s">
        <v>2158</v>
      </c>
      <c r="G477" s="277" t="s">
        <v>437</v>
      </c>
      <c r="H477" s="278">
        <v>14.648</v>
      </c>
      <c r="I477" s="279"/>
      <c r="J477" s="280">
        <f>ROUND(I477*H477,2)</f>
        <v>0</v>
      </c>
      <c r="K477" s="276" t="s">
        <v>1</v>
      </c>
      <c r="L477" s="281"/>
      <c r="M477" s="282" t="s">
        <v>1</v>
      </c>
      <c r="N477" s="283" t="s">
        <v>46</v>
      </c>
      <c r="O477" s="92"/>
      <c r="P477" s="237">
        <f>O477*H477</f>
        <v>0</v>
      </c>
      <c r="Q477" s="237">
        <v>0.0030000000000000001</v>
      </c>
      <c r="R477" s="237">
        <f>Q477*H477</f>
        <v>0.043943999999999997</v>
      </c>
      <c r="S477" s="237">
        <v>0</v>
      </c>
      <c r="T477" s="238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39" t="s">
        <v>823</v>
      </c>
      <c r="AT477" s="239" t="s">
        <v>503</v>
      </c>
      <c r="AU477" s="239" t="s">
        <v>91</v>
      </c>
      <c r="AY477" s="18" t="s">
        <v>320</v>
      </c>
      <c r="BE477" s="240">
        <f>IF(N477="základní",J477,0)</f>
        <v>0</v>
      </c>
      <c r="BF477" s="240">
        <f>IF(N477="snížená",J477,0)</f>
        <v>0</v>
      </c>
      <c r="BG477" s="240">
        <f>IF(N477="zákl. přenesená",J477,0)</f>
        <v>0</v>
      </c>
      <c r="BH477" s="240">
        <f>IF(N477="sníž. přenesená",J477,0)</f>
        <v>0</v>
      </c>
      <c r="BI477" s="240">
        <f>IF(N477="nulová",J477,0)</f>
        <v>0</v>
      </c>
      <c r="BJ477" s="18" t="s">
        <v>89</v>
      </c>
      <c r="BK477" s="240">
        <f>ROUND(I477*H477,2)</f>
        <v>0</v>
      </c>
      <c r="BL477" s="18" t="s">
        <v>404</v>
      </c>
      <c r="BM477" s="239" t="s">
        <v>6246</v>
      </c>
    </row>
    <row r="478" s="13" customFormat="1">
      <c r="A478" s="13"/>
      <c r="B478" s="251"/>
      <c r="C478" s="252"/>
      <c r="D478" s="253" t="s">
        <v>440</v>
      </c>
      <c r="E478" s="254" t="s">
        <v>1</v>
      </c>
      <c r="F478" s="255" t="s">
        <v>6247</v>
      </c>
      <c r="G478" s="252"/>
      <c r="H478" s="256">
        <v>14.648</v>
      </c>
      <c r="I478" s="257"/>
      <c r="J478" s="252"/>
      <c r="K478" s="252"/>
      <c r="L478" s="258"/>
      <c r="M478" s="259"/>
      <c r="N478" s="260"/>
      <c r="O478" s="260"/>
      <c r="P478" s="260"/>
      <c r="Q478" s="260"/>
      <c r="R478" s="260"/>
      <c r="S478" s="260"/>
      <c r="T478" s="261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2" t="s">
        <v>440</v>
      </c>
      <c r="AU478" s="262" t="s">
        <v>91</v>
      </c>
      <c r="AV478" s="13" t="s">
        <v>91</v>
      </c>
      <c r="AW478" s="13" t="s">
        <v>36</v>
      </c>
      <c r="AX478" s="13" t="s">
        <v>89</v>
      </c>
      <c r="AY478" s="262" t="s">
        <v>320</v>
      </c>
    </row>
    <row r="479" s="2" customFormat="1" ht="16.5" customHeight="1">
      <c r="A479" s="39"/>
      <c r="B479" s="40"/>
      <c r="C479" s="228" t="s">
        <v>1466</v>
      </c>
      <c r="D479" s="228" t="s">
        <v>323</v>
      </c>
      <c r="E479" s="229" t="s">
        <v>2173</v>
      </c>
      <c r="F479" s="230" t="s">
        <v>2174</v>
      </c>
      <c r="G479" s="231" t="s">
        <v>515</v>
      </c>
      <c r="H479" s="232">
        <v>29.43</v>
      </c>
      <c r="I479" s="233"/>
      <c r="J479" s="234">
        <f>ROUND(I479*H479,2)</f>
        <v>0</v>
      </c>
      <c r="K479" s="230" t="s">
        <v>1</v>
      </c>
      <c r="L479" s="45"/>
      <c r="M479" s="235" t="s">
        <v>1</v>
      </c>
      <c r="N479" s="236" t="s">
        <v>46</v>
      </c>
      <c r="O479" s="92"/>
      <c r="P479" s="237">
        <f>O479*H479</f>
        <v>0</v>
      </c>
      <c r="Q479" s="237">
        <v>0</v>
      </c>
      <c r="R479" s="237">
        <f>Q479*H479</f>
        <v>0</v>
      </c>
      <c r="S479" s="237">
        <v>0</v>
      </c>
      <c r="T479" s="238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39" t="s">
        <v>404</v>
      </c>
      <c r="AT479" s="239" t="s">
        <v>323</v>
      </c>
      <c r="AU479" s="239" t="s">
        <v>91</v>
      </c>
      <c r="AY479" s="18" t="s">
        <v>320</v>
      </c>
      <c r="BE479" s="240">
        <f>IF(N479="základní",J479,0)</f>
        <v>0</v>
      </c>
      <c r="BF479" s="240">
        <f>IF(N479="snížená",J479,0)</f>
        <v>0</v>
      </c>
      <c r="BG479" s="240">
        <f>IF(N479="zákl. přenesená",J479,0)</f>
        <v>0</v>
      </c>
      <c r="BH479" s="240">
        <f>IF(N479="sníž. přenesená",J479,0)</f>
        <v>0</v>
      </c>
      <c r="BI479" s="240">
        <f>IF(N479="nulová",J479,0)</f>
        <v>0</v>
      </c>
      <c r="BJ479" s="18" t="s">
        <v>89</v>
      </c>
      <c r="BK479" s="240">
        <f>ROUND(I479*H479,2)</f>
        <v>0</v>
      </c>
      <c r="BL479" s="18" t="s">
        <v>404</v>
      </c>
      <c r="BM479" s="239" t="s">
        <v>6248</v>
      </c>
    </row>
    <row r="480" s="2" customFormat="1" ht="24.15" customHeight="1">
      <c r="A480" s="39"/>
      <c r="B480" s="40"/>
      <c r="C480" s="228" t="s">
        <v>1480</v>
      </c>
      <c r="D480" s="228" t="s">
        <v>323</v>
      </c>
      <c r="E480" s="229" t="s">
        <v>2202</v>
      </c>
      <c r="F480" s="230" t="s">
        <v>2203</v>
      </c>
      <c r="G480" s="231" t="s">
        <v>480</v>
      </c>
      <c r="H480" s="232">
        <v>15.127000000000001</v>
      </c>
      <c r="I480" s="233"/>
      <c r="J480" s="234">
        <f>ROUND(I480*H480,2)</f>
        <v>0</v>
      </c>
      <c r="K480" s="230" t="s">
        <v>326</v>
      </c>
      <c r="L480" s="45"/>
      <c r="M480" s="235" t="s">
        <v>1</v>
      </c>
      <c r="N480" s="236" t="s">
        <v>46</v>
      </c>
      <c r="O480" s="92"/>
      <c r="P480" s="237">
        <f>O480*H480</f>
        <v>0</v>
      </c>
      <c r="Q480" s="237">
        <v>0</v>
      </c>
      <c r="R480" s="237">
        <f>Q480*H480</f>
        <v>0</v>
      </c>
      <c r="S480" s="237">
        <v>0</v>
      </c>
      <c r="T480" s="238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39" t="s">
        <v>404</v>
      </c>
      <c r="AT480" s="239" t="s">
        <v>323</v>
      </c>
      <c r="AU480" s="239" t="s">
        <v>91</v>
      </c>
      <c r="AY480" s="18" t="s">
        <v>320</v>
      </c>
      <c r="BE480" s="240">
        <f>IF(N480="základní",J480,0)</f>
        <v>0</v>
      </c>
      <c r="BF480" s="240">
        <f>IF(N480="snížená",J480,0)</f>
        <v>0</v>
      </c>
      <c r="BG480" s="240">
        <f>IF(N480="zákl. přenesená",J480,0)</f>
        <v>0</v>
      </c>
      <c r="BH480" s="240">
        <f>IF(N480="sníž. přenesená",J480,0)</f>
        <v>0</v>
      </c>
      <c r="BI480" s="240">
        <f>IF(N480="nulová",J480,0)</f>
        <v>0</v>
      </c>
      <c r="BJ480" s="18" t="s">
        <v>89</v>
      </c>
      <c r="BK480" s="240">
        <f>ROUND(I480*H480,2)</f>
        <v>0</v>
      </c>
      <c r="BL480" s="18" t="s">
        <v>404</v>
      </c>
      <c r="BM480" s="239" t="s">
        <v>6249</v>
      </c>
    </row>
    <row r="481" s="2" customFormat="1">
      <c r="A481" s="39"/>
      <c r="B481" s="40"/>
      <c r="C481" s="41"/>
      <c r="D481" s="241" t="s">
        <v>329</v>
      </c>
      <c r="E481" s="41"/>
      <c r="F481" s="242" t="s">
        <v>2205</v>
      </c>
      <c r="G481" s="41"/>
      <c r="H481" s="41"/>
      <c r="I481" s="243"/>
      <c r="J481" s="41"/>
      <c r="K481" s="41"/>
      <c r="L481" s="45"/>
      <c r="M481" s="244"/>
      <c r="N481" s="245"/>
      <c r="O481" s="92"/>
      <c r="P481" s="92"/>
      <c r="Q481" s="92"/>
      <c r="R481" s="92"/>
      <c r="S481" s="92"/>
      <c r="T481" s="93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329</v>
      </c>
      <c r="AU481" s="18" t="s">
        <v>91</v>
      </c>
    </row>
    <row r="482" s="12" customFormat="1" ht="22.8" customHeight="1">
      <c r="A482" s="12"/>
      <c r="B482" s="212"/>
      <c r="C482" s="213"/>
      <c r="D482" s="214" t="s">
        <v>80</v>
      </c>
      <c r="E482" s="226" t="s">
        <v>2206</v>
      </c>
      <c r="F482" s="226" t="s">
        <v>2207</v>
      </c>
      <c r="G482" s="213"/>
      <c r="H482" s="213"/>
      <c r="I482" s="216"/>
      <c r="J482" s="227">
        <f>BK482</f>
        <v>0</v>
      </c>
      <c r="K482" s="213"/>
      <c r="L482" s="218"/>
      <c r="M482" s="219"/>
      <c r="N482" s="220"/>
      <c r="O482" s="220"/>
      <c r="P482" s="221">
        <f>SUM(P483:P500)</f>
        <v>0</v>
      </c>
      <c r="Q482" s="220"/>
      <c r="R482" s="221">
        <f>SUM(R483:R500)</f>
        <v>15.569871800000001</v>
      </c>
      <c r="S482" s="220"/>
      <c r="T482" s="222">
        <f>SUM(T483:T500)</f>
        <v>0</v>
      </c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R482" s="223" t="s">
        <v>91</v>
      </c>
      <c r="AT482" s="224" t="s">
        <v>80</v>
      </c>
      <c r="AU482" s="224" t="s">
        <v>89</v>
      </c>
      <c r="AY482" s="223" t="s">
        <v>320</v>
      </c>
      <c r="BK482" s="225">
        <f>SUM(BK483:BK500)</f>
        <v>0</v>
      </c>
    </row>
    <row r="483" s="2" customFormat="1" ht="16.5" customHeight="1">
      <c r="A483" s="39"/>
      <c r="B483" s="40"/>
      <c r="C483" s="228" t="s">
        <v>1485</v>
      </c>
      <c r="D483" s="228" t="s">
        <v>323</v>
      </c>
      <c r="E483" s="229" t="s">
        <v>2209</v>
      </c>
      <c r="F483" s="230" t="s">
        <v>2210</v>
      </c>
      <c r="G483" s="231" t="s">
        <v>437</v>
      </c>
      <c r="H483" s="232">
        <v>72.810000000000002</v>
      </c>
      <c r="I483" s="233"/>
      <c r="J483" s="234">
        <f>ROUND(I483*H483,2)</f>
        <v>0</v>
      </c>
      <c r="K483" s="230" t="s">
        <v>1</v>
      </c>
      <c r="L483" s="45"/>
      <c r="M483" s="235" t="s">
        <v>1</v>
      </c>
      <c r="N483" s="236" t="s">
        <v>46</v>
      </c>
      <c r="O483" s="92"/>
      <c r="P483" s="237">
        <f>O483*H483</f>
        <v>0</v>
      </c>
      <c r="Q483" s="237">
        <v>0.03134</v>
      </c>
      <c r="R483" s="237">
        <f>Q483*H483</f>
        <v>2.2818654</v>
      </c>
      <c r="S483" s="237">
        <v>0</v>
      </c>
      <c r="T483" s="238">
        <f>S483*H483</f>
        <v>0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R483" s="239" t="s">
        <v>404</v>
      </c>
      <c r="AT483" s="239" t="s">
        <v>323</v>
      </c>
      <c r="AU483" s="239" t="s">
        <v>91</v>
      </c>
      <c r="AY483" s="18" t="s">
        <v>320</v>
      </c>
      <c r="BE483" s="240">
        <f>IF(N483="základní",J483,0)</f>
        <v>0</v>
      </c>
      <c r="BF483" s="240">
        <f>IF(N483="snížená",J483,0)</f>
        <v>0</v>
      </c>
      <c r="BG483" s="240">
        <f>IF(N483="zákl. přenesená",J483,0)</f>
        <v>0</v>
      </c>
      <c r="BH483" s="240">
        <f>IF(N483="sníž. přenesená",J483,0)</f>
        <v>0</v>
      </c>
      <c r="BI483" s="240">
        <f>IF(N483="nulová",J483,0)</f>
        <v>0</v>
      </c>
      <c r="BJ483" s="18" t="s">
        <v>89</v>
      </c>
      <c r="BK483" s="240">
        <f>ROUND(I483*H483,2)</f>
        <v>0</v>
      </c>
      <c r="BL483" s="18" t="s">
        <v>404</v>
      </c>
      <c r="BM483" s="239" t="s">
        <v>6250</v>
      </c>
    </row>
    <row r="484" s="16" customFormat="1">
      <c r="A484" s="16"/>
      <c r="B484" s="299"/>
      <c r="C484" s="300"/>
      <c r="D484" s="253" t="s">
        <v>440</v>
      </c>
      <c r="E484" s="301" t="s">
        <v>1</v>
      </c>
      <c r="F484" s="302" t="s">
        <v>6251</v>
      </c>
      <c r="G484" s="300"/>
      <c r="H484" s="301" t="s">
        <v>1</v>
      </c>
      <c r="I484" s="303"/>
      <c r="J484" s="300"/>
      <c r="K484" s="300"/>
      <c r="L484" s="304"/>
      <c r="M484" s="305"/>
      <c r="N484" s="306"/>
      <c r="O484" s="306"/>
      <c r="P484" s="306"/>
      <c r="Q484" s="306"/>
      <c r="R484" s="306"/>
      <c r="S484" s="306"/>
      <c r="T484" s="307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T484" s="308" t="s">
        <v>440</v>
      </c>
      <c r="AU484" s="308" t="s">
        <v>91</v>
      </c>
      <c r="AV484" s="16" t="s">
        <v>89</v>
      </c>
      <c r="AW484" s="16" t="s">
        <v>36</v>
      </c>
      <c r="AX484" s="16" t="s">
        <v>81</v>
      </c>
      <c r="AY484" s="308" t="s">
        <v>320</v>
      </c>
    </row>
    <row r="485" s="13" customFormat="1">
      <c r="A485" s="13"/>
      <c r="B485" s="251"/>
      <c r="C485" s="252"/>
      <c r="D485" s="253" t="s">
        <v>440</v>
      </c>
      <c r="E485" s="254" t="s">
        <v>1</v>
      </c>
      <c r="F485" s="255" t="s">
        <v>6252</v>
      </c>
      <c r="G485" s="252"/>
      <c r="H485" s="256">
        <v>15.859999999999999</v>
      </c>
      <c r="I485" s="257"/>
      <c r="J485" s="252"/>
      <c r="K485" s="252"/>
      <c r="L485" s="258"/>
      <c r="M485" s="259"/>
      <c r="N485" s="260"/>
      <c r="O485" s="260"/>
      <c r="P485" s="260"/>
      <c r="Q485" s="260"/>
      <c r="R485" s="260"/>
      <c r="S485" s="260"/>
      <c r="T485" s="261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62" t="s">
        <v>440</v>
      </c>
      <c r="AU485" s="262" t="s">
        <v>91</v>
      </c>
      <c r="AV485" s="13" t="s">
        <v>91</v>
      </c>
      <c r="AW485" s="13" t="s">
        <v>36</v>
      </c>
      <c r="AX485" s="13" t="s">
        <v>81</v>
      </c>
      <c r="AY485" s="262" t="s">
        <v>320</v>
      </c>
    </row>
    <row r="486" s="13" customFormat="1">
      <c r="A486" s="13"/>
      <c r="B486" s="251"/>
      <c r="C486" s="252"/>
      <c r="D486" s="253" t="s">
        <v>440</v>
      </c>
      <c r="E486" s="254" t="s">
        <v>1</v>
      </c>
      <c r="F486" s="255" t="s">
        <v>6253</v>
      </c>
      <c r="G486" s="252"/>
      <c r="H486" s="256">
        <v>24.399999999999999</v>
      </c>
      <c r="I486" s="257"/>
      <c r="J486" s="252"/>
      <c r="K486" s="252"/>
      <c r="L486" s="258"/>
      <c r="M486" s="259"/>
      <c r="N486" s="260"/>
      <c r="O486" s="260"/>
      <c r="P486" s="260"/>
      <c r="Q486" s="260"/>
      <c r="R486" s="260"/>
      <c r="S486" s="260"/>
      <c r="T486" s="261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2" t="s">
        <v>440</v>
      </c>
      <c r="AU486" s="262" t="s">
        <v>91</v>
      </c>
      <c r="AV486" s="13" t="s">
        <v>91</v>
      </c>
      <c r="AW486" s="13" t="s">
        <v>36</v>
      </c>
      <c r="AX486" s="13" t="s">
        <v>81</v>
      </c>
      <c r="AY486" s="262" t="s">
        <v>320</v>
      </c>
    </row>
    <row r="487" s="15" customFormat="1">
      <c r="A487" s="15"/>
      <c r="B487" s="288"/>
      <c r="C487" s="289"/>
      <c r="D487" s="253" t="s">
        <v>440</v>
      </c>
      <c r="E487" s="290" t="s">
        <v>1</v>
      </c>
      <c r="F487" s="291" t="s">
        <v>633</v>
      </c>
      <c r="G487" s="289"/>
      <c r="H487" s="292">
        <v>40.259999999999998</v>
      </c>
      <c r="I487" s="293"/>
      <c r="J487" s="289"/>
      <c r="K487" s="289"/>
      <c r="L487" s="294"/>
      <c r="M487" s="295"/>
      <c r="N487" s="296"/>
      <c r="O487" s="296"/>
      <c r="P487" s="296"/>
      <c r="Q487" s="296"/>
      <c r="R487" s="296"/>
      <c r="S487" s="296"/>
      <c r="T487" s="297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T487" s="298" t="s">
        <v>440</v>
      </c>
      <c r="AU487" s="298" t="s">
        <v>91</v>
      </c>
      <c r="AV487" s="15" t="s">
        <v>111</v>
      </c>
      <c r="AW487" s="15" t="s">
        <v>36</v>
      </c>
      <c r="AX487" s="15" t="s">
        <v>81</v>
      </c>
      <c r="AY487" s="298" t="s">
        <v>320</v>
      </c>
    </row>
    <row r="488" s="16" customFormat="1">
      <c r="A488" s="16"/>
      <c r="B488" s="299"/>
      <c r="C488" s="300"/>
      <c r="D488" s="253" t="s">
        <v>440</v>
      </c>
      <c r="E488" s="301" t="s">
        <v>1</v>
      </c>
      <c r="F488" s="302" t="s">
        <v>6254</v>
      </c>
      <c r="G488" s="300"/>
      <c r="H488" s="301" t="s">
        <v>1</v>
      </c>
      <c r="I488" s="303"/>
      <c r="J488" s="300"/>
      <c r="K488" s="300"/>
      <c r="L488" s="304"/>
      <c r="M488" s="305"/>
      <c r="N488" s="306"/>
      <c r="O488" s="306"/>
      <c r="P488" s="306"/>
      <c r="Q488" s="306"/>
      <c r="R488" s="306"/>
      <c r="S488" s="306"/>
      <c r="T488" s="307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T488" s="308" t="s">
        <v>440</v>
      </c>
      <c r="AU488" s="308" t="s">
        <v>91</v>
      </c>
      <c r="AV488" s="16" t="s">
        <v>89</v>
      </c>
      <c r="AW488" s="16" t="s">
        <v>36</v>
      </c>
      <c r="AX488" s="16" t="s">
        <v>81</v>
      </c>
      <c r="AY488" s="308" t="s">
        <v>320</v>
      </c>
    </row>
    <row r="489" s="13" customFormat="1">
      <c r="A489" s="13"/>
      <c r="B489" s="251"/>
      <c r="C489" s="252"/>
      <c r="D489" s="253" t="s">
        <v>440</v>
      </c>
      <c r="E489" s="254" t="s">
        <v>1</v>
      </c>
      <c r="F489" s="255" t="s">
        <v>6255</v>
      </c>
      <c r="G489" s="252"/>
      <c r="H489" s="256">
        <v>32.549999999999997</v>
      </c>
      <c r="I489" s="257"/>
      <c r="J489" s="252"/>
      <c r="K489" s="252"/>
      <c r="L489" s="258"/>
      <c r="M489" s="259"/>
      <c r="N489" s="260"/>
      <c r="O489" s="260"/>
      <c r="P489" s="260"/>
      <c r="Q489" s="260"/>
      <c r="R489" s="260"/>
      <c r="S489" s="260"/>
      <c r="T489" s="261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2" t="s">
        <v>440</v>
      </c>
      <c r="AU489" s="262" t="s">
        <v>91</v>
      </c>
      <c r="AV489" s="13" t="s">
        <v>91</v>
      </c>
      <c r="AW489" s="13" t="s">
        <v>36</v>
      </c>
      <c r="AX489" s="13" t="s">
        <v>81</v>
      </c>
      <c r="AY489" s="262" t="s">
        <v>320</v>
      </c>
    </row>
    <row r="490" s="15" customFormat="1">
      <c r="A490" s="15"/>
      <c r="B490" s="288"/>
      <c r="C490" s="289"/>
      <c r="D490" s="253" t="s">
        <v>440</v>
      </c>
      <c r="E490" s="290" t="s">
        <v>1</v>
      </c>
      <c r="F490" s="291" t="s">
        <v>633</v>
      </c>
      <c r="G490" s="289"/>
      <c r="H490" s="292">
        <v>32.549999999999997</v>
      </c>
      <c r="I490" s="293"/>
      <c r="J490" s="289"/>
      <c r="K490" s="289"/>
      <c r="L490" s="294"/>
      <c r="M490" s="295"/>
      <c r="N490" s="296"/>
      <c r="O490" s="296"/>
      <c r="P490" s="296"/>
      <c r="Q490" s="296"/>
      <c r="R490" s="296"/>
      <c r="S490" s="296"/>
      <c r="T490" s="297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T490" s="298" t="s">
        <v>440</v>
      </c>
      <c r="AU490" s="298" t="s">
        <v>91</v>
      </c>
      <c r="AV490" s="15" t="s">
        <v>111</v>
      </c>
      <c r="AW490" s="15" t="s">
        <v>36</v>
      </c>
      <c r="AX490" s="15" t="s">
        <v>81</v>
      </c>
      <c r="AY490" s="298" t="s">
        <v>320</v>
      </c>
    </row>
    <row r="491" s="14" customFormat="1">
      <c r="A491" s="14"/>
      <c r="B491" s="263"/>
      <c r="C491" s="264"/>
      <c r="D491" s="253" t="s">
        <v>440</v>
      </c>
      <c r="E491" s="265" t="s">
        <v>1</v>
      </c>
      <c r="F491" s="266" t="s">
        <v>485</v>
      </c>
      <c r="G491" s="264"/>
      <c r="H491" s="267">
        <v>72.810000000000002</v>
      </c>
      <c r="I491" s="268"/>
      <c r="J491" s="264"/>
      <c r="K491" s="264"/>
      <c r="L491" s="269"/>
      <c r="M491" s="270"/>
      <c r="N491" s="271"/>
      <c r="O491" s="271"/>
      <c r="P491" s="271"/>
      <c r="Q491" s="271"/>
      <c r="R491" s="271"/>
      <c r="S491" s="271"/>
      <c r="T491" s="272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73" t="s">
        <v>440</v>
      </c>
      <c r="AU491" s="273" t="s">
        <v>91</v>
      </c>
      <c r="AV491" s="14" t="s">
        <v>341</v>
      </c>
      <c r="AW491" s="14" t="s">
        <v>36</v>
      </c>
      <c r="AX491" s="14" t="s">
        <v>89</v>
      </c>
      <c r="AY491" s="273" t="s">
        <v>320</v>
      </c>
    </row>
    <row r="492" s="2" customFormat="1" ht="21.75" customHeight="1">
      <c r="A492" s="39"/>
      <c r="B492" s="40"/>
      <c r="C492" s="228" t="s">
        <v>1490</v>
      </c>
      <c r="D492" s="228" t="s">
        <v>323</v>
      </c>
      <c r="E492" s="229" t="s">
        <v>2230</v>
      </c>
      <c r="F492" s="230" t="s">
        <v>2231</v>
      </c>
      <c r="G492" s="231" t="s">
        <v>437</v>
      </c>
      <c r="H492" s="232">
        <v>36.840000000000003</v>
      </c>
      <c r="I492" s="233"/>
      <c r="J492" s="234">
        <f>ROUND(I492*H492,2)</f>
        <v>0</v>
      </c>
      <c r="K492" s="230" t="s">
        <v>1</v>
      </c>
      <c r="L492" s="45"/>
      <c r="M492" s="235" t="s">
        <v>1</v>
      </c>
      <c r="N492" s="236" t="s">
        <v>46</v>
      </c>
      <c r="O492" s="92"/>
      <c r="P492" s="237">
        <f>O492*H492</f>
        <v>0</v>
      </c>
      <c r="Q492" s="237">
        <v>0.0076099999999999996</v>
      </c>
      <c r="R492" s="237">
        <f>Q492*H492</f>
        <v>0.2803524</v>
      </c>
      <c r="S492" s="237">
        <v>0</v>
      </c>
      <c r="T492" s="238">
        <f>S492*H492</f>
        <v>0</v>
      </c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R492" s="239" t="s">
        <v>404</v>
      </c>
      <c r="AT492" s="239" t="s">
        <v>323</v>
      </c>
      <c r="AU492" s="239" t="s">
        <v>91</v>
      </c>
      <c r="AY492" s="18" t="s">
        <v>320</v>
      </c>
      <c r="BE492" s="240">
        <f>IF(N492="základní",J492,0)</f>
        <v>0</v>
      </c>
      <c r="BF492" s="240">
        <f>IF(N492="snížená",J492,0)</f>
        <v>0</v>
      </c>
      <c r="BG492" s="240">
        <f>IF(N492="zákl. přenesená",J492,0)</f>
        <v>0</v>
      </c>
      <c r="BH492" s="240">
        <f>IF(N492="sníž. přenesená",J492,0)</f>
        <v>0</v>
      </c>
      <c r="BI492" s="240">
        <f>IF(N492="nulová",J492,0)</f>
        <v>0</v>
      </c>
      <c r="BJ492" s="18" t="s">
        <v>89</v>
      </c>
      <c r="BK492" s="240">
        <f>ROUND(I492*H492,2)</f>
        <v>0</v>
      </c>
      <c r="BL492" s="18" t="s">
        <v>404</v>
      </c>
      <c r="BM492" s="239" t="s">
        <v>6256</v>
      </c>
    </row>
    <row r="493" s="13" customFormat="1">
      <c r="A493" s="13"/>
      <c r="B493" s="251"/>
      <c r="C493" s="252"/>
      <c r="D493" s="253" t="s">
        <v>440</v>
      </c>
      <c r="E493" s="254" t="s">
        <v>1</v>
      </c>
      <c r="F493" s="255" t="s">
        <v>6186</v>
      </c>
      <c r="G493" s="252"/>
      <c r="H493" s="256">
        <v>36.840000000000003</v>
      </c>
      <c r="I493" s="257"/>
      <c r="J493" s="252"/>
      <c r="K493" s="252"/>
      <c r="L493" s="258"/>
      <c r="M493" s="259"/>
      <c r="N493" s="260"/>
      <c r="O493" s="260"/>
      <c r="P493" s="260"/>
      <c r="Q493" s="260"/>
      <c r="R493" s="260"/>
      <c r="S493" s="260"/>
      <c r="T493" s="261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62" t="s">
        <v>440</v>
      </c>
      <c r="AU493" s="262" t="s">
        <v>91</v>
      </c>
      <c r="AV493" s="13" t="s">
        <v>91</v>
      </c>
      <c r="AW493" s="13" t="s">
        <v>36</v>
      </c>
      <c r="AX493" s="13" t="s">
        <v>89</v>
      </c>
      <c r="AY493" s="262" t="s">
        <v>320</v>
      </c>
    </row>
    <row r="494" s="2" customFormat="1" ht="33" customHeight="1">
      <c r="A494" s="39"/>
      <c r="B494" s="40"/>
      <c r="C494" s="228" t="s">
        <v>1494</v>
      </c>
      <c r="D494" s="228" t="s">
        <v>323</v>
      </c>
      <c r="E494" s="229" t="s">
        <v>2234</v>
      </c>
      <c r="F494" s="230" t="s">
        <v>2235</v>
      </c>
      <c r="G494" s="231" t="s">
        <v>437</v>
      </c>
      <c r="H494" s="232">
        <v>415.57999999999998</v>
      </c>
      <c r="I494" s="233"/>
      <c r="J494" s="234">
        <f>ROUND(I494*H494,2)</f>
        <v>0</v>
      </c>
      <c r="K494" s="230" t="s">
        <v>326</v>
      </c>
      <c r="L494" s="45"/>
      <c r="M494" s="235" t="s">
        <v>1</v>
      </c>
      <c r="N494" s="236" t="s">
        <v>46</v>
      </c>
      <c r="O494" s="92"/>
      <c r="P494" s="237">
        <f>O494*H494</f>
        <v>0</v>
      </c>
      <c r="Q494" s="237">
        <v>0.015650000000000001</v>
      </c>
      <c r="R494" s="237">
        <f>Q494*H494</f>
        <v>6.5038270000000002</v>
      </c>
      <c r="S494" s="237">
        <v>0</v>
      </c>
      <c r="T494" s="238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39" t="s">
        <v>404</v>
      </c>
      <c r="AT494" s="239" t="s">
        <v>323</v>
      </c>
      <c r="AU494" s="239" t="s">
        <v>91</v>
      </c>
      <c r="AY494" s="18" t="s">
        <v>320</v>
      </c>
      <c r="BE494" s="240">
        <f>IF(N494="základní",J494,0)</f>
        <v>0</v>
      </c>
      <c r="BF494" s="240">
        <f>IF(N494="snížená",J494,0)</f>
        <v>0</v>
      </c>
      <c r="BG494" s="240">
        <f>IF(N494="zákl. přenesená",J494,0)</f>
        <v>0</v>
      </c>
      <c r="BH494" s="240">
        <f>IF(N494="sníž. přenesená",J494,0)</f>
        <v>0</v>
      </c>
      <c r="BI494" s="240">
        <f>IF(N494="nulová",J494,0)</f>
        <v>0</v>
      </c>
      <c r="BJ494" s="18" t="s">
        <v>89</v>
      </c>
      <c r="BK494" s="240">
        <f>ROUND(I494*H494,2)</f>
        <v>0</v>
      </c>
      <c r="BL494" s="18" t="s">
        <v>404</v>
      </c>
      <c r="BM494" s="239" t="s">
        <v>6257</v>
      </c>
    </row>
    <row r="495" s="2" customFormat="1">
      <c r="A495" s="39"/>
      <c r="B495" s="40"/>
      <c r="C495" s="41"/>
      <c r="D495" s="241" t="s">
        <v>329</v>
      </c>
      <c r="E495" s="41"/>
      <c r="F495" s="242" t="s">
        <v>2237</v>
      </c>
      <c r="G495" s="41"/>
      <c r="H495" s="41"/>
      <c r="I495" s="243"/>
      <c r="J495" s="41"/>
      <c r="K495" s="41"/>
      <c r="L495" s="45"/>
      <c r="M495" s="244"/>
      <c r="N495" s="245"/>
      <c r="O495" s="92"/>
      <c r="P495" s="92"/>
      <c r="Q495" s="92"/>
      <c r="R495" s="92"/>
      <c r="S495" s="92"/>
      <c r="T495" s="93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329</v>
      </c>
      <c r="AU495" s="18" t="s">
        <v>91</v>
      </c>
    </row>
    <row r="496" s="13" customFormat="1">
      <c r="A496" s="13"/>
      <c r="B496" s="251"/>
      <c r="C496" s="252"/>
      <c r="D496" s="253" t="s">
        <v>440</v>
      </c>
      <c r="E496" s="254" t="s">
        <v>1</v>
      </c>
      <c r="F496" s="255" t="s">
        <v>5944</v>
      </c>
      <c r="G496" s="252"/>
      <c r="H496" s="256">
        <v>415.57999999999998</v>
      </c>
      <c r="I496" s="257"/>
      <c r="J496" s="252"/>
      <c r="K496" s="252"/>
      <c r="L496" s="258"/>
      <c r="M496" s="259"/>
      <c r="N496" s="260"/>
      <c r="O496" s="260"/>
      <c r="P496" s="260"/>
      <c r="Q496" s="260"/>
      <c r="R496" s="260"/>
      <c r="S496" s="260"/>
      <c r="T496" s="261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2" t="s">
        <v>440</v>
      </c>
      <c r="AU496" s="262" t="s">
        <v>91</v>
      </c>
      <c r="AV496" s="13" t="s">
        <v>91</v>
      </c>
      <c r="AW496" s="13" t="s">
        <v>36</v>
      </c>
      <c r="AX496" s="13" t="s">
        <v>89</v>
      </c>
      <c r="AY496" s="262" t="s">
        <v>320</v>
      </c>
    </row>
    <row r="497" s="2" customFormat="1" ht="24.15" customHeight="1">
      <c r="A497" s="39"/>
      <c r="B497" s="40"/>
      <c r="C497" s="228" t="s">
        <v>1500</v>
      </c>
      <c r="D497" s="228" t="s">
        <v>323</v>
      </c>
      <c r="E497" s="229" t="s">
        <v>2239</v>
      </c>
      <c r="F497" s="230" t="s">
        <v>2240</v>
      </c>
      <c r="G497" s="231" t="s">
        <v>437</v>
      </c>
      <c r="H497" s="232">
        <v>415.57999999999998</v>
      </c>
      <c r="I497" s="233"/>
      <c r="J497" s="234">
        <f>ROUND(I497*H497,2)</f>
        <v>0</v>
      </c>
      <c r="K497" s="230" t="s">
        <v>1</v>
      </c>
      <c r="L497" s="45"/>
      <c r="M497" s="235" t="s">
        <v>1</v>
      </c>
      <c r="N497" s="236" t="s">
        <v>46</v>
      </c>
      <c r="O497" s="92"/>
      <c r="P497" s="237">
        <f>O497*H497</f>
        <v>0</v>
      </c>
      <c r="Q497" s="237">
        <v>0.015650000000000001</v>
      </c>
      <c r="R497" s="237">
        <f>Q497*H497</f>
        <v>6.5038270000000002</v>
      </c>
      <c r="S497" s="237">
        <v>0</v>
      </c>
      <c r="T497" s="238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39" t="s">
        <v>404</v>
      </c>
      <c r="AT497" s="239" t="s">
        <v>323</v>
      </c>
      <c r="AU497" s="239" t="s">
        <v>91</v>
      </c>
      <c r="AY497" s="18" t="s">
        <v>320</v>
      </c>
      <c r="BE497" s="240">
        <f>IF(N497="základní",J497,0)</f>
        <v>0</v>
      </c>
      <c r="BF497" s="240">
        <f>IF(N497="snížená",J497,0)</f>
        <v>0</v>
      </c>
      <c r="BG497" s="240">
        <f>IF(N497="zákl. přenesená",J497,0)</f>
        <v>0</v>
      </c>
      <c r="BH497" s="240">
        <f>IF(N497="sníž. přenesená",J497,0)</f>
        <v>0</v>
      </c>
      <c r="BI497" s="240">
        <f>IF(N497="nulová",J497,0)</f>
        <v>0</v>
      </c>
      <c r="BJ497" s="18" t="s">
        <v>89</v>
      </c>
      <c r="BK497" s="240">
        <f>ROUND(I497*H497,2)</f>
        <v>0</v>
      </c>
      <c r="BL497" s="18" t="s">
        <v>404</v>
      </c>
      <c r="BM497" s="239" t="s">
        <v>6258</v>
      </c>
    </row>
    <row r="498" s="13" customFormat="1">
      <c r="A498" s="13"/>
      <c r="B498" s="251"/>
      <c r="C498" s="252"/>
      <c r="D498" s="253" t="s">
        <v>440</v>
      </c>
      <c r="E498" s="254" t="s">
        <v>1</v>
      </c>
      <c r="F498" s="255" t="s">
        <v>5944</v>
      </c>
      <c r="G498" s="252"/>
      <c r="H498" s="256">
        <v>415.57999999999998</v>
      </c>
      <c r="I498" s="257"/>
      <c r="J498" s="252"/>
      <c r="K498" s="252"/>
      <c r="L498" s="258"/>
      <c r="M498" s="259"/>
      <c r="N498" s="260"/>
      <c r="O498" s="260"/>
      <c r="P498" s="260"/>
      <c r="Q498" s="260"/>
      <c r="R498" s="260"/>
      <c r="S498" s="260"/>
      <c r="T498" s="261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62" t="s">
        <v>440</v>
      </c>
      <c r="AU498" s="262" t="s">
        <v>91</v>
      </c>
      <c r="AV498" s="13" t="s">
        <v>91</v>
      </c>
      <c r="AW498" s="13" t="s">
        <v>36</v>
      </c>
      <c r="AX498" s="13" t="s">
        <v>89</v>
      </c>
      <c r="AY498" s="262" t="s">
        <v>320</v>
      </c>
    </row>
    <row r="499" s="2" customFormat="1" ht="24.15" customHeight="1">
      <c r="A499" s="39"/>
      <c r="B499" s="40"/>
      <c r="C499" s="228" t="s">
        <v>1505</v>
      </c>
      <c r="D499" s="228" t="s">
        <v>323</v>
      </c>
      <c r="E499" s="229" t="s">
        <v>2341</v>
      </c>
      <c r="F499" s="230" t="s">
        <v>2342</v>
      </c>
      <c r="G499" s="231" t="s">
        <v>480</v>
      </c>
      <c r="H499" s="232">
        <v>15.57</v>
      </c>
      <c r="I499" s="233"/>
      <c r="J499" s="234">
        <f>ROUND(I499*H499,2)</f>
        <v>0</v>
      </c>
      <c r="K499" s="230" t="s">
        <v>326</v>
      </c>
      <c r="L499" s="45"/>
      <c r="M499" s="235" t="s">
        <v>1</v>
      </c>
      <c r="N499" s="236" t="s">
        <v>46</v>
      </c>
      <c r="O499" s="92"/>
      <c r="P499" s="237">
        <f>O499*H499</f>
        <v>0</v>
      </c>
      <c r="Q499" s="237">
        <v>0</v>
      </c>
      <c r="R499" s="237">
        <f>Q499*H499</f>
        <v>0</v>
      </c>
      <c r="S499" s="237">
        <v>0</v>
      </c>
      <c r="T499" s="238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39" t="s">
        <v>404</v>
      </c>
      <c r="AT499" s="239" t="s">
        <v>323</v>
      </c>
      <c r="AU499" s="239" t="s">
        <v>91</v>
      </c>
      <c r="AY499" s="18" t="s">
        <v>320</v>
      </c>
      <c r="BE499" s="240">
        <f>IF(N499="základní",J499,0)</f>
        <v>0</v>
      </c>
      <c r="BF499" s="240">
        <f>IF(N499="snížená",J499,0)</f>
        <v>0</v>
      </c>
      <c r="BG499" s="240">
        <f>IF(N499="zákl. přenesená",J499,0)</f>
        <v>0</v>
      </c>
      <c r="BH499" s="240">
        <f>IF(N499="sníž. přenesená",J499,0)</f>
        <v>0</v>
      </c>
      <c r="BI499" s="240">
        <f>IF(N499="nulová",J499,0)</f>
        <v>0</v>
      </c>
      <c r="BJ499" s="18" t="s">
        <v>89</v>
      </c>
      <c r="BK499" s="240">
        <f>ROUND(I499*H499,2)</f>
        <v>0</v>
      </c>
      <c r="BL499" s="18" t="s">
        <v>404</v>
      </c>
      <c r="BM499" s="239" t="s">
        <v>6259</v>
      </c>
    </row>
    <row r="500" s="2" customFormat="1">
      <c r="A500" s="39"/>
      <c r="B500" s="40"/>
      <c r="C500" s="41"/>
      <c r="D500" s="241" t="s">
        <v>329</v>
      </c>
      <c r="E500" s="41"/>
      <c r="F500" s="242" t="s">
        <v>2344</v>
      </c>
      <c r="G500" s="41"/>
      <c r="H500" s="41"/>
      <c r="I500" s="243"/>
      <c r="J500" s="41"/>
      <c r="K500" s="41"/>
      <c r="L500" s="45"/>
      <c r="M500" s="244"/>
      <c r="N500" s="245"/>
      <c r="O500" s="92"/>
      <c r="P500" s="92"/>
      <c r="Q500" s="92"/>
      <c r="R500" s="92"/>
      <c r="S500" s="92"/>
      <c r="T500" s="93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329</v>
      </c>
      <c r="AU500" s="18" t="s">
        <v>91</v>
      </c>
    </row>
    <row r="501" s="12" customFormat="1" ht="22.8" customHeight="1">
      <c r="A501" s="12"/>
      <c r="B501" s="212"/>
      <c r="C501" s="213"/>
      <c r="D501" s="214" t="s">
        <v>80</v>
      </c>
      <c r="E501" s="226" t="s">
        <v>2426</v>
      </c>
      <c r="F501" s="226" t="s">
        <v>2427</v>
      </c>
      <c r="G501" s="213"/>
      <c r="H501" s="213"/>
      <c r="I501" s="216"/>
      <c r="J501" s="227">
        <f>BK501</f>
        <v>0</v>
      </c>
      <c r="K501" s="213"/>
      <c r="L501" s="218"/>
      <c r="M501" s="219"/>
      <c r="N501" s="220"/>
      <c r="O501" s="220"/>
      <c r="P501" s="221">
        <f>SUM(P502:P505)</f>
        <v>0</v>
      </c>
      <c r="Q501" s="220"/>
      <c r="R501" s="221">
        <f>SUM(R502:R505)</f>
        <v>0</v>
      </c>
      <c r="S501" s="220"/>
      <c r="T501" s="222">
        <f>SUM(T502:T505)</f>
        <v>0</v>
      </c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R501" s="223" t="s">
        <v>91</v>
      </c>
      <c r="AT501" s="224" t="s">
        <v>80</v>
      </c>
      <c r="AU501" s="224" t="s">
        <v>89</v>
      </c>
      <c r="AY501" s="223" t="s">
        <v>320</v>
      </c>
      <c r="BK501" s="225">
        <f>SUM(BK502:BK505)</f>
        <v>0</v>
      </c>
    </row>
    <row r="502" s="2" customFormat="1" ht="55.5" customHeight="1">
      <c r="A502" s="39"/>
      <c r="B502" s="40"/>
      <c r="C502" s="228" t="s">
        <v>1510</v>
      </c>
      <c r="D502" s="228" t="s">
        <v>323</v>
      </c>
      <c r="E502" s="229" t="s">
        <v>6260</v>
      </c>
      <c r="F502" s="230" t="s">
        <v>6261</v>
      </c>
      <c r="G502" s="231" t="s">
        <v>515</v>
      </c>
      <c r="H502" s="232">
        <v>29.43</v>
      </c>
      <c r="I502" s="233"/>
      <c r="J502" s="234">
        <f>ROUND(I502*H502,2)</f>
        <v>0</v>
      </c>
      <c r="K502" s="230" t="s">
        <v>1</v>
      </c>
      <c r="L502" s="45"/>
      <c r="M502" s="235" t="s">
        <v>1</v>
      </c>
      <c r="N502" s="236" t="s">
        <v>46</v>
      </c>
      <c r="O502" s="92"/>
      <c r="P502" s="237">
        <f>O502*H502</f>
        <v>0</v>
      </c>
      <c r="Q502" s="237">
        <v>0</v>
      </c>
      <c r="R502" s="237">
        <f>Q502*H502</f>
        <v>0</v>
      </c>
      <c r="S502" s="237">
        <v>0</v>
      </c>
      <c r="T502" s="238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39" t="s">
        <v>404</v>
      </c>
      <c r="AT502" s="239" t="s">
        <v>323</v>
      </c>
      <c r="AU502" s="239" t="s">
        <v>91</v>
      </c>
      <c r="AY502" s="18" t="s">
        <v>320</v>
      </c>
      <c r="BE502" s="240">
        <f>IF(N502="základní",J502,0)</f>
        <v>0</v>
      </c>
      <c r="BF502" s="240">
        <f>IF(N502="snížená",J502,0)</f>
        <v>0</v>
      </c>
      <c r="BG502" s="240">
        <f>IF(N502="zákl. přenesená",J502,0)</f>
        <v>0</v>
      </c>
      <c r="BH502" s="240">
        <f>IF(N502="sníž. přenesená",J502,0)</f>
        <v>0</v>
      </c>
      <c r="BI502" s="240">
        <f>IF(N502="nulová",J502,0)</f>
        <v>0</v>
      </c>
      <c r="BJ502" s="18" t="s">
        <v>89</v>
      </c>
      <c r="BK502" s="240">
        <f>ROUND(I502*H502,2)</f>
        <v>0</v>
      </c>
      <c r="BL502" s="18" t="s">
        <v>404</v>
      </c>
      <c r="BM502" s="239" t="s">
        <v>6262</v>
      </c>
    </row>
    <row r="503" s="2" customFormat="1" ht="55.5" customHeight="1">
      <c r="A503" s="39"/>
      <c r="B503" s="40"/>
      <c r="C503" s="228" t="s">
        <v>1515</v>
      </c>
      <c r="D503" s="228" t="s">
        <v>323</v>
      </c>
      <c r="E503" s="229" t="s">
        <v>6263</v>
      </c>
      <c r="F503" s="230" t="s">
        <v>6264</v>
      </c>
      <c r="G503" s="231" t="s">
        <v>515</v>
      </c>
      <c r="H503" s="232">
        <v>91</v>
      </c>
      <c r="I503" s="233"/>
      <c r="J503" s="234">
        <f>ROUND(I503*H503,2)</f>
        <v>0</v>
      </c>
      <c r="K503" s="230" t="s">
        <v>1</v>
      </c>
      <c r="L503" s="45"/>
      <c r="M503" s="235" t="s">
        <v>1</v>
      </c>
      <c r="N503" s="236" t="s">
        <v>46</v>
      </c>
      <c r="O503" s="92"/>
      <c r="P503" s="237">
        <f>O503*H503</f>
        <v>0</v>
      </c>
      <c r="Q503" s="237">
        <v>0</v>
      </c>
      <c r="R503" s="237">
        <f>Q503*H503</f>
        <v>0</v>
      </c>
      <c r="S503" s="237">
        <v>0</v>
      </c>
      <c r="T503" s="238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39" t="s">
        <v>404</v>
      </c>
      <c r="AT503" s="239" t="s">
        <v>323</v>
      </c>
      <c r="AU503" s="239" t="s">
        <v>91</v>
      </c>
      <c r="AY503" s="18" t="s">
        <v>320</v>
      </c>
      <c r="BE503" s="240">
        <f>IF(N503="základní",J503,0)</f>
        <v>0</v>
      </c>
      <c r="BF503" s="240">
        <f>IF(N503="snížená",J503,0)</f>
        <v>0</v>
      </c>
      <c r="BG503" s="240">
        <f>IF(N503="zákl. přenesená",J503,0)</f>
        <v>0</v>
      </c>
      <c r="BH503" s="240">
        <f>IF(N503="sníž. přenesená",J503,0)</f>
        <v>0</v>
      </c>
      <c r="BI503" s="240">
        <f>IF(N503="nulová",J503,0)</f>
        <v>0</v>
      </c>
      <c r="BJ503" s="18" t="s">
        <v>89</v>
      </c>
      <c r="BK503" s="240">
        <f>ROUND(I503*H503,2)</f>
        <v>0</v>
      </c>
      <c r="BL503" s="18" t="s">
        <v>404</v>
      </c>
      <c r="BM503" s="239" t="s">
        <v>6265</v>
      </c>
    </row>
    <row r="504" s="2" customFormat="1" ht="62.7" customHeight="1">
      <c r="A504" s="39"/>
      <c r="B504" s="40"/>
      <c r="C504" s="228" t="s">
        <v>1520</v>
      </c>
      <c r="D504" s="228" t="s">
        <v>323</v>
      </c>
      <c r="E504" s="229" t="s">
        <v>6266</v>
      </c>
      <c r="F504" s="230" t="s">
        <v>6267</v>
      </c>
      <c r="G504" s="231" t="s">
        <v>515</v>
      </c>
      <c r="H504" s="232">
        <v>17</v>
      </c>
      <c r="I504" s="233"/>
      <c r="J504" s="234">
        <f>ROUND(I504*H504,2)</f>
        <v>0</v>
      </c>
      <c r="K504" s="230" t="s">
        <v>1</v>
      </c>
      <c r="L504" s="45"/>
      <c r="M504" s="235" t="s">
        <v>1</v>
      </c>
      <c r="N504" s="236" t="s">
        <v>46</v>
      </c>
      <c r="O504" s="92"/>
      <c r="P504" s="237">
        <f>O504*H504</f>
        <v>0</v>
      </c>
      <c r="Q504" s="237">
        <v>0</v>
      </c>
      <c r="R504" s="237">
        <f>Q504*H504</f>
        <v>0</v>
      </c>
      <c r="S504" s="237">
        <v>0</v>
      </c>
      <c r="T504" s="238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39" t="s">
        <v>404</v>
      </c>
      <c r="AT504" s="239" t="s">
        <v>323</v>
      </c>
      <c r="AU504" s="239" t="s">
        <v>91</v>
      </c>
      <c r="AY504" s="18" t="s">
        <v>320</v>
      </c>
      <c r="BE504" s="240">
        <f>IF(N504="základní",J504,0)</f>
        <v>0</v>
      </c>
      <c r="BF504" s="240">
        <f>IF(N504="snížená",J504,0)</f>
        <v>0</v>
      </c>
      <c r="BG504" s="240">
        <f>IF(N504="zákl. přenesená",J504,0)</f>
        <v>0</v>
      </c>
      <c r="BH504" s="240">
        <f>IF(N504="sníž. přenesená",J504,0)</f>
        <v>0</v>
      </c>
      <c r="BI504" s="240">
        <f>IF(N504="nulová",J504,0)</f>
        <v>0</v>
      </c>
      <c r="BJ504" s="18" t="s">
        <v>89</v>
      </c>
      <c r="BK504" s="240">
        <f>ROUND(I504*H504,2)</f>
        <v>0</v>
      </c>
      <c r="BL504" s="18" t="s">
        <v>404</v>
      </c>
      <c r="BM504" s="239" t="s">
        <v>6268</v>
      </c>
    </row>
    <row r="505" s="2" customFormat="1" ht="24.15" customHeight="1">
      <c r="A505" s="39"/>
      <c r="B505" s="40"/>
      <c r="C505" s="228" t="s">
        <v>1525</v>
      </c>
      <c r="D505" s="228" t="s">
        <v>323</v>
      </c>
      <c r="E505" s="229" t="s">
        <v>2549</v>
      </c>
      <c r="F505" s="230" t="s">
        <v>2550</v>
      </c>
      <c r="G505" s="231" t="s">
        <v>325</v>
      </c>
      <c r="H505" s="232">
        <v>1</v>
      </c>
      <c r="I505" s="233"/>
      <c r="J505" s="234">
        <f>ROUND(I505*H505,2)</f>
        <v>0</v>
      </c>
      <c r="K505" s="230" t="s">
        <v>1</v>
      </c>
      <c r="L505" s="45"/>
      <c r="M505" s="235" t="s">
        <v>1</v>
      </c>
      <c r="N505" s="236" t="s">
        <v>46</v>
      </c>
      <c r="O505" s="92"/>
      <c r="P505" s="237">
        <f>O505*H505</f>
        <v>0</v>
      </c>
      <c r="Q505" s="237">
        <v>0</v>
      </c>
      <c r="R505" s="237">
        <f>Q505*H505</f>
        <v>0</v>
      </c>
      <c r="S505" s="237">
        <v>0</v>
      </c>
      <c r="T505" s="238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39" t="s">
        <v>404</v>
      </c>
      <c r="AT505" s="239" t="s">
        <v>323</v>
      </c>
      <c r="AU505" s="239" t="s">
        <v>91</v>
      </c>
      <c r="AY505" s="18" t="s">
        <v>320</v>
      </c>
      <c r="BE505" s="240">
        <f>IF(N505="základní",J505,0)</f>
        <v>0</v>
      </c>
      <c r="BF505" s="240">
        <f>IF(N505="snížená",J505,0)</f>
        <v>0</v>
      </c>
      <c r="BG505" s="240">
        <f>IF(N505="zákl. přenesená",J505,0)</f>
        <v>0</v>
      </c>
      <c r="BH505" s="240">
        <f>IF(N505="sníž. přenesená",J505,0)</f>
        <v>0</v>
      </c>
      <c r="BI505" s="240">
        <f>IF(N505="nulová",J505,0)</f>
        <v>0</v>
      </c>
      <c r="BJ505" s="18" t="s">
        <v>89</v>
      </c>
      <c r="BK505" s="240">
        <f>ROUND(I505*H505,2)</f>
        <v>0</v>
      </c>
      <c r="BL505" s="18" t="s">
        <v>404</v>
      </c>
      <c r="BM505" s="239" t="s">
        <v>6269</v>
      </c>
    </row>
    <row r="506" s="12" customFormat="1" ht="22.8" customHeight="1">
      <c r="A506" s="12"/>
      <c r="B506" s="212"/>
      <c r="C506" s="213"/>
      <c r="D506" s="214" t="s">
        <v>80</v>
      </c>
      <c r="E506" s="226" t="s">
        <v>2552</v>
      </c>
      <c r="F506" s="226" t="s">
        <v>2553</v>
      </c>
      <c r="G506" s="213"/>
      <c r="H506" s="213"/>
      <c r="I506" s="216"/>
      <c r="J506" s="227">
        <f>BK506</f>
        <v>0</v>
      </c>
      <c r="K506" s="213"/>
      <c r="L506" s="218"/>
      <c r="M506" s="219"/>
      <c r="N506" s="220"/>
      <c r="O506" s="220"/>
      <c r="P506" s="221">
        <f>SUM(P507:P514)</f>
        <v>0</v>
      </c>
      <c r="Q506" s="220"/>
      <c r="R506" s="221">
        <f>SUM(R507:R514)</f>
        <v>0</v>
      </c>
      <c r="S506" s="220"/>
      <c r="T506" s="222">
        <f>SUM(T507:T514)</f>
        <v>0</v>
      </c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R506" s="223" t="s">
        <v>91</v>
      </c>
      <c r="AT506" s="224" t="s">
        <v>80</v>
      </c>
      <c r="AU506" s="224" t="s">
        <v>89</v>
      </c>
      <c r="AY506" s="223" t="s">
        <v>320</v>
      </c>
      <c r="BK506" s="225">
        <f>SUM(BK507:BK514)</f>
        <v>0</v>
      </c>
    </row>
    <row r="507" s="2" customFormat="1" ht="66.75" customHeight="1">
      <c r="A507" s="39"/>
      <c r="B507" s="40"/>
      <c r="C507" s="228" t="s">
        <v>1531</v>
      </c>
      <c r="D507" s="228" t="s">
        <v>323</v>
      </c>
      <c r="E507" s="229" t="s">
        <v>6270</v>
      </c>
      <c r="F507" s="230" t="s">
        <v>6271</v>
      </c>
      <c r="G507" s="231" t="s">
        <v>544</v>
      </c>
      <c r="H507" s="232">
        <v>1</v>
      </c>
      <c r="I507" s="233"/>
      <c r="J507" s="234">
        <f>ROUND(I507*H507,2)</f>
        <v>0</v>
      </c>
      <c r="K507" s="230" t="s">
        <v>1</v>
      </c>
      <c r="L507" s="45"/>
      <c r="M507" s="235" t="s">
        <v>1</v>
      </c>
      <c r="N507" s="236" t="s">
        <v>46</v>
      </c>
      <c r="O507" s="92"/>
      <c r="P507" s="237">
        <f>O507*H507</f>
        <v>0</v>
      </c>
      <c r="Q507" s="237">
        <v>0</v>
      </c>
      <c r="R507" s="237">
        <f>Q507*H507</f>
        <v>0</v>
      </c>
      <c r="S507" s="237">
        <v>0</v>
      </c>
      <c r="T507" s="238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39" t="s">
        <v>404</v>
      </c>
      <c r="AT507" s="239" t="s">
        <v>323</v>
      </c>
      <c r="AU507" s="239" t="s">
        <v>91</v>
      </c>
      <c r="AY507" s="18" t="s">
        <v>320</v>
      </c>
      <c r="BE507" s="240">
        <f>IF(N507="základní",J507,0)</f>
        <v>0</v>
      </c>
      <c r="BF507" s="240">
        <f>IF(N507="snížená",J507,0)</f>
        <v>0</v>
      </c>
      <c r="BG507" s="240">
        <f>IF(N507="zákl. přenesená",J507,0)</f>
        <v>0</v>
      </c>
      <c r="BH507" s="240">
        <f>IF(N507="sníž. přenesená",J507,0)</f>
        <v>0</v>
      </c>
      <c r="BI507" s="240">
        <f>IF(N507="nulová",J507,0)</f>
        <v>0</v>
      </c>
      <c r="BJ507" s="18" t="s">
        <v>89</v>
      </c>
      <c r="BK507" s="240">
        <f>ROUND(I507*H507,2)</f>
        <v>0</v>
      </c>
      <c r="BL507" s="18" t="s">
        <v>404</v>
      </c>
      <c r="BM507" s="239" t="s">
        <v>6272</v>
      </c>
    </row>
    <row r="508" s="2" customFormat="1" ht="66.75" customHeight="1">
      <c r="A508" s="39"/>
      <c r="B508" s="40"/>
      <c r="C508" s="228" t="s">
        <v>1536</v>
      </c>
      <c r="D508" s="228" t="s">
        <v>323</v>
      </c>
      <c r="E508" s="229" t="s">
        <v>6273</v>
      </c>
      <c r="F508" s="230" t="s">
        <v>6274</v>
      </c>
      <c r="G508" s="231" t="s">
        <v>544</v>
      </c>
      <c r="H508" s="232">
        <v>1</v>
      </c>
      <c r="I508" s="233"/>
      <c r="J508" s="234">
        <f>ROUND(I508*H508,2)</f>
        <v>0</v>
      </c>
      <c r="K508" s="230" t="s">
        <v>1</v>
      </c>
      <c r="L508" s="45"/>
      <c r="M508" s="235" t="s">
        <v>1</v>
      </c>
      <c r="N508" s="236" t="s">
        <v>46</v>
      </c>
      <c r="O508" s="92"/>
      <c r="P508" s="237">
        <f>O508*H508</f>
        <v>0</v>
      </c>
      <c r="Q508" s="237">
        <v>0</v>
      </c>
      <c r="R508" s="237">
        <f>Q508*H508</f>
        <v>0</v>
      </c>
      <c r="S508" s="237">
        <v>0</v>
      </c>
      <c r="T508" s="238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39" t="s">
        <v>404</v>
      </c>
      <c r="AT508" s="239" t="s">
        <v>323</v>
      </c>
      <c r="AU508" s="239" t="s">
        <v>91</v>
      </c>
      <c r="AY508" s="18" t="s">
        <v>320</v>
      </c>
      <c r="BE508" s="240">
        <f>IF(N508="základní",J508,0)</f>
        <v>0</v>
      </c>
      <c r="BF508" s="240">
        <f>IF(N508="snížená",J508,0)</f>
        <v>0</v>
      </c>
      <c r="BG508" s="240">
        <f>IF(N508="zákl. přenesená",J508,0)</f>
        <v>0</v>
      </c>
      <c r="BH508" s="240">
        <f>IF(N508="sníž. přenesená",J508,0)</f>
        <v>0</v>
      </c>
      <c r="BI508" s="240">
        <f>IF(N508="nulová",J508,0)</f>
        <v>0</v>
      </c>
      <c r="BJ508" s="18" t="s">
        <v>89</v>
      </c>
      <c r="BK508" s="240">
        <f>ROUND(I508*H508,2)</f>
        <v>0</v>
      </c>
      <c r="BL508" s="18" t="s">
        <v>404</v>
      </c>
      <c r="BM508" s="239" t="s">
        <v>6275</v>
      </c>
    </row>
    <row r="509" s="2" customFormat="1" ht="37.8" customHeight="1">
      <c r="A509" s="39"/>
      <c r="B509" s="40"/>
      <c r="C509" s="228" t="s">
        <v>1540</v>
      </c>
      <c r="D509" s="228" t="s">
        <v>323</v>
      </c>
      <c r="E509" s="229" t="s">
        <v>6276</v>
      </c>
      <c r="F509" s="230" t="s">
        <v>6277</v>
      </c>
      <c r="G509" s="231" t="s">
        <v>437</v>
      </c>
      <c r="H509" s="232">
        <v>261</v>
      </c>
      <c r="I509" s="233"/>
      <c r="J509" s="234">
        <f>ROUND(I509*H509,2)</f>
        <v>0</v>
      </c>
      <c r="K509" s="230" t="s">
        <v>1</v>
      </c>
      <c r="L509" s="45"/>
      <c r="M509" s="235" t="s">
        <v>1</v>
      </c>
      <c r="N509" s="236" t="s">
        <v>46</v>
      </c>
      <c r="O509" s="92"/>
      <c r="P509" s="237">
        <f>O509*H509</f>
        <v>0</v>
      </c>
      <c r="Q509" s="237">
        <v>0</v>
      </c>
      <c r="R509" s="237">
        <f>Q509*H509</f>
        <v>0</v>
      </c>
      <c r="S509" s="237">
        <v>0</v>
      </c>
      <c r="T509" s="238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39" t="s">
        <v>404</v>
      </c>
      <c r="AT509" s="239" t="s">
        <v>323</v>
      </c>
      <c r="AU509" s="239" t="s">
        <v>91</v>
      </c>
      <c r="AY509" s="18" t="s">
        <v>320</v>
      </c>
      <c r="BE509" s="240">
        <f>IF(N509="základní",J509,0)</f>
        <v>0</v>
      </c>
      <c r="BF509" s="240">
        <f>IF(N509="snížená",J509,0)</f>
        <v>0</v>
      </c>
      <c r="BG509" s="240">
        <f>IF(N509="zákl. přenesená",J509,0)</f>
        <v>0</v>
      </c>
      <c r="BH509" s="240">
        <f>IF(N509="sníž. přenesená",J509,0)</f>
        <v>0</v>
      </c>
      <c r="BI509" s="240">
        <f>IF(N509="nulová",J509,0)</f>
        <v>0</v>
      </c>
      <c r="BJ509" s="18" t="s">
        <v>89</v>
      </c>
      <c r="BK509" s="240">
        <f>ROUND(I509*H509,2)</f>
        <v>0</v>
      </c>
      <c r="BL509" s="18" t="s">
        <v>404</v>
      </c>
      <c r="BM509" s="239" t="s">
        <v>6278</v>
      </c>
    </row>
    <row r="510" s="2" customFormat="1" ht="37.8" customHeight="1">
      <c r="A510" s="39"/>
      <c r="B510" s="40"/>
      <c r="C510" s="228" t="s">
        <v>1544</v>
      </c>
      <c r="D510" s="228" t="s">
        <v>323</v>
      </c>
      <c r="E510" s="229" t="s">
        <v>6279</v>
      </c>
      <c r="F510" s="230" t="s">
        <v>6280</v>
      </c>
      <c r="G510" s="231" t="s">
        <v>437</v>
      </c>
      <c r="H510" s="232">
        <v>433.16000000000002</v>
      </c>
      <c r="I510" s="233"/>
      <c r="J510" s="234">
        <f>ROUND(I510*H510,2)</f>
        <v>0</v>
      </c>
      <c r="K510" s="230" t="s">
        <v>1</v>
      </c>
      <c r="L510" s="45"/>
      <c r="M510" s="235" t="s">
        <v>1</v>
      </c>
      <c r="N510" s="236" t="s">
        <v>46</v>
      </c>
      <c r="O510" s="92"/>
      <c r="P510" s="237">
        <f>O510*H510</f>
        <v>0</v>
      </c>
      <c r="Q510" s="237">
        <v>0</v>
      </c>
      <c r="R510" s="237">
        <f>Q510*H510</f>
        <v>0</v>
      </c>
      <c r="S510" s="237">
        <v>0</v>
      </c>
      <c r="T510" s="238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39" t="s">
        <v>404</v>
      </c>
      <c r="AT510" s="239" t="s">
        <v>323</v>
      </c>
      <c r="AU510" s="239" t="s">
        <v>91</v>
      </c>
      <c r="AY510" s="18" t="s">
        <v>320</v>
      </c>
      <c r="BE510" s="240">
        <f>IF(N510="základní",J510,0)</f>
        <v>0</v>
      </c>
      <c r="BF510" s="240">
        <f>IF(N510="snížená",J510,0)</f>
        <v>0</v>
      </c>
      <c r="BG510" s="240">
        <f>IF(N510="zákl. přenesená",J510,0)</f>
        <v>0</v>
      </c>
      <c r="BH510" s="240">
        <f>IF(N510="sníž. přenesená",J510,0)</f>
        <v>0</v>
      </c>
      <c r="BI510" s="240">
        <f>IF(N510="nulová",J510,0)</f>
        <v>0</v>
      </c>
      <c r="BJ510" s="18" t="s">
        <v>89</v>
      </c>
      <c r="BK510" s="240">
        <f>ROUND(I510*H510,2)</f>
        <v>0</v>
      </c>
      <c r="BL510" s="18" t="s">
        <v>404</v>
      </c>
      <c r="BM510" s="239" t="s">
        <v>6281</v>
      </c>
    </row>
    <row r="511" s="13" customFormat="1">
      <c r="A511" s="13"/>
      <c r="B511" s="251"/>
      <c r="C511" s="252"/>
      <c r="D511" s="253" t="s">
        <v>440</v>
      </c>
      <c r="E511" s="254" t="s">
        <v>1</v>
      </c>
      <c r="F511" s="255" t="s">
        <v>6282</v>
      </c>
      <c r="G511" s="252"/>
      <c r="H511" s="256">
        <v>415.57999999999998</v>
      </c>
      <c r="I511" s="257"/>
      <c r="J511" s="252"/>
      <c r="K511" s="252"/>
      <c r="L511" s="258"/>
      <c r="M511" s="259"/>
      <c r="N511" s="260"/>
      <c r="O511" s="260"/>
      <c r="P511" s="260"/>
      <c r="Q511" s="260"/>
      <c r="R511" s="260"/>
      <c r="S511" s="260"/>
      <c r="T511" s="261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62" t="s">
        <v>440</v>
      </c>
      <c r="AU511" s="262" t="s">
        <v>91</v>
      </c>
      <c r="AV511" s="13" t="s">
        <v>91</v>
      </c>
      <c r="AW511" s="13" t="s">
        <v>36</v>
      </c>
      <c r="AX511" s="13" t="s">
        <v>81</v>
      </c>
      <c r="AY511" s="262" t="s">
        <v>320</v>
      </c>
    </row>
    <row r="512" s="13" customFormat="1">
      <c r="A512" s="13"/>
      <c r="B512" s="251"/>
      <c r="C512" s="252"/>
      <c r="D512" s="253" t="s">
        <v>440</v>
      </c>
      <c r="E512" s="254" t="s">
        <v>1</v>
      </c>
      <c r="F512" s="255" t="s">
        <v>6283</v>
      </c>
      <c r="G512" s="252"/>
      <c r="H512" s="256">
        <v>17.579999999999998</v>
      </c>
      <c r="I512" s="257"/>
      <c r="J512" s="252"/>
      <c r="K512" s="252"/>
      <c r="L512" s="258"/>
      <c r="M512" s="259"/>
      <c r="N512" s="260"/>
      <c r="O512" s="260"/>
      <c r="P512" s="260"/>
      <c r="Q512" s="260"/>
      <c r="R512" s="260"/>
      <c r="S512" s="260"/>
      <c r="T512" s="261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62" t="s">
        <v>440</v>
      </c>
      <c r="AU512" s="262" t="s">
        <v>91</v>
      </c>
      <c r="AV512" s="13" t="s">
        <v>91</v>
      </c>
      <c r="AW512" s="13" t="s">
        <v>36</v>
      </c>
      <c r="AX512" s="13" t="s">
        <v>81</v>
      </c>
      <c r="AY512" s="262" t="s">
        <v>320</v>
      </c>
    </row>
    <row r="513" s="14" customFormat="1">
      <c r="A513" s="14"/>
      <c r="B513" s="263"/>
      <c r="C513" s="264"/>
      <c r="D513" s="253" t="s">
        <v>440</v>
      </c>
      <c r="E513" s="265" t="s">
        <v>1</v>
      </c>
      <c r="F513" s="266" t="s">
        <v>485</v>
      </c>
      <c r="G513" s="264"/>
      <c r="H513" s="267">
        <v>433.16000000000002</v>
      </c>
      <c r="I513" s="268"/>
      <c r="J513" s="264"/>
      <c r="K513" s="264"/>
      <c r="L513" s="269"/>
      <c r="M513" s="270"/>
      <c r="N513" s="271"/>
      <c r="O513" s="271"/>
      <c r="P513" s="271"/>
      <c r="Q513" s="271"/>
      <c r="R513" s="271"/>
      <c r="S513" s="271"/>
      <c r="T513" s="272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73" t="s">
        <v>440</v>
      </c>
      <c r="AU513" s="273" t="s">
        <v>91</v>
      </c>
      <c r="AV513" s="14" t="s">
        <v>341</v>
      </c>
      <c r="AW513" s="14" t="s">
        <v>36</v>
      </c>
      <c r="AX513" s="14" t="s">
        <v>89</v>
      </c>
      <c r="AY513" s="273" t="s">
        <v>320</v>
      </c>
    </row>
    <row r="514" s="2" customFormat="1" ht="24.15" customHeight="1">
      <c r="A514" s="39"/>
      <c r="B514" s="40"/>
      <c r="C514" s="228" t="s">
        <v>1548</v>
      </c>
      <c r="D514" s="228" t="s">
        <v>323</v>
      </c>
      <c r="E514" s="229" t="s">
        <v>2658</v>
      </c>
      <c r="F514" s="230" t="s">
        <v>2659</v>
      </c>
      <c r="G514" s="231" t="s">
        <v>325</v>
      </c>
      <c r="H514" s="232">
        <v>1</v>
      </c>
      <c r="I514" s="233"/>
      <c r="J514" s="234">
        <f>ROUND(I514*H514,2)</f>
        <v>0</v>
      </c>
      <c r="K514" s="230" t="s">
        <v>1</v>
      </c>
      <c r="L514" s="45"/>
      <c r="M514" s="235" t="s">
        <v>1</v>
      </c>
      <c r="N514" s="236" t="s">
        <v>46</v>
      </c>
      <c r="O514" s="92"/>
      <c r="P514" s="237">
        <f>O514*H514</f>
        <v>0</v>
      </c>
      <c r="Q514" s="237">
        <v>0</v>
      </c>
      <c r="R514" s="237">
        <f>Q514*H514</f>
        <v>0</v>
      </c>
      <c r="S514" s="237">
        <v>0</v>
      </c>
      <c r="T514" s="238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39" t="s">
        <v>404</v>
      </c>
      <c r="AT514" s="239" t="s">
        <v>323</v>
      </c>
      <c r="AU514" s="239" t="s">
        <v>91</v>
      </c>
      <c r="AY514" s="18" t="s">
        <v>320</v>
      </c>
      <c r="BE514" s="240">
        <f>IF(N514="základní",J514,0)</f>
        <v>0</v>
      </c>
      <c r="BF514" s="240">
        <f>IF(N514="snížená",J514,0)</f>
        <v>0</v>
      </c>
      <c r="BG514" s="240">
        <f>IF(N514="zákl. přenesená",J514,0)</f>
        <v>0</v>
      </c>
      <c r="BH514" s="240">
        <f>IF(N514="sníž. přenesená",J514,0)</f>
        <v>0</v>
      </c>
      <c r="BI514" s="240">
        <f>IF(N514="nulová",J514,0)</f>
        <v>0</v>
      </c>
      <c r="BJ514" s="18" t="s">
        <v>89</v>
      </c>
      <c r="BK514" s="240">
        <f>ROUND(I514*H514,2)</f>
        <v>0</v>
      </c>
      <c r="BL514" s="18" t="s">
        <v>404</v>
      </c>
      <c r="BM514" s="239" t="s">
        <v>6284</v>
      </c>
    </row>
    <row r="515" s="12" customFormat="1" ht="22.8" customHeight="1">
      <c r="A515" s="12"/>
      <c r="B515" s="212"/>
      <c r="C515" s="213"/>
      <c r="D515" s="214" t="s">
        <v>80</v>
      </c>
      <c r="E515" s="226" t="s">
        <v>2661</v>
      </c>
      <c r="F515" s="226" t="s">
        <v>2662</v>
      </c>
      <c r="G515" s="213"/>
      <c r="H515" s="213"/>
      <c r="I515" s="216"/>
      <c r="J515" s="227">
        <f>BK515</f>
        <v>0</v>
      </c>
      <c r="K515" s="213"/>
      <c r="L515" s="218"/>
      <c r="M515" s="219"/>
      <c r="N515" s="220"/>
      <c r="O515" s="220"/>
      <c r="P515" s="221">
        <f>SUM(P516:P521)</f>
        <v>0</v>
      </c>
      <c r="Q515" s="220"/>
      <c r="R515" s="221">
        <f>SUM(R516:R521)</f>
        <v>0.25369200000000003</v>
      </c>
      <c r="S515" s="220"/>
      <c r="T515" s="222">
        <f>SUM(T516:T521)</f>
        <v>0</v>
      </c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R515" s="223" t="s">
        <v>91</v>
      </c>
      <c r="AT515" s="224" t="s">
        <v>80</v>
      </c>
      <c r="AU515" s="224" t="s">
        <v>89</v>
      </c>
      <c r="AY515" s="223" t="s">
        <v>320</v>
      </c>
      <c r="BK515" s="225">
        <f>SUM(BK516:BK521)</f>
        <v>0</v>
      </c>
    </row>
    <row r="516" s="2" customFormat="1" ht="33" customHeight="1">
      <c r="A516" s="39"/>
      <c r="B516" s="40"/>
      <c r="C516" s="228" t="s">
        <v>1552</v>
      </c>
      <c r="D516" s="228" t="s">
        <v>323</v>
      </c>
      <c r="E516" s="229" t="s">
        <v>2677</v>
      </c>
      <c r="F516" s="230" t="s">
        <v>2678</v>
      </c>
      <c r="G516" s="231" t="s">
        <v>2666</v>
      </c>
      <c r="H516" s="232">
        <v>3771</v>
      </c>
      <c r="I516" s="233"/>
      <c r="J516" s="234">
        <f>ROUND(I516*H516,2)</f>
        <v>0</v>
      </c>
      <c r="K516" s="230" t="s">
        <v>1</v>
      </c>
      <c r="L516" s="45"/>
      <c r="M516" s="235" t="s">
        <v>1</v>
      </c>
      <c r="N516" s="236" t="s">
        <v>46</v>
      </c>
      <c r="O516" s="92"/>
      <c r="P516" s="237">
        <f>O516*H516</f>
        <v>0</v>
      </c>
      <c r="Q516" s="237">
        <v>6.0000000000000002E-05</v>
      </c>
      <c r="R516" s="237">
        <f>Q516*H516</f>
        <v>0.22626000000000002</v>
      </c>
      <c r="S516" s="237">
        <v>0</v>
      </c>
      <c r="T516" s="238">
        <f>S516*H516</f>
        <v>0</v>
      </c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R516" s="239" t="s">
        <v>404</v>
      </c>
      <c r="AT516" s="239" t="s">
        <v>323</v>
      </c>
      <c r="AU516" s="239" t="s">
        <v>91</v>
      </c>
      <c r="AY516" s="18" t="s">
        <v>320</v>
      </c>
      <c r="BE516" s="240">
        <f>IF(N516="základní",J516,0)</f>
        <v>0</v>
      </c>
      <c r="BF516" s="240">
        <f>IF(N516="snížená",J516,0)</f>
        <v>0</v>
      </c>
      <c r="BG516" s="240">
        <f>IF(N516="zákl. přenesená",J516,0)</f>
        <v>0</v>
      </c>
      <c r="BH516" s="240">
        <f>IF(N516="sníž. přenesená",J516,0)</f>
        <v>0</v>
      </c>
      <c r="BI516" s="240">
        <f>IF(N516="nulová",J516,0)</f>
        <v>0</v>
      </c>
      <c r="BJ516" s="18" t="s">
        <v>89</v>
      </c>
      <c r="BK516" s="240">
        <f>ROUND(I516*H516,2)</f>
        <v>0</v>
      </c>
      <c r="BL516" s="18" t="s">
        <v>404</v>
      </c>
      <c r="BM516" s="239" t="s">
        <v>6285</v>
      </c>
    </row>
    <row r="517" s="2" customFormat="1" ht="33" customHeight="1">
      <c r="A517" s="39"/>
      <c r="B517" s="40"/>
      <c r="C517" s="228" t="s">
        <v>1557</v>
      </c>
      <c r="D517" s="228" t="s">
        <v>323</v>
      </c>
      <c r="E517" s="229" t="s">
        <v>2681</v>
      </c>
      <c r="F517" s="230" t="s">
        <v>2682</v>
      </c>
      <c r="G517" s="231" t="s">
        <v>437</v>
      </c>
      <c r="H517" s="232">
        <v>454.19999999999999</v>
      </c>
      <c r="I517" s="233"/>
      <c r="J517" s="234">
        <f>ROUND(I517*H517,2)</f>
        <v>0</v>
      </c>
      <c r="K517" s="230" t="s">
        <v>1</v>
      </c>
      <c r="L517" s="45"/>
      <c r="M517" s="235" t="s">
        <v>1</v>
      </c>
      <c r="N517" s="236" t="s">
        <v>46</v>
      </c>
      <c r="O517" s="92"/>
      <c r="P517" s="237">
        <f>O517*H517</f>
        <v>0</v>
      </c>
      <c r="Q517" s="237">
        <v>6.0000000000000002E-05</v>
      </c>
      <c r="R517" s="237">
        <f>Q517*H517</f>
        <v>0.027251999999999998</v>
      </c>
      <c r="S517" s="237">
        <v>0</v>
      </c>
      <c r="T517" s="238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39" t="s">
        <v>404</v>
      </c>
      <c r="AT517" s="239" t="s">
        <v>323</v>
      </c>
      <c r="AU517" s="239" t="s">
        <v>91</v>
      </c>
      <c r="AY517" s="18" t="s">
        <v>320</v>
      </c>
      <c r="BE517" s="240">
        <f>IF(N517="základní",J517,0)</f>
        <v>0</v>
      </c>
      <c r="BF517" s="240">
        <f>IF(N517="snížená",J517,0)</f>
        <v>0</v>
      </c>
      <c r="BG517" s="240">
        <f>IF(N517="zákl. přenesená",J517,0)</f>
        <v>0</v>
      </c>
      <c r="BH517" s="240">
        <f>IF(N517="sníž. přenesená",J517,0)</f>
        <v>0</v>
      </c>
      <c r="BI517" s="240">
        <f>IF(N517="nulová",J517,0)</f>
        <v>0</v>
      </c>
      <c r="BJ517" s="18" t="s">
        <v>89</v>
      </c>
      <c r="BK517" s="240">
        <f>ROUND(I517*H517,2)</f>
        <v>0</v>
      </c>
      <c r="BL517" s="18" t="s">
        <v>404</v>
      </c>
      <c r="BM517" s="239" t="s">
        <v>6286</v>
      </c>
    </row>
    <row r="518" s="2" customFormat="1" ht="55.5" customHeight="1">
      <c r="A518" s="39"/>
      <c r="B518" s="40"/>
      <c r="C518" s="228" t="s">
        <v>1559</v>
      </c>
      <c r="D518" s="228" t="s">
        <v>323</v>
      </c>
      <c r="E518" s="229" t="s">
        <v>6287</v>
      </c>
      <c r="F518" s="230" t="s">
        <v>6288</v>
      </c>
      <c r="G518" s="231" t="s">
        <v>544</v>
      </c>
      <c r="H518" s="232">
        <v>1</v>
      </c>
      <c r="I518" s="233"/>
      <c r="J518" s="234">
        <f>ROUND(I518*H518,2)</f>
        <v>0</v>
      </c>
      <c r="K518" s="230" t="s">
        <v>1</v>
      </c>
      <c r="L518" s="45"/>
      <c r="M518" s="235" t="s">
        <v>1</v>
      </c>
      <c r="N518" s="236" t="s">
        <v>46</v>
      </c>
      <c r="O518" s="92"/>
      <c r="P518" s="237">
        <f>O518*H518</f>
        <v>0</v>
      </c>
      <c r="Q518" s="237">
        <v>6.0000000000000002E-05</v>
      </c>
      <c r="R518" s="237">
        <f>Q518*H518</f>
        <v>6.0000000000000002E-05</v>
      </c>
      <c r="S518" s="237">
        <v>0</v>
      </c>
      <c r="T518" s="238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39" t="s">
        <v>404</v>
      </c>
      <c r="AT518" s="239" t="s">
        <v>323</v>
      </c>
      <c r="AU518" s="239" t="s">
        <v>91</v>
      </c>
      <c r="AY518" s="18" t="s">
        <v>320</v>
      </c>
      <c r="BE518" s="240">
        <f>IF(N518="základní",J518,0)</f>
        <v>0</v>
      </c>
      <c r="BF518" s="240">
        <f>IF(N518="snížená",J518,0)</f>
        <v>0</v>
      </c>
      <c r="BG518" s="240">
        <f>IF(N518="zákl. přenesená",J518,0)</f>
        <v>0</v>
      </c>
      <c r="BH518" s="240">
        <f>IF(N518="sníž. přenesená",J518,0)</f>
        <v>0</v>
      </c>
      <c r="BI518" s="240">
        <f>IF(N518="nulová",J518,0)</f>
        <v>0</v>
      </c>
      <c r="BJ518" s="18" t="s">
        <v>89</v>
      </c>
      <c r="BK518" s="240">
        <f>ROUND(I518*H518,2)</f>
        <v>0</v>
      </c>
      <c r="BL518" s="18" t="s">
        <v>404</v>
      </c>
      <c r="BM518" s="239" t="s">
        <v>6289</v>
      </c>
    </row>
    <row r="519" s="2" customFormat="1" ht="66.75" customHeight="1">
      <c r="A519" s="39"/>
      <c r="B519" s="40"/>
      <c r="C519" s="228" t="s">
        <v>1561</v>
      </c>
      <c r="D519" s="228" t="s">
        <v>323</v>
      </c>
      <c r="E519" s="229" t="s">
        <v>6290</v>
      </c>
      <c r="F519" s="230" t="s">
        <v>6291</v>
      </c>
      <c r="G519" s="231" t="s">
        <v>544</v>
      </c>
      <c r="H519" s="232">
        <v>1</v>
      </c>
      <c r="I519" s="233"/>
      <c r="J519" s="234">
        <f>ROUND(I519*H519,2)</f>
        <v>0</v>
      </c>
      <c r="K519" s="230" t="s">
        <v>1</v>
      </c>
      <c r="L519" s="45"/>
      <c r="M519" s="235" t="s">
        <v>1</v>
      </c>
      <c r="N519" s="236" t="s">
        <v>46</v>
      </c>
      <c r="O519" s="92"/>
      <c r="P519" s="237">
        <f>O519*H519</f>
        <v>0</v>
      </c>
      <c r="Q519" s="237">
        <v>6.0000000000000002E-05</v>
      </c>
      <c r="R519" s="237">
        <f>Q519*H519</f>
        <v>6.0000000000000002E-05</v>
      </c>
      <c r="S519" s="237">
        <v>0</v>
      </c>
      <c r="T519" s="238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39" t="s">
        <v>404</v>
      </c>
      <c r="AT519" s="239" t="s">
        <v>323</v>
      </c>
      <c r="AU519" s="239" t="s">
        <v>91</v>
      </c>
      <c r="AY519" s="18" t="s">
        <v>320</v>
      </c>
      <c r="BE519" s="240">
        <f>IF(N519="základní",J519,0)</f>
        <v>0</v>
      </c>
      <c r="BF519" s="240">
        <f>IF(N519="snížená",J519,0)</f>
        <v>0</v>
      </c>
      <c r="BG519" s="240">
        <f>IF(N519="zákl. přenesená",J519,0)</f>
        <v>0</v>
      </c>
      <c r="BH519" s="240">
        <f>IF(N519="sníž. přenesená",J519,0)</f>
        <v>0</v>
      </c>
      <c r="BI519" s="240">
        <f>IF(N519="nulová",J519,0)</f>
        <v>0</v>
      </c>
      <c r="BJ519" s="18" t="s">
        <v>89</v>
      </c>
      <c r="BK519" s="240">
        <f>ROUND(I519*H519,2)</f>
        <v>0</v>
      </c>
      <c r="BL519" s="18" t="s">
        <v>404</v>
      </c>
      <c r="BM519" s="239" t="s">
        <v>6292</v>
      </c>
    </row>
    <row r="520" s="2" customFormat="1" ht="44.25" customHeight="1">
      <c r="A520" s="39"/>
      <c r="B520" s="40"/>
      <c r="C520" s="228" t="s">
        <v>1565</v>
      </c>
      <c r="D520" s="228" t="s">
        <v>323</v>
      </c>
      <c r="E520" s="229" t="s">
        <v>2805</v>
      </c>
      <c r="F520" s="230" t="s">
        <v>6293</v>
      </c>
      <c r="G520" s="231" t="s">
        <v>544</v>
      </c>
      <c r="H520" s="232">
        <v>1</v>
      </c>
      <c r="I520" s="233"/>
      <c r="J520" s="234">
        <f>ROUND(I520*H520,2)</f>
        <v>0</v>
      </c>
      <c r="K520" s="230" t="s">
        <v>1</v>
      </c>
      <c r="L520" s="45"/>
      <c r="M520" s="235" t="s">
        <v>1</v>
      </c>
      <c r="N520" s="236" t="s">
        <v>46</v>
      </c>
      <c r="O520" s="92"/>
      <c r="P520" s="237">
        <f>O520*H520</f>
        <v>0</v>
      </c>
      <c r="Q520" s="237">
        <v>6.0000000000000002E-05</v>
      </c>
      <c r="R520" s="237">
        <f>Q520*H520</f>
        <v>6.0000000000000002E-05</v>
      </c>
      <c r="S520" s="237">
        <v>0</v>
      </c>
      <c r="T520" s="238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39" t="s">
        <v>404</v>
      </c>
      <c r="AT520" s="239" t="s">
        <v>323</v>
      </c>
      <c r="AU520" s="239" t="s">
        <v>91</v>
      </c>
      <c r="AY520" s="18" t="s">
        <v>320</v>
      </c>
      <c r="BE520" s="240">
        <f>IF(N520="základní",J520,0)</f>
        <v>0</v>
      </c>
      <c r="BF520" s="240">
        <f>IF(N520="snížená",J520,0)</f>
        <v>0</v>
      </c>
      <c r="BG520" s="240">
        <f>IF(N520="zákl. přenesená",J520,0)</f>
        <v>0</v>
      </c>
      <c r="BH520" s="240">
        <f>IF(N520="sníž. přenesená",J520,0)</f>
        <v>0</v>
      </c>
      <c r="BI520" s="240">
        <f>IF(N520="nulová",J520,0)</f>
        <v>0</v>
      </c>
      <c r="BJ520" s="18" t="s">
        <v>89</v>
      </c>
      <c r="BK520" s="240">
        <f>ROUND(I520*H520,2)</f>
        <v>0</v>
      </c>
      <c r="BL520" s="18" t="s">
        <v>404</v>
      </c>
      <c r="BM520" s="239" t="s">
        <v>6294</v>
      </c>
    </row>
    <row r="521" s="2" customFormat="1" ht="24.15" customHeight="1">
      <c r="A521" s="39"/>
      <c r="B521" s="40"/>
      <c r="C521" s="228" t="s">
        <v>1570</v>
      </c>
      <c r="D521" s="228" t="s">
        <v>323</v>
      </c>
      <c r="E521" s="229" t="s">
        <v>2877</v>
      </c>
      <c r="F521" s="230" t="s">
        <v>2878</v>
      </c>
      <c r="G521" s="231" t="s">
        <v>325</v>
      </c>
      <c r="H521" s="232">
        <v>1</v>
      </c>
      <c r="I521" s="233"/>
      <c r="J521" s="234">
        <f>ROUND(I521*H521,2)</f>
        <v>0</v>
      </c>
      <c r="K521" s="230" t="s">
        <v>1</v>
      </c>
      <c r="L521" s="45"/>
      <c r="M521" s="235" t="s">
        <v>1</v>
      </c>
      <c r="N521" s="236" t="s">
        <v>46</v>
      </c>
      <c r="O521" s="92"/>
      <c r="P521" s="237">
        <f>O521*H521</f>
        <v>0</v>
      </c>
      <c r="Q521" s="237">
        <v>0</v>
      </c>
      <c r="R521" s="237">
        <f>Q521*H521</f>
        <v>0</v>
      </c>
      <c r="S521" s="237">
        <v>0</v>
      </c>
      <c r="T521" s="238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39" t="s">
        <v>404</v>
      </c>
      <c r="AT521" s="239" t="s">
        <v>323</v>
      </c>
      <c r="AU521" s="239" t="s">
        <v>91</v>
      </c>
      <c r="AY521" s="18" t="s">
        <v>320</v>
      </c>
      <c r="BE521" s="240">
        <f>IF(N521="základní",J521,0)</f>
        <v>0</v>
      </c>
      <c r="BF521" s="240">
        <f>IF(N521="snížená",J521,0)</f>
        <v>0</v>
      </c>
      <c r="BG521" s="240">
        <f>IF(N521="zákl. přenesená",J521,0)</f>
        <v>0</v>
      </c>
      <c r="BH521" s="240">
        <f>IF(N521="sníž. přenesená",J521,0)</f>
        <v>0</v>
      </c>
      <c r="BI521" s="240">
        <f>IF(N521="nulová",J521,0)</f>
        <v>0</v>
      </c>
      <c r="BJ521" s="18" t="s">
        <v>89</v>
      </c>
      <c r="BK521" s="240">
        <f>ROUND(I521*H521,2)</f>
        <v>0</v>
      </c>
      <c r="BL521" s="18" t="s">
        <v>404</v>
      </c>
      <c r="BM521" s="239" t="s">
        <v>6295</v>
      </c>
    </row>
    <row r="522" s="12" customFormat="1" ht="22.8" customHeight="1">
      <c r="A522" s="12"/>
      <c r="B522" s="212"/>
      <c r="C522" s="213"/>
      <c r="D522" s="214" t="s">
        <v>80</v>
      </c>
      <c r="E522" s="226" t="s">
        <v>2923</v>
      </c>
      <c r="F522" s="226" t="s">
        <v>2924</v>
      </c>
      <c r="G522" s="213"/>
      <c r="H522" s="213"/>
      <c r="I522" s="216"/>
      <c r="J522" s="227">
        <f>BK522</f>
        <v>0</v>
      </c>
      <c r="K522" s="213"/>
      <c r="L522" s="218"/>
      <c r="M522" s="219"/>
      <c r="N522" s="220"/>
      <c r="O522" s="220"/>
      <c r="P522" s="221">
        <f>SUM(P523:P526)</f>
        <v>0</v>
      </c>
      <c r="Q522" s="220"/>
      <c r="R522" s="221">
        <f>SUM(R523:R526)</f>
        <v>1.3298559999999999</v>
      </c>
      <c r="S522" s="220"/>
      <c r="T522" s="222">
        <f>SUM(T523:T526)</f>
        <v>0</v>
      </c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R522" s="223" t="s">
        <v>91</v>
      </c>
      <c r="AT522" s="224" t="s">
        <v>80</v>
      </c>
      <c r="AU522" s="224" t="s">
        <v>89</v>
      </c>
      <c r="AY522" s="223" t="s">
        <v>320</v>
      </c>
      <c r="BK522" s="225">
        <f>SUM(BK523:BK526)</f>
        <v>0</v>
      </c>
    </row>
    <row r="523" s="2" customFormat="1" ht="33" customHeight="1">
      <c r="A523" s="39"/>
      <c r="B523" s="40"/>
      <c r="C523" s="228" t="s">
        <v>1579</v>
      </c>
      <c r="D523" s="228" t="s">
        <v>323</v>
      </c>
      <c r="E523" s="229" t="s">
        <v>2926</v>
      </c>
      <c r="F523" s="230" t="s">
        <v>2927</v>
      </c>
      <c r="G523" s="231" t="s">
        <v>437</v>
      </c>
      <c r="H523" s="232">
        <v>415.57999999999998</v>
      </c>
      <c r="I523" s="233"/>
      <c r="J523" s="234">
        <f>ROUND(I523*H523,2)</f>
        <v>0</v>
      </c>
      <c r="K523" s="230" t="s">
        <v>1</v>
      </c>
      <c r="L523" s="45"/>
      <c r="M523" s="235" t="s">
        <v>1</v>
      </c>
      <c r="N523" s="236" t="s">
        <v>46</v>
      </c>
      <c r="O523" s="92"/>
      <c r="P523" s="237">
        <f>O523*H523</f>
        <v>0</v>
      </c>
      <c r="Q523" s="237">
        <v>0.0032000000000000002</v>
      </c>
      <c r="R523" s="237">
        <f>Q523*H523</f>
        <v>1.3298559999999999</v>
      </c>
      <c r="S523" s="237">
        <v>0</v>
      </c>
      <c r="T523" s="238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39" t="s">
        <v>404</v>
      </c>
      <c r="AT523" s="239" t="s">
        <v>323</v>
      </c>
      <c r="AU523" s="239" t="s">
        <v>91</v>
      </c>
      <c r="AY523" s="18" t="s">
        <v>320</v>
      </c>
      <c r="BE523" s="240">
        <f>IF(N523="základní",J523,0)</f>
        <v>0</v>
      </c>
      <c r="BF523" s="240">
        <f>IF(N523="snížená",J523,0)</f>
        <v>0</v>
      </c>
      <c r="BG523" s="240">
        <f>IF(N523="zákl. přenesená",J523,0)</f>
        <v>0</v>
      </c>
      <c r="BH523" s="240">
        <f>IF(N523="sníž. přenesená",J523,0)</f>
        <v>0</v>
      </c>
      <c r="BI523" s="240">
        <f>IF(N523="nulová",J523,0)</f>
        <v>0</v>
      </c>
      <c r="BJ523" s="18" t="s">
        <v>89</v>
      </c>
      <c r="BK523" s="240">
        <f>ROUND(I523*H523,2)</f>
        <v>0</v>
      </c>
      <c r="BL523" s="18" t="s">
        <v>404</v>
      </c>
      <c r="BM523" s="239" t="s">
        <v>6296</v>
      </c>
    </row>
    <row r="524" s="13" customFormat="1">
      <c r="A524" s="13"/>
      <c r="B524" s="251"/>
      <c r="C524" s="252"/>
      <c r="D524" s="253" t="s">
        <v>440</v>
      </c>
      <c r="E524" s="254" t="s">
        <v>5944</v>
      </c>
      <c r="F524" s="255" t="s">
        <v>6282</v>
      </c>
      <c r="G524" s="252"/>
      <c r="H524" s="256">
        <v>415.57999999999998</v>
      </c>
      <c r="I524" s="257"/>
      <c r="J524" s="252"/>
      <c r="K524" s="252"/>
      <c r="L524" s="258"/>
      <c r="M524" s="259"/>
      <c r="N524" s="260"/>
      <c r="O524" s="260"/>
      <c r="P524" s="260"/>
      <c r="Q524" s="260"/>
      <c r="R524" s="260"/>
      <c r="S524" s="260"/>
      <c r="T524" s="261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62" t="s">
        <v>440</v>
      </c>
      <c r="AU524" s="262" t="s">
        <v>91</v>
      </c>
      <c r="AV524" s="13" t="s">
        <v>91</v>
      </c>
      <c r="AW524" s="13" t="s">
        <v>36</v>
      </c>
      <c r="AX524" s="13" t="s">
        <v>89</v>
      </c>
      <c r="AY524" s="262" t="s">
        <v>320</v>
      </c>
    </row>
    <row r="525" s="2" customFormat="1" ht="24.15" customHeight="1">
      <c r="A525" s="39"/>
      <c r="B525" s="40"/>
      <c r="C525" s="228" t="s">
        <v>1585</v>
      </c>
      <c r="D525" s="228" t="s">
        <v>323</v>
      </c>
      <c r="E525" s="229" t="s">
        <v>2936</v>
      </c>
      <c r="F525" s="230" t="s">
        <v>2937</v>
      </c>
      <c r="G525" s="231" t="s">
        <v>480</v>
      </c>
      <c r="H525" s="232">
        <v>1.3300000000000001</v>
      </c>
      <c r="I525" s="233"/>
      <c r="J525" s="234">
        <f>ROUND(I525*H525,2)</f>
        <v>0</v>
      </c>
      <c r="K525" s="230" t="s">
        <v>326</v>
      </c>
      <c r="L525" s="45"/>
      <c r="M525" s="235" t="s">
        <v>1</v>
      </c>
      <c r="N525" s="236" t="s">
        <v>46</v>
      </c>
      <c r="O525" s="92"/>
      <c r="P525" s="237">
        <f>O525*H525</f>
        <v>0</v>
      </c>
      <c r="Q525" s="237">
        <v>0</v>
      </c>
      <c r="R525" s="237">
        <f>Q525*H525</f>
        <v>0</v>
      </c>
      <c r="S525" s="237">
        <v>0</v>
      </c>
      <c r="T525" s="238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39" t="s">
        <v>404</v>
      </c>
      <c r="AT525" s="239" t="s">
        <v>323</v>
      </c>
      <c r="AU525" s="239" t="s">
        <v>91</v>
      </c>
      <c r="AY525" s="18" t="s">
        <v>320</v>
      </c>
      <c r="BE525" s="240">
        <f>IF(N525="základní",J525,0)</f>
        <v>0</v>
      </c>
      <c r="BF525" s="240">
        <f>IF(N525="snížená",J525,0)</f>
        <v>0</v>
      </c>
      <c r="BG525" s="240">
        <f>IF(N525="zákl. přenesená",J525,0)</f>
        <v>0</v>
      </c>
      <c r="BH525" s="240">
        <f>IF(N525="sníž. přenesená",J525,0)</f>
        <v>0</v>
      </c>
      <c r="BI525" s="240">
        <f>IF(N525="nulová",J525,0)</f>
        <v>0</v>
      </c>
      <c r="BJ525" s="18" t="s">
        <v>89</v>
      </c>
      <c r="BK525" s="240">
        <f>ROUND(I525*H525,2)</f>
        <v>0</v>
      </c>
      <c r="BL525" s="18" t="s">
        <v>404</v>
      </c>
      <c r="BM525" s="239" t="s">
        <v>6297</v>
      </c>
    </row>
    <row r="526" s="2" customFormat="1">
      <c r="A526" s="39"/>
      <c r="B526" s="40"/>
      <c r="C526" s="41"/>
      <c r="D526" s="241" t="s">
        <v>329</v>
      </c>
      <c r="E526" s="41"/>
      <c r="F526" s="242" t="s">
        <v>2939</v>
      </c>
      <c r="G526" s="41"/>
      <c r="H526" s="41"/>
      <c r="I526" s="243"/>
      <c r="J526" s="41"/>
      <c r="K526" s="41"/>
      <c r="L526" s="45"/>
      <c r="M526" s="244"/>
      <c r="N526" s="245"/>
      <c r="O526" s="92"/>
      <c r="P526" s="92"/>
      <c r="Q526" s="92"/>
      <c r="R526" s="92"/>
      <c r="S526" s="92"/>
      <c r="T526" s="93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329</v>
      </c>
      <c r="AU526" s="18" t="s">
        <v>91</v>
      </c>
    </row>
    <row r="527" s="12" customFormat="1" ht="22.8" customHeight="1">
      <c r="A527" s="12"/>
      <c r="B527" s="212"/>
      <c r="C527" s="213"/>
      <c r="D527" s="214" t="s">
        <v>80</v>
      </c>
      <c r="E527" s="226" t="s">
        <v>2972</v>
      </c>
      <c r="F527" s="226" t="s">
        <v>2973</v>
      </c>
      <c r="G527" s="213"/>
      <c r="H527" s="213"/>
      <c r="I527" s="216"/>
      <c r="J527" s="227">
        <f>BK527</f>
        <v>0</v>
      </c>
      <c r="K527" s="213"/>
      <c r="L527" s="218"/>
      <c r="M527" s="219"/>
      <c r="N527" s="220"/>
      <c r="O527" s="220"/>
      <c r="P527" s="221">
        <f>SUM(P528:P531)</f>
        <v>0</v>
      </c>
      <c r="Q527" s="220"/>
      <c r="R527" s="221">
        <f>SUM(R528:R531)</f>
        <v>0.009778799999999999</v>
      </c>
      <c r="S527" s="220"/>
      <c r="T527" s="222">
        <f>SUM(T528:T531)</f>
        <v>0</v>
      </c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R527" s="223" t="s">
        <v>91</v>
      </c>
      <c r="AT527" s="224" t="s">
        <v>80</v>
      </c>
      <c r="AU527" s="224" t="s">
        <v>89</v>
      </c>
      <c r="AY527" s="223" t="s">
        <v>320</v>
      </c>
      <c r="BK527" s="225">
        <f>SUM(BK528:BK531)</f>
        <v>0</v>
      </c>
    </row>
    <row r="528" s="2" customFormat="1" ht="16.5" customHeight="1">
      <c r="A528" s="39"/>
      <c r="B528" s="40"/>
      <c r="C528" s="228" t="s">
        <v>1590</v>
      </c>
      <c r="D528" s="228" t="s">
        <v>323</v>
      </c>
      <c r="E528" s="229" t="s">
        <v>2975</v>
      </c>
      <c r="F528" s="230" t="s">
        <v>6298</v>
      </c>
      <c r="G528" s="231" t="s">
        <v>437</v>
      </c>
      <c r="H528" s="232">
        <v>325.95999999999998</v>
      </c>
      <c r="I528" s="233"/>
      <c r="J528" s="234">
        <f>ROUND(I528*H528,2)</f>
        <v>0</v>
      </c>
      <c r="K528" s="230" t="s">
        <v>1</v>
      </c>
      <c r="L528" s="45"/>
      <c r="M528" s="235" t="s">
        <v>1</v>
      </c>
      <c r="N528" s="236" t="s">
        <v>46</v>
      </c>
      <c r="O528" s="92"/>
      <c r="P528" s="237">
        <f>O528*H528</f>
        <v>0</v>
      </c>
      <c r="Q528" s="237">
        <v>3.0000000000000001E-05</v>
      </c>
      <c r="R528" s="237">
        <f>Q528*H528</f>
        <v>0.009778799999999999</v>
      </c>
      <c r="S528" s="237">
        <v>0</v>
      </c>
      <c r="T528" s="238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39" t="s">
        <v>404</v>
      </c>
      <c r="AT528" s="239" t="s">
        <v>323</v>
      </c>
      <c r="AU528" s="239" t="s">
        <v>91</v>
      </c>
      <c r="AY528" s="18" t="s">
        <v>320</v>
      </c>
      <c r="BE528" s="240">
        <f>IF(N528="základní",J528,0)</f>
        <v>0</v>
      </c>
      <c r="BF528" s="240">
        <f>IF(N528="snížená",J528,0)</f>
        <v>0</v>
      </c>
      <c r="BG528" s="240">
        <f>IF(N528="zákl. přenesená",J528,0)</f>
        <v>0</v>
      </c>
      <c r="BH528" s="240">
        <f>IF(N528="sníž. přenesená",J528,0)</f>
        <v>0</v>
      </c>
      <c r="BI528" s="240">
        <f>IF(N528="nulová",J528,0)</f>
        <v>0</v>
      </c>
      <c r="BJ528" s="18" t="s">
        <v>89</v>
      </c>
      <c r="BK528" s="240">
        <f>ROUND(I528*H528,2)</f>
        <v>0</v>
      </c>
      <c r="BL528" s="18" t="s">
        <v>404</v>
      </c>
      <c r="BM528" s="239" t="s">
        <v>6299</v>
      </c>
    </row>
    <row r="529" s="13" customFormat="1">
      <c r="A529" s="13"/>
      <c r="B529" s="251"/>
      <c r="C529" s="252"/>
      <c r="D529" s="253" t="s">
        <v>440</v>
      </c>
      <c r="E529" s="254" t="s">
        <v>1</v>
      </c>
      <c r="F529" s="255" t="s">
        <v>6300</v>
      </c>
      <c r="G529" s="252"/>
      <c r="H529" s="256">
        <v>299.07999999999998</v>
      </c>
      <c r="I529" s="257"/>
      <c r="J529" s="252"/>
      <c r="K529" s="252"/>
      <c r="L529" s="258"/>
      <c r="M529" s="259"/>
      <c r="N529" s="260"/>
      <c r="O529" s="260"/>
      <c r="P529" s="260"/>
      <c r="Q529" s="260"/>
      <c r="R529" s="260"/>
      <c r="S529" s="260"/>
      <c r="T529" s="261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62" t="s">
        <v>440</v>
      </c>
      <c r="AU529" s="262" t="s">
        <v>91</v>
      </c>
      <c r="AV529" s="13" t="s">
        <v>91</v>
      </c>
      <c r="AW529" s="13" t="s">
        <v>36</v>
      </c>
      <c r="AX529" s="13" t="s">
        <v>81</v>
      </c>
      <c r="AY529" s="262" t="s">
        <v>320</v>
      </c>
    </row>
    <row r="530" s="13" customFormat="1">
      <c r="A530" s="13"/>
      <c r="B530" s="251"/>
      <c r="C530" s="252"/>
      <c r="D530" s="253" t="s">
        <v>440</v>
      </c>
      <c r="E530" s="254" t="s">
        <v>1</v>
      </c>
      <c r="F530" s="255" t="s">
        <v>6301</v>
      </c>
      <c r="G530" s="252"/>
      <c r="H530" s="256">
        <v>26.879999999999999</v>
      </c>
      <c r="I530" s="257"/>
      <c r="J530" s="252"/>
      <c r="K530" s="252"/>
      <c r="L530" s="258"/>
      <c r="M530" s="259"/>
      <c r="N530" s="260"/>
      <c r="O530" s="260"/>
      <c r="P530" s="260"/>
      <c r="Q530" s="260"/>
      <c r="R530" s="260"/>
      <c r="S530" s="260"/>
      <c r="T530" s="261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62" t="s">
        <v>440</v>
      </c>
      <c r="AU530" s="262" t="s">
        <v>91</v>
      </c>
      <c r="AV530" s="13" t="s">
        <v>91</v>
      </c>
      <c r="AW530" s="13" t="s">
        <v>36</v>
      </c>
      <c r="AX530" s="13" t="s">
        <v>81</v>
      </c>
      <c r="AY530" s="262" t="s">
        <v>320</v>
      </c>
    </row>
    <row r="531" s="14" customFormat="1">
      <c r="A531" s="14"/>
      <c r="B531" s="263"/>
      <c r="C531" s="264"/>
      <c r="D531" s="253" t="s">
        <v>440</v>
      </c>
      <c r="E531" s="265" t="s">
        <v>1</v>
      </c>
      <c r="F531" s="266" t="s">
        <v>485</v>
      </c>
      <c r="G531" s="264"/>
      <c r="H531" s="267">
        <v>325.95999999999998</v>
      </c>
      <c r="I531" s="268"/>
      <c r="J531" s="264"/>
      <c r="K531" s="264"/>
      <c r="L531" s="269"/>
      <c r="M531" s="270"/>
      <c r="N531" s="271"/>
      <c r="O531" s="271"/>
      <c r="P531" s="271"/>
      <c r="Q531" s="271"/>
      <c r="R531" s="271"/>
      <c r="S531" s="271"/>
      <c r="T531" s="272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73" t="s">
        <v>440</v>
      </c>
      <c r="AU531" s="273" t="s">
        <v>91</v>
      </c>
      <c r="AV531" s="14" t="s">
        <v>341</v>
      </c>
      <c r="AW531" s="14" t="s">
        <v>36</v>
      </c>
      <c r="AX531" s="14" t="s">
        <v>89</v>
      </c>
      <c r="AY531" s="273" t="s">
        <v>320</v>
      </c>
    </row>
    <row r="532" s="12" customFormat="1" ht="22.8" customHeight="1">
      <c r="A532" s="12"/>
      <c r="B532" s="212"/>
      <c r="C532" s="213"/>
      <c r="D532" s="214" t="s">
        <v>80</v>
      </c>
      <c r="E532" s="226" t="s">
        <v>2999</v>
      </c>
      <c r="F532" s="226" t="s">
        <v>3000</v>
      </c>
      <c r="G532" s="213"/>
      <c r="H532" s="213"/>
      <c r="I532" s="216"/>
      <c r="J532" s="227">
        <f>BK532</f>
        <v>0</v>
      </c>
      <c r="K532" s="213"/>
      <c r="L532" s="218"/>
      <c r="M532" s="219"/>
      <c r="N532" s="220"/>
      <c r="O532" s="220"/>
      <c r="P532" s="221">
        <f>P533</f>
        <v>0</v>
      </c>
      <c r="Q532" s="220"/>
      <c r="R532" s="221">
        <f>R533</f>
        <v>0.35391500000000004</v>
      </c>
      <c r="S532" s="220"/>
      <c r="T532" s="222">
        <f>T533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223" t="s">
        <v>91</v>
      </c>
      <c r="AT532" s="224" t="s">
        <v>80</v>
      </c>
      <c r="AU532" s="224" t="s">
        <v>89</v>
      </c>
      <c r="AY532" s="223" t="s">
        <v>320</v>
      </c>
      <c r="BK532" s="225">
        <f>BK533</f>
        <v>0</v>
      </c>
    </row>
    <row r="533" s="2" customFormat="1" ht="16.5" customHeight="1">
      <c r="A533" s="39"/>
      <c r="B533" s="40"/>
      <c r="C533" s="228" t="s">
        <v>1595</v>
      </c>
      <c r="D533" s="228" t="s">
        <v>323</v>
      </c>
      <c r="E533" s="229" t="s">
        <v>3002</v>
      </c>
      <c r="F533" s="230" t="s">
        <v>3003</v>
      </c>
      <c r="G533" s="231" t="s">
        <v>437</v>
      </c>
      <c r="H533" s="232">
        <v>353.91500000000002</v>
      </c>
      <c r="I533" s="233"/>
      <c r="J533" s="234">
        <f>ROUND(I533*H533,2)</f>
        <v>0</v>
      </c>
      <c r="K533" s="230" t="s">
        <v>1</v>
      </c>
      <c r="L533" s="45"/>
      <c r="M533" s="235" t="s">
        <v>1</v>
      </c>
      <c r="N533" s="236" t="s">
        <v>46</v>
      </c>
      <c r="O533" s="92"/>
      <c r="P533" s="237">
        <f>O533*H533</f>
        <v>0</v>
      </c>
      <c r="Q533" s="237">
        <v>0.001</v>
      </c>
      <c r="R533" s="237">
        <f>Q533*H533</f>
        <v>0.35391500000000004</v>
      </c>
      <c r="S533" s="237">
        <v>0</v>
      </c>
      <c r="T533" s="238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39" t="s">
        <v>404</v>
      </c>
      <c r="AT533" s="239" t="s">
        <v>323</v>
      </c>
      <c r="AU533" s="239" t="s">
        <v>91</v>
      </c>
      <c r="AY533" s="18" t="s">
        <v>320</v>
      </c>
      <c r="BE533" s="240">
        <f>IF(N533="základní",J533,0)</f>
        <v>0</v>
      </c>
      <c r="BF533" s="240">
        <f>IF(N533="snížená",J533,0)</f>
        <v>0</v>
      </c>
      <c r="BG533" s="240">
        <f>IF(N533="zákl. přenesená",J533,0)</f>
        <v>0</v>
      </c>
      <c r="BH533" s="240">
        <f>IF(N533="sníž. přenesená",J533,0)</f>
        <v>0</v>
      </c>
      <c r="BI533" s="240">
        <f>IF(N533="nulová",J533,0)</f>
        <v>0</v>
      </c>
      <c r="BJ533" s="18" t="s">
        <v>89</v>
      </c>
      <c r="BK533" s="240">
        <f>ROUND(I533*H533,2)</f>
        <v>0</v>
      </c>
      <c r="BL533" s="18" t="s">
        <v>404</v>
      </c>
      <c r="BM533" s="239" t="s">
        <v>6302</v>
      </c>
    </row>
    <row r="534" s="12" customFormat="1" ht="22.8" customHeight="1">
      <c r="A534" s="12"/>
      <c r="B534" s="212"/>
      <c r="C534" s="213"/>
      <c r="D534" s="214" t="s">
        <v>80</v>
      </c>
      <c r="E534" s="226" t="s">
        <v>3018</v>
      </c>
      <c r="F534" s="226" t="s">
        <v>3019</v>
      </c>
      <c r="G534" s="213"/>
      <c r="H534" s="213"/>
      <c r="I534" s="216"/>
      <c r="J534" s="227">
        <f>BK534</f>
        <v>0</v>
      </c>
      <c r="K534" s="213"/>
      <c r="L534" s="218"/>
      <c r="M534" s="219"/>
      <c r="N534" s="220"/>
      <c r="O534" s="220"/>
      <c r="P534" s="221">
        <f>SUM(P535:P549)</f>
        <v>0</v>
      </c>
      <c r="Q534" s="220"/>
      <c r="R534" s="221">
        <f>SUM(R535:R549)</f>
        <v>0</v>
      </c>
      <c r="S534" s="220"/>
      <c r="T534" s="222">
        <f>SUM(T535:T549)</f>
        <v>0</v>
      </c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R534" s="223" t="s">
        <v>91</v>
      </c>
      <c r="AT534" s="224" t="s">
        <v>80</v>
      </c>
      <c r="AU534" s="224" t="s">
        <v>89</v>
      </c>
      <c r="AY534" s="223" t="s">
        <v>320</v>
      </c>
      <c r="BK534" s="225">
        <f>SUM(BK535:BK549)</f>
        <v>0</v>
      </c>
    </row>
    <row r="535" s="2" customFormat="1" ht="55.5" customHeight="1">
      <c r="A535" s="39"/>
      <c r="B535" s="40"/>
      <c r="C535" s="228" t="s">
        <v>1600</v>
      </c>
      <c r="D535" s="228" t="s">
        <v>323</v>
      </c>
      <c r="E535" s="229" t="s">
        <v>6303</v>
      </c>
      <c r="F535" s="230" t="s">
        <v>6304</v>
      </c>
      <c r="G535" s="231" t="s">
        <v>325</v>
      </c>
      <c r="H535" s="232">
        <v>2</v>
      </c>
      <c r="I535" s="233"/>
      <c r="J535" s="234">
        <f>ROUND(I535*H535,2)</f>
        <v>0</v>
      </c>
      <c r="K535" s="230" t="s">
        <v>1</v>
      </c>
      <c r="L535" s="45"/>
      <c r="M535" s="235" t="s">
        <v>1</v>
      </c>
      <c r="N535" s="236" t="s">
        <v>46</v>
      </c>
      <c r="O535" s="92"/>
      <c r="P535" s="237">
        <f>O535*H535</f>
        <v>0</v>
      </c>
      <c r="Q535" s="237">
        <v>0</v>
      </c>
      <c r="R535" s="237">
        <f>Q535*H535</f>
        <v>0</v>
      </c>
      <c r="S535" s="237">
        <v>0</v>
      </c>
      <c r="T535" s="238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39" t="s">
        <v>404</v>
      </c>
      <c r="AT535" s="239" t="s">
        <v>323</v>
      </c>
      <c r="AU535" s="239" t="s">
        <v>91</v>
      </c>
      <c r="AY535" s="18" t="s">
        <v>320</v>
      </c>
      <c r="BE535" s="240">
        <f>IF(N535="základní",J535,0)</f>
        <v>0</v>
      </c>
      <c r="BF535" s="240">
        <f>IF(N535="snížená",J535,0)</f>
        <v>0</v>
      </c>
      <c r="BG535" s="240">
        <f>IF(N535="zákl. přenesená",J535,0)</f>
        <v>0</v>
      </c>
      <c r="BH535" s="240">
        <f>IF(N535="sníž. přenesená",J535,0)</f>
        <v>0</v>
      </c>
      <c r="BI535" s="240">
        <f>IF(N535="nulová",J535,0)</f>
        <v>0</v>
      </c>
      <c r="BJ535" s="18" t="s">
        <v>89</v>
      </c>
      <c r="BK535" s="240">
        <f>ROUND(I535*H535,2)</f>
        <v>0</v>
      </c>
      <c r="BL535" s="18" t="s">
        <v>404</v>
      </c>
      <c r="BM535" s="239" t="s">
        <v>6305</v>
      </c>
    </row>
    <row r="536" s="2" customFormat="1" ht="55.5" customHeight="1">
      <c r="A536" s="39"/>
      <c r="B536" s="40"/>
      <c r="C536" s="228" t="s">
        <v>1605</v>
      </c>
      <c r="D536" s="228" t="s">
        <v>323</v>
      </c>
      <c r="E536" s="229" t="s">
        <v>6306</v>
      </c>
      <c r="F536" s="230" t="s">
        <v>6307</v>
      </c>
      <c r="G536" s="231" t="s">
        <v>325</v>
      </c>
      <c r="H536" s="232">
        <v>1</v>
      </c>
      <c r="I536" s="233"/>
      <c r="J536" s="234">
        <f>ROUND(I536*H536,2)</f>
        <v>0</v>
      </c>
      <c r="K536" s="230" t="s">
        <v>1</v>
      </c>
      <c r="L536" s="45"/>
      <c r="M536" s="235" t="s">
        <v>1</v>
      </c>
      <c r="N536" s="236" t="s">
        <v>46</v>
      </c>
      <c r="O536" s="92"/>
      <c r="P536" s="237">
        <f>O536*H536</f>
        <v>0</v>
      </c>
      <c r="Q536" s="237">
        <v>0</v>
      </c>
      <c r="R536" s="237">
        <f>Q536*H536</f>
        <v>0</v>
      </c>
      <c r="S536" s="237">
        <v>0</v>
      </c>
      <c r="T536" s="238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39" t="s">
        <v>404</v>
      </c>
      <c r="AT536" s="239" t="s">
        <v>323</v>
      </c>
      <c r="AU536" s="239" t="s">
        <v>91</v>
      </c>
      <c r="AY536" s="18" t="s">
        <v>320</v>
      </c>
      <c r="BE536" s="240">
        <f>IF(N536="základní",J536,0)</f>
        <v>0</v>
      </c>
      <c r="BF536" s="240">
        <f>IF(N536="snížená",J536,0)</f>
        <v>0</v>
      </c>
      <c r="BG536" s="240">
        <f>IF(N536="zákl. přenesená",J536,0)</f>
        <v>0</v>
      </c>
      <c r="BH536" s="240">
        <f>IF(N536="sníž. přenesená",J536,0)</f>
        <v>0</v>
      </c>
      <c r="BI536" s="240">
        <f>IF(N536="nulová",J536,0)</f>
        <v>0</v>
      </c>
      <c r="BJ536" s="18" t="s">
        <v>89</v>
      </c>
      <c r="BK536" s="240">
        <f>ROUND(I536*H536,2)</f>
        <v>0</v>
      </c>
      <c r="BL536" s="18" t="s">
        <v>404</v>
      </c>
      <c r="BM536" s="239" t="s">
        <v>6308</v>
      </c>
    </row>
    <row r="537" s="2" customFormat="1" ht="37.8" customHeight="1">
      <c r="A537" s="39"/>
      <c r="B537" s="40"/>
      <c r="C537" s="228" t="s">
        <v>1610</v>
      </c>
      <c r="D537" s="228" t="s">
        <v>323</v>
      </c>
      <c r="E537" s="229" t="s">
        <v>6309</v>
      </c>
      <c r="F537" s="230" t="s">
        <v>6310</v>
      </c>
      <c r="G537" s="231" t="s">
        <v>544</v>
      </c>
      <c r="H537" s="232">
        <v>2</v>
      </c>
      <c r="I537" s="233"/>
      <c r="J537" s="234">
        <f>ROUND(I537*H537,2)</f>
        <v>0</v>
      </c>
      <c r="K537" s="230" t="s">
        <v>1</v>
      </c>
      <c r="L537" s="45"/>
      <c r="M537" s="235" t="s">
        <v>1</v>
      </c>
      <c r="N537" s="236" t="s">
        <v>46</v>
      </c>
      <c r="O537" s="92"/>
      <c r="P537" s="237">
        <f>O537*H537</f>
        <v>0</v>
      </c>
      <c r="Q537" s="237">
        <v>0</v>
      </c>
      <c r="R537" s="237">
        <f>Q537*H537</f>
        <v>0</v>
      </c>
      <c r="S537" s="237">
        <v>0</v>
      </c>
      <c r="T537" s="238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39" t="s">
        <v>404</v>
      </c>
      <c r="AT537" s="239" t="s">
        <v>323</v>
      </c>
      <c r="AU537" s="239" t="s">
        <v>91</v>
      </c>
      <c r="AY537" s="18" t="s">
        <v>320</v>
      </c>
      <c r="BE537" s="240">
        <f>IF(N537="základní",J537,0)</f>
        <v>0</v>
      </c>
      <c r="BF537" s="240">
        <f>IF(N537="snížená",J537,0)</f>
        <v>0</v>
      </c>
      <c r="BG537" s="240">
        <f>IF(N537="zákl. přenesená",J537,0)</f>
        <v>0</v>
      </c>
      <c r="BH537" s="240">
        <f>IF(N537="sníž. přenesená",J537,0)</f>
        <v>0</v>
      </c>
      <c r="BI537" s="240">
        <f>IF(N537="nulová",J537,0)</f>
        <v>0</v>
      </c>
      <c r="BJ537" s="18" t="s">
        <v>89</v>
      </c>
      <c r="BK537" s="240">
        <f>ROUND(I537*H537,2)</f>
        <v>0</v>
      </c>
      <c r="BL537" s="18" t="s">
        <v>404</v>
      </c>
      <c r="BM537" s="239" t="s">
        <v>6311</v>
      </c>
    </row>
    <row r="538" s="2" customFormat="1" ht="37.8" customHeight="1">
      <c r="A538" s="39"/>
      <c r="B538" s="40"/>
      <c r="C538" s="228" t="s">
        <v>1618</v>
      </c>
      <c r="D538" s="228" t="s">
        <v>323</v>
      </c>
      <c r="E538" s="229" t="s">
        <v>6312</v>
      </c>
      <c r="F538" s="230" t="s">
        <v>6313</v>
      </c>
      <c r="G538" s="231" t="s">
        <v>544</v>
      </c>
      <c r="H538" s="232">
        <v>2</v>
      </c>
      <c r="I538" s="233"/>
      <c r="J538" s="234">
        <f>ROUND(I538*H538,2)</f>
        <v>0</v>
      </c>
      <c r="K538" s="230" t="s">
        <v>1</v>
      </c>
      <c r="L538" s="45"/>
      <c r="M538" s="235" t="s">
        <v>1</v>
      </c>
      <c r="N538" s="236" t="s">
        <v>46</v>
      </c>
      <c r="O538" s="92"/>
      <c r="P538" s="237">
        <f>O538*H538</f>
        <v>0</v>
      </c>
      <c r="Q538" s="237">
        <v>0</v>
      </c>
      <c r="R538" s="237">
        <f>Q538*H538</f>
        <v>0</v>
      </c>
      <c r="S538" s="237">
        <v>0</v>
      </c>
      <c r="T538" s="238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39" t="s">
        <v>404</v>
      </c>
      <c r="AT538" s="239" t="s">
        <v>323</v>
      </c>
      <c r="AU538" s="239" t="s">
        <v>91</v>
      </c>
      <c r="AY538" s="18" t="s">
        <v>320</v>
      </c>
      <c r="BE538" s="240">
        <f>IF(N538="základní",J538,0)</f>
        <v>0</v>
      </c>
      <c r="BF538" s="240">
        <f>IF(N538="snížená",J538,0)</f>
        <v>0</v>
      </c>
      <c r="BG538" s="240">
        <f>IF(N538="zákl. přenesená",J538,0)</f>
        <v>0</v>
      </c>
      <c r="BH538" s="240">
        <f>IF(N538="sníž. přenesená",J538,0)</f>
        <v>0</v>
      </c>
      <c r="BI538" s="240">
        <f>IF(N538="nulová",J538,0)</f>
        <v>0</v>
      </c>
      <c r="BJ538" s="18" t="s">
        <v>89</v>
      </c>
      <c r="BK538" s="240">
        <f>ROUND(I538*H538,2)</f>
        <v>0</v>
      </c>
      <c r="BL538" s="18" t="s">
        <v>404</v>
      </c>
      <c r="BM538" s="239" t="s">
        <v>6314</v>
      </c>
    </row>
    <row r="539" s="2" customFormat="1" ht="44.25" customHeight="1">
      <c r="A539" s="39"/>
      <c r="B539" s="40"/>
      <c r="C539" s="228" t="s">
        <v>1623</v>
      </c>
      <c r="D539" s="228" t="s">
        <v>323</v>
      </c>
      <c r="E539" s="229" t="s">
        <v>6315</v>
      </c>
      <c r="F539" s="230" t="s">
        <v>6316</v>
      </c>
      <c r="G539" s="231" t="s">
        <v>325</v>
      </c>
      <c r="H539" s="232">
        <v>1</v>
      </c>
      <c r="I539" s="233"/>
      <c r="J539" s="234">
        <f>ROUND(I539*H539,2)</f>
        <v>0</v>
      </c>
      <c r="K539" s="230" t="s">
        <v>1</v>
      </c>
      <c r="L539" s="45"/>
      <c r="M539" s="235" t="s">
        <v>1</v>
      </c>
      <c r="N539" s="236" t="s">
        <v>46</v>
      </c>
      <c r="O539" s="92"/>
      <c r="P539" s="237">
        <f>O539*H539</f>
        <v>0</v>
      </c>
      <c r="Q539" s="237">
        <v>0</v>
      </c>
      <c r="R539" s="237">
        <f>Q539*H539</f>
        <v>0</v>
      </c>
      <c r="S539" s="237">
        <v>0</v>
      </c>
      <c r="T539" s="238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39" t="s">
        <v>404</v>
      </c>
      <c r="AT539" s="239" t="s">
        <v>323</v>
      </c>
      <c r="AU539" s="239" t="s">
        <v>91</v>
      </c>
      <c r="AY539" s="18" t="s">
        <v>320</v>
      </c>
      <c r="BE539" s="240">
        <f>IF(N539="základní",J539,0)</f>
        <v>0</v>
      </c>
      <c r="BF539" s="240">
        <f>IF(N539="snížená",J539,0)</f>
        <v>0</v>
      </c>
      <c r="BG539" s="240">
        <f>IF(N539="zákl. přenesená",J539,0)</f>
        <v>0</v>
      </c>
      <c r="BH539" s="240">
        <f>IF(N539="sníž. přenesená",J539,0)</f>
        <v>0</v>
      </c>
      <c r="BI539" s="240">
        <f>IF(N539="nulová",J539,0)</f>
        <v>0</v>
      </c>
      <c r="BJ539" s="18" t="s">
        <v>89</v>
      </c>
      <c r="BK539" s="240">
        <f>ROUND(I539*H539,2)</f>
        <v>0</v>
      </c>
      <c r="BL539" s="18" t="s">
        <v>404</v>
      </c>
      <c r="BM539" s="239" t="s">
        <v>6317</v>
      </c>
    </row>
    <row r="540" s="2" customFormat="1" ht="55.5" customHeight="1">
      <c r="A540" s="39"/>
      <c r="B540" s="40"/>
      <c r="C540" s="228" t="s">
        <v>1632</v>
      </c>
      <c r="D540" s="228" t="s">
        <v>323</v>
      </c>
      <c r="E540" s="229" t="s">
        <v>6318</v>
      </c>
      <c r="F540" s="230" t="s">
        <v>6319</v>
      </c>
      <c r="G540" s="231" t="s">
        <v>544</v>
      </c>
      <c r="H540" s="232">
        <v>2</v>
      </c>
      <c r="I540" s="233"/>
      <c r="J540" s="234">
        <f>ROUND(I540*H540,2)</f>
        <v>0</v>
      </c>
      <c r="K540" s="230" t="s">
        <v>1</v>
      </c>
      <c r="L540" s="45"/>
      <c r="M540" s="235" t="s">
        <v>1</v>
      </c>
      <c r="N540" s="236" t="s">
        <v>46</v>
      </c>
      <c r="O540" s="92"/>
      <c r="P540" s="237">
        <f>O540*H540</f>
        <v>0</v>
      </c>
      <c r="Q540" s="237">
        <v>0</v>
      </c>
      <c r="R540" s="237">
        <f>Q540*H540</f>
        <v>0</v>
      </c>
      <c r="S540" s="237">
        <v>0</v>
      </c>
      <c r="T540" s="238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39" t="s">
        <v>404</v>
      </c>
      <c r="AT540" s="239" t="s">
        <v>323</v>
      </c>
      <c r="AU540" s="239" t="s">
        <v>91</v>
      </c>
      <c r="AY540" s="18" t="s">
        <v>320</v>
      </c>
      <c r="BE540" s="240">
        <f>IF(N540="základní",J540,0)</f>
        <v>0</v>
      </c>
      <c r="BF540" s="240">
        <f>IF(N540="snížená",J540,0)</f>
        <v>0</v>
      </c>
      <c r="BG540" s="240">
        <f>IF(N540="zákl. přenesená",J540,0)</f>
        <v>0</v>
      </c>
      <c r="BH540" s="240">
        <f>IF(N540="sníž. přenesená",J540,0)</f>
        <v>0</v>
      </c>
      <c r="BI540" s="240">
        <f>IF(N540="nulová",J540,0)</f>
        <v>0</v>
      </c>
      <c r="BJ540" s="18" t="s">
        <v>89</v>
      </c>
      <c r="BK540" s="240">
        <f>ROUND(I540*H540,2)</f>
        <v>0</v>
      </c>
      <c r="BL540" s="18" t="s">
        <v>404</v>
      </c>
      <c r="BM540" s="239" t="s">
        <v>6320</v>
      </c>
    </row>
    <row r="541" s="2" customFormat="1" ht="49.05" customHeight="1">
      <c r="A541" s="39"/>
      <c r="B541" s="40"/>
      <c r="C541" s="228" t="s">
        <v>1640</v>
      </c>
      <c r="D541" s="228" t="s">
        <v>323</v>
      </c>
      <c r="E541" s="229" t="s">
        <v>5296</v>
      </c>
      <c r="F541" s="230" t="s">
        <v>6321</v>
      </c>
      <c r="G541" s="231" t="s">
        <v>544</v>
      </c>
      <c r="H541" s="232">
        <v>1</v>
      </c>
      <c r="I541" s="233"/>
      <c r="J541" s="234">
        <f>ROUND(I541*H541,2)</f>
        <v>0</v>
      </c>
      <c r="K541" s="230" t="s">
        <v>1</v>
      </c>
      <c r="L541" s="45"/>
      <c r="M541" s="235" t="s">
        <v>1</v>
      </c>
      <c r="N541" s="236" t="s">
        <v>46</v>
      </c>
      <c r="O541" s="92"/>
      <c r="P541" s="237">
        <f>O541*H541</f>
        <v>0</v>
      </c>
      <c r="Q541" s="237">
        <v>0</v>
      </c>
      <c r="R541" s="237">
        <f>Q541*H541</f>
        <v>0</v>
      </c>
      <c r="S541" s="237">
        <v>0</v>
      </c>
      <c r="T541" s="238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39" t="s">
        <v>404</v>
      </c>
      <c r="AT541" s="239" t="s">
        <v>323</v>
      </c>
      <c r="AU541" s="239" t="s">
        <v>91</v>
      </c>
      <c r="AY541" s="18" t="s">
        <v>320</v>
      </c>
      <c r="BE541" s="240">
        <f>IF(N541="základní",J541,0)</f>
        <v>0</v>
      </c>
      <c r="BF541" s="240">
        <f>IF(N541="snížená",J541,0)</f>
        <v>0</v>
      </c>
      <c r="BG541" s="240">
        <f>IF(N541="zákl. přenesená",J541,0)</f>
        <v>0</v>
      </c>
      <c r="BH541" s="240">
        <f>IF(N541="sníž. přenesená",J541,0)</f>
        <v>0</v>
      </c>
      <c r="BI541" s="240">
        <f>IF(N541="nulová",J541,0)</f>
        <v>0</v>
      </c>
      <c r="BJ541" s="18" t="s">
        <v>89</v>
      </c>
      <c r="BK541" s="240">
        <f>ROUND(I541*H541,2)</f>
        <v>0</v>
      </c>
      <c r="BL541" s="18" t="s">
        <v>404</v>
      </c>
      <c r="BM541" s="239" t="s">
        <v>6322</v>
      </c>
    </row>
    <row r="542" s="2" customFormat="1" ht="44.25" customHeight="1">
      <c r="A542" s="39"/>
      <c r="B542" s="40"/>
      <c r="C542" s="228" t="s">
        <v>1646</v>
      </c>
      <c r="D542" s="228" t="s">
        <v>323</v>
      </c>
      <c r="E542" s="229" t="s">
        <v>5299</v>
      </c>
      <c r="F542" s="230" t="s">
        <v>6323</v>
      </c>
      <c r="G542" s="231" t="s">
        <v>544</v>
      </c>
      <c r="H542" s="232">
        <v>1</v>
      </c>
      <c r="I542" s="233"/>
      <c r="J542" s="234">
        <f>ROUND(I542*H542,2)</f>
        <v>0</v>
      </c>
      <c r="K542" s="230" t="s">
        <v>1</v>
      </c>
      <c r="L542" s="45"/>
      <c r="M542" s="235" t="s">
        <v>1</v>
      </c>
      <c r="N542" s="236" t="s">
        <v>46</v>
      </c>
      <c r="O542" s="92"/>
      <c r="P542" s="237">
        <f>O542*H542</f>
        <v>0</v>
      </c>
      <c r="Q542" s="237">
        <v>0</v>
      </c>
      <c r="R542" s="237">
        <f>Q542*H542</f>
        <v>0</v>
      </c>
      <c r="S542" s="237">
        <v>0</v>
      </c>
      <c r="T542" s="238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39" t="s">
        <v>404</v>
      </c>
      <c r="AT542" s="239" t="s">
        <v>323</v>
      </c>
      <c r="AU542" s="239" t="s">
        <v>91</v>
      </c>
      <c r="AY542" s="18" t="s">
        <v>320</v>
      </c>
      <c r="BE542" s="240">
        <f>IF(N542="základní",J542,0)</f>
        <v>0</v>
      </c>
      <c r="BF542" s="240">
        <f>IF(N542="snížená",J542,0)</f>
        <v>0</v>
      </c>
      <c r="BG542" s="240">
        <f>IF(N542="zákl. přenesená",J542,0)</f>
        <v>0</v>
      </c>
      <c r="BH542" s="240">
        <f>IF(N542="sníž. přenesená",J542,0)</f>
        <v>0</v>
      </c>
      <c r="BI542" s="240">
        <f>IF(N542="nulová",J542,0)</f>
        <v>0</v>
      </c>
      <c r="BJ542" s="18" t="s">
        <v>89</v>
      </c>
      <c r="BK542" s="240">
        <f>ROUND(I542*H542,2)</f>
        <v>0</v>
      </c>
      <c r="BL542" s="18" t="s">
        <v>404</v>
      </c>
      <c r="BM542" s="239" t="s">
        <v>6324</v>
      </c>
    </row>
    <row r="543" s="2" customFormat="1" ht="49.05" customHeight="1">
      <c r="A543" s="39"/>
      <c r="B543" s="40"/>
      <c r="C543" s="228" t="s">
        <v>1651</v>
      </c>
      <c r="D543" s="228" t="s">
        <v>323</v>
      </c>
      <c r="E543" s="229" t="s">
        <v>6325</v>
      </c>
      <c r="F543" s="230" t="s">
        <v>6326</v>
      </c>
      <c r="G543" s="231" t="s">
        <v>544</v>
      </c>
      <c r="H543" s="232">
        <v>1</v>
      </c>
      <c r="I543" s="233"/>
      <c r="J543" s="234">
        <f>ROUND(I543*H543,2)</f>
        <v>0</v>
      </c>
      <c r="K543" s="230" t="s">
        <v>1</v>
      </c>
      <c r="L543" s="45"/>
      <c r="M543" s="235" t="s">
        <v>1</v>
      </c>
      <c r="N543" s="236" t="s">
        <v>46</v>
      </c>
      <c r="O543" s="92"/>
      <c r="P543" s="237">
        <f>O543*H543</f>
        <v>0</v>
      </c>
      <c r="Q543" s="237">
        <v>0</v>
      </c>
      <c r="R543" s="237">
        <f>Q543*H543</f>
        <v>0</v>
      </c>
      <c r="S543" s="237">
        <v>0</v>
      </c>
      <c r="T543" s="238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39" t="s">
        <v>404</v>
      </c>
      <c r="AT543" s="239" t="s">
        <v>323</v>
      </c>
      <c r="AU543" s="239" t="s">
        <v>91</v>
      </c>
      <c r="AY543" s="18" t="s">
        <v>320</v>
      </c>
      <c r="BE543" s="240">
        <f>IF(N543="základní",J543,0)</f>
        <v>0</v>
      </c>
      <c r="BF543" s="240">
        <f>IF(N543="snížená",J543,0)</f>
        <v>0</v>
      </c>
      <c r="BG543" s="240">
        <f>IF(N543="zákl. přenesená",J543,0)</f>
        <v>0</v>
      </c>
      <c r="BH543" s="240">
        <f>IF(N543="sníž. přenesená",J543,0)</f>
        <v>0</v>
      </c>
      <c r="BI543" s="240">
        <f>IF(N543="nulová",J543,0)</f>
        <v>0</v>
      </c>
      <c r="BJ543" s="18" t="s">
        <v>89</v>
      </c>
      <c r="BK543" s="240">
        <f>ROUND(I543*H543,2)</f>
        <v>0</v>
      </c>
      <c r="BL543" s="18" t="s">
        <v>404</v>
      </c>
      <c r="BM543" s="239" t="s">
        <v>6327</v>
      </c>
    </row>
    <row r="544" s="2" customFormat="1" ht="37.8" customHeight="1">
      <c r="A544" s="39"/>
      <c r="B544" s="40"/>
      <c r="C544" s="228" t="s">
        <v>1656</v>
      </c>
      <c r="D544" s="228" t="s">
        <v>323</v>
      </c>
      <c r="E544" s="229" t="s">
        <v>5302</v>
      </c>
      <c r="F544" s="230" t="s">
        <v>6328</v>
      </c>
      <c r="G544" s="231" t="s">
        <v>544</v>
      </c>
      <c r="H544" s="232">
        <v>1</v>
      </c>
      <c r="I544" s="233"/>
      <c r="J544" s="234">
        <f>ROUND(I544*H544,2)</f>
        <v>0</v>
      </c>
      <c r="K544" s="230" t="s">
        <v>1</v>
      </c>
      <c r="L544" s="45"/>
      <c r="M544" s="235" t="s">
        <v>1</v>
      </c>
      <c r="N544" s="236" t="s">
        <v>46</v>
      </c>
      <c r="O544" s="92"/>
      <c r="P544" s="237">
        <f>O544*H544</f>
        <v>0</v>
      </c>
      <c r="Q544" s="237">
        <v>0</v>
      </c>
      <c r="R544" s="237">
        <f>Q544*H544</f>
        <v>0</v>
      </c>
      <c r="S544" s="237">
        <v>0</v>
      </c>
      <c r="T544" s="238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39" t="s">
        <v>404</v>
      </c>
      <c r="AT544" s="239" t="s">
        <v>323</v>
      </c>
      <c r="AU544" s="239" t="s">
        <v>91</v>
      </c>
      <c r="AY544" s="18" t="s">
        <v>320</v>
      </c>
      <c r="BE544" s="240">
        <f>IF(N544="základní",J544,0)</f>
        <v>0</v>
      </c>
      <c r="BF544" s="240">
        <f>IF(N544="snížená",J544,0)</f>
        <v>0</v>
      </c>
      <c r="BG544" s="240">
        <f>IF(N544="zákl. přenesená",J544,0)</f>
        <v>0</v>
      </c>
      <c r="BH544" s="240">
        <f>IF(N544="sníž. přenesená",J544,0)</f>
        <v>0</v>
      </c>
      <c r="BI544" s="240">
        <f>IF(N544="nulová",J544,0)</f>
        <v>0</v>
      </c>
      <c r="BJ544" s="18" t="s">
        <v>89</v>
      </c>
      <c r="BK544" s="240">
        <f>ROUND(I544*H544,2)</f>
        <v>0</v>
      </c>
      <c r="BL544" s="18" t="s">
        <v>404</v>
      </c>
      <c r="BM544" s="239" t="s">
        <v>6329</v>
      </c>
    </row>
    <row r="545" s="2" customFormat="1" ht="44.25" customHeight="1">
      <c r="A545" s="39"/>
      <c r="B545" s="40"/>
      <c r="C545" s="228" t="s">
        <v>1658</v>
      </c>
      <c r="D545" s="228" t="s">
        <v>323</v>
      </c>
      <c r="E545" s="229" t="s">
        <v>6330</v>
      </c>
      <c r="F545" s="230" t="s">
        <v>6331</v>
      </c>
      <c r="G545" s="231" t="s">
        <v>325</v>
      </c>
      <c r="H545" s="232">
        <v>1</v>
      </c>
      <c r="I545" s="233"/>
      <c r="J545" s="234">
        <f>ROUND(I545*H545,2)</f>
        <v>0</v>
      </c>
      <c r="K545" s="230" t="s">
        <v>1</v>
      </c>
      <c r="L545" s="45"/>
      <c r="M545" s="235" t="s">
        <v>1</v>
      </c>
      <c r="N545" s="236" t="s">
        <v>46</v>
      </c>
      <c r="O545" s="92"/>
      <c r="P545" s="237">
        <f>O545*H545</f>
        <v>0</v>
      </c>
      <c r="Q545" s="237">
        <v>0</v>
      </c>
      <c r="R545" s="237">
        <f>Q545*H545</f>
        <v>0</v>
      </c>
      <c r="S545" s="237">
        <v>0</v>
      </c>
      <c r="T545" s="238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39" t="s">
        <v>404</v>
      </c>
      <c r="AT545" s="239" t="s">
        <v>323</v>
      </c>
      <c r="AU545" s="239" t="s">
        <v>91</v>
      </c>
      <c r="AY545" s="18" t="s">
        <v>320</v>
      </c>
      <c r="BE545" s="240">
        <f>IF(N545="základní",J545,0)</f>
        <v>0</v>
      </c>
      <c r="BF545" s="240">
        <f>IF(N545="snížená",J545,0)</f>
        <v>0</v>
      </c>
      <c r="BG545" s="240">
        <f>IF(N545="zákl. přenesená",J545,0)</f>
        <v>0</v>
      </c>
      <c r="BH545" s="240">
        <f>IF(N545="sníž. přenesená",J545,0)</f>
        <v>0</v>
      </c>
      <c r="BI545" s="240">
        <f>IF(N545="nulová",J545,0)</f>
        <v>0</v>
      </c>
      <c r="BJ545" s="18" t="s">
        <v>89</v>
      </c>
      <c r="BK545" s="240">
        <f>ROUND(I545*H545,2)</f>
        <v>0</v>
      </c>
      <c r="BL545" s="18" t="s">
        <v>404</v>
      </c>
      <c r="BM545" s="239" t="s">
        <v>6332</v>
      </c>
    </row>
    <row r="546" s="2" customFormat="1" ht="37.8" customHeight="1">
      <c r="A546" s="39"/>
      <c r="B546" s="40"/>
      <c r="C546" s="228" t="s">
        <v>1661</v>
      </c>
      <c r="D546" s="228" t="s">
        <v>323</v>
      </c>
      <c r="E546" s="229" t="s">
        <v>3053</v>
      </c>
      <c r="F546" s="230" t="s">
        <v>6333</v>
      </c>
      <c r="G546" s="231" t="s">
        <v>325</v>
      </c>
      <c r="H546" s="232">
        <v>1</v>
      </c>
      <c r="I546" s="233"/>
      <c r="J546" s="234">
        <f>ROUND(I546*H546,2)</f>
        <v>0</v>
      </c>
      <c r="K546" s="230" t="s">
        <v>1</v>
      </c>
      <c r="L546" s="45"/>
      <c r="M546" s="235" t="s">
        <v>1</v>
      </c>
      <c r="N546" s="236" t="s">
        <v>46</v>
      </c>
      <c r="O546" s="92"/>
      <c r="P546" s="237">
        <f>O546*H546</f>
        <v>0</v>
      </c>
      <c r="Q546" s="237">
        <v>0</v>
      </c>
      <c r="R546" s="237">
        <f>Q546*H546</f>
        <v>0</v>
      </c>
      <c r="S546" s="237">
        <v>0</v>
      </c>
      <c r="T546" s="238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39" t="s">
        <v>404</v>
      </c>
      <c r="AT546" s="239" t="s">
        <v>323</v>
      </c>
      <c r="AU546" s="239" t="s">
        <v>91</v>
      </c>
      <c r="AY546" s="18" t="s">
        <v>320</v>
      </c>
      <c r="BE546" s="240">
        <f>IF(N546="základní",J546,0)</f>
        <v>0</v>
      </c>
      <c r="BF546" s="240">
        <f>IF(N546="snížená",J546,0)</f>
        <v>0</v>
      </c>
      <c r="BG546" s="240">
        <f>IF(N546="zákl. přenesená",J546,0)</f>
        <v>0</v>
      </c>
      <c r="BH546" s="240">
        <f>IF(N546="sníž. přenesená",J546,0)</f>
        <v>0</v>
      </c>
      <c r="BI546" s="240">
        <f>IF(N546="nulová",J546,0)</f>
        <v>0</v>
      </c>
      <c r="BJ546" s="18" t="s">
        <v>89</v>
      </c>
      <c r="BK546" s="240">
        <f>ROUND(I546*H546,2)</f>
        <v>0</v>
      </c>
      <c r="BL546" s="18" t="s">
        <v>404</v>
      </c>
      <c r="BM546" s="239" t="s">
        <v>6334</v>
      </c>
    </row>
    <row r="547" s="2" customFormat="1" ht="37.8" customHeight="1">
      <c r="A547" s="39"/>
      <c r="B547" s="40"/>
      <c r="C547" s="228" t="s">
        <v>1666</v>
      </c>
      <c r="D547" s="228" t="s">
        <v>323</v>
      </c>
      <c r="E547" s="229" t="s">
        <v>6335</v>
      </c>
      <c r="F547" s="230" t="s">
        <v>6336</v>
      </c>
      <c r="G547" s="231" t="s">
        <v>325</v>
      </c>
      <c r="H547" s="232">
        <v>1</v>
      </c>
      <c r="I547" s="233"/>
      <c r="J547" s="234">
        <f>ROUND(I547*H547,2)</f>
        <v>0</v>
      </c>
      <c r="K547" s="230" t="s">
        <v>1</v>
      </c>
      <c r="L547" s="45"/>
      <c r="M547" s="235" t="s">
        <v>1</v>
      </c>
      <c r="N547" s="236" t="s">
        <v>46</v>
      </c>
      <c r="O547" s="92"/>
      <c r="P547" s="237">
        <f>O547*H547</f>
        <v>0</v>
      </c>
      <c r="Q547" s="237">
        <v>0</v>
      </c>
      <c r="R547" s="237">
        <f>Q547*H547</f>
        <v>0</v>
      </c>
      <c r="S547" s="237">
        <v>0</v>
      </c>
      <c r="T547" s="238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39" t="s">
        <v>404</v>
      </c>
      <c r="AT547" s="239" t="s">
        <v>323</v>
      </c>
      <c r="AU547" s="239" t="s">
        <v>91</v>
      </c>
      <c r="AY547" s="18" t="s">
        <v>320</v>
      </c>
      <c r="BE547" s="240">
        <f>IF(N547="základní",J547,0)</f>
        <v>0</v>
      </c>
      <c r="BF547" s="240">
        <f>IF(N547="snížená",J547,0)</f>
        <v>0</v>
      </c>
      <c r="BG547" s="240">
        <f>IF(N547="zákl. přenesená",J547,0)</f>
        <v>0</v>
      </c>
      <c r="BH547" s="240">
        <f>IF(N547="sníž. přenesená",J547,0)</f>
        <v>0</v>
      </c>
      <c r="BI547" s="240">
        <f>IF(N547="nulová",J547,0)</f>
        <v>0</v>
      </c>
      <c r="BJ547" s="18" t="s">
        <v>89</v>
      </c>
      <c r="BK547" s="240">
        <f>ROUND(I547*H547,2)</f>
        <v>0</v>
      </c>
      <c r="BL547" s="18" t="s">
        <v>404</v>
      </c>
      <c r="BM547" s="239" t="s">
        <v>6337</v>
      </c>
    </row>
    <row r="548" s="2" customFormat="1" ht="49.05" customHeight="1">
      <c r="A548" s="39"/>
      <c r="B548" s="40"/>
      <c r="C548" s="228" t="s">
        <v>1675</v>
      </c>
      <c r="D548" s="228" t="s">
        <v>323</v>
      </c>
      <c r="E548" s="229" t="s">
        <v>6338</v>
      </c>
      <c r="F548" s="230" t="s">
        <v>6339</v>
      </c>
      <c r="G548" s="231" t="s">
        <v>515</v>
      </c>
      <c r="H548" s="232">
        <v>18</v>
      </c>
      <c r="I548" s="233"/>
      <c r="J548" s="234">
        <f>ROUND(I548*H548,2)</f>
        <v>0</v>
      </c>
      <c r="K548" s="230" t="s">
        <v>1</v>
      </c>
      <c r="L548" s="45"/>
      <c r="M548" s="235" t="s">
        <v>1</v>
      </c>
      <c r="N548" s="236" t="s">
        <v>46</v>
      </c>
      <c r="O548" s="92"/>
      <c r="P548" s="237">
        <f>O548*H548</f>
        <v>0</v>
      </c>
      <c r="Q548" s="237">
        <v>0</v>
      </c>
      <c r="R548" s="237">
        <f>Q548*H548</f>
        <v>0</v>
      </c>
      <c r="S548" s="237">
        <v>0</v>
      </c>
      <c r="T548" s="238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39" t="s">
        <v>404</v>
      </c>
      <c r="AT548" s="239" t="s">
        <v>323</v>
      </c>
      <c r="AU548" s="239" t="s">
        <v>91</v>
      </c>
      <c r="AY548" s="18" t="s">
        <v>320</v>
      </c>
      <c r="BE548" s="240">
        <f>IF(N548="základní",J548,0)</f>
        <v>0</v>
      </c>
      <c r="BF548" s="240">
        <f>IF(N548="snížená",J548,0)</f>
        <v>0</v>
      </c>
      <c r="BG548" s="240">
        <f>IF(N548="zákl. přenesená",J548,0)</f>
        <v>0</v>
      </c>
      <c r="BH548" s="240">
        <f>IF(N548="sníž. přenesená",J548,0)</f>
        <v>0</v>
      </c>
      <c r="BI548" s="240">
        <f>IF(N548="nulová",J548,0)</f>
        <v>0</v>
      </c>
      <c r="BJ548" s="18" t="s">
        <v>89</v>
      </c>
      <c r="BK548" s="240">
        <f>ROUND(I548*H548,2)</f>
        <v>0</v>
      </c>
      <c r="BL548" s="18" t="s">
        <v>404</v>
      </c>
      <c r="BM548" s="239" t="s">
        <v>6340</v>
      </c>
    </row>
    <row r="549" s="2" customFormat="1" ht="24.15" customHeight="1">
      <c r="A549" s="39"/>
      <c r="B549" s="40"/>
      <c r="C549" s="228" t="s">
        <v>1681</v>
      </c>
      <c r="D549" s="228" t="s">
        <v>323</v>
      </c>
      <c r="E549" s="229" t="s">
        <v>3165</v>
      </c>
      <c r="F549" s="230" t="s">
        <v>3166</v>
      </c>
      <c r="G549" s="231" t="s">
        <v>325</v>
      </c>
      <c r="H549" s="232">
        <v>1</v>
      </c>
      <c r="I549" s="233"/>
      <c r="J549" s="234">
        <f>ROUND(I549*H549,2)</f>
        <v>0</v>
      </c>
      <c r="K549" s="230" t="s">
        <v>1</v>
      </c>
      <c r="L549" s="45"/>
      <c r="M549" s="246" t="s">
        <v>1</v>
      </c>
      <c r="N549" s="247" t="s">
        <v>46</v>
      </c>
      <c r="O549" s="248"/>
      <c r="P549" s="249">
        <f>O549*H549</f>
        <v>0</v>
      </c>
      <c r="Q549" s="249">
        <v>0</v>
      </c>
      <c r="R549" s="249">
        <f>Q549*H549</f>
        <v>0</v>
      </c>
      <c r="S549" s="249">
        <v>0</v>
      </c>
      <c r="T549" s="250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39" t="s">
        <v>404</v>
      </c>
      <c r="AT549" s="239" t="s">
        <v>323</v>
      </c>
      <c r="AU549" s="239" t="s">
        <v>91</v>
      </c>
      <c r="AY549" s="18" t="s">
        <v>320</v>
      </c>
      <c r="BE549" s="240">
        <f>IF(N549="základní",J549,0)</f>
        <v>0</v>
      </c>
      <c r="BF549" s="240">
        <f>IF(N549="snížená",J549,0)</f>
        <v>0</v>
      </c>
      <c r="BG549" s="240">
        <f>IF(N549="zákl. přenesená",J549,0)</f>
        <v>0</v>
      </c>
      <c r="BH549" s="240">
        <f>IF(N549="sníž. přenesená",J549,0)</f>
        <v>0</v>
      </c>
      <c r="BI549" s="240">
        <f>IF(N549="nulová",J549,0)</f>
        <v>0</v>
      </c>
      <c r="BJ549" s="18" t="s">
        <v>89</v>
      </c>
      <c r="BK549" s="240">
        <f>ROUND(I549*H549,2)</f>
        <v>0</v>
      </c>
      <c r="BL549" s="18" t="s">
        <v>404</v>
      </c>
      <c r="BM549" s="239" t="s">
        <v>6341</v>
      </c>
    </row>
    <row r="550" s="2" customFormat="1" ht="6.96" customHeight="1">
      <c r="A550" s="39"/>
      <c r="B550" s="67"/>
      <c r="C550" s="68"/>
      <c r="D550" s="68"/>
      <c r="E550" s="68"/>
      <c r="F550" s="68"/>
      <c r="G550" s="68"/>
      <c r="H550" s="68"/>
      <c r="I550" s="68"/>
      <c r="J550" s="68"/>
      <c r="K550" s="68"/>
      <c r="L550" s="45"/>
      <c r="M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</row>
  </sheetData>
  <sheetProtection sheet="1" autoFilter="0" formatColumns="0" formatRows="0" objects="1" scenarios="1" spinCount="100000" saltValue="0v0d5o1rx8IkhWXPBOfyLO4Coc3ljPXwvBUM4SEprjwJdvoRih4xtA1dk65XqrfXyLCS50/KoKAMkFFImbMN/A==" hashValue="jsJ+WUIjrNARNzkcO76TX9aJ2UqtdOWRqFp4Qv0UKfH2meYEsqwtL5xBv+9FtzGfm30H68MLQIl6r3WUjSfyhw==" algorithmName="SHA-512" password="CC35"/>
  <autoFilter ref="C136:K549"/>
  <mergeCells count="9">
    <mergeCell ref="E7:H7"/>
    <mergeCell ref="E9:H9"/>
    <mergeCell ref="E18:H18"/>
    <mergeCell ref="E27:H27"/>
    <mergeCell ref="E85:H85"/>
    <mergeCell ref="E87:H87"/>
    <mergeCell ref="E127:H127"/>
    <mergeCell ref="E129:H129"/>
    <mergeCell ref="L2:V2"/>
  </mergeCells>
  <hyperlinks>
    <hyperlink ref="F141" r:id="rId1" display="https://podminky.urs.cz/item/CS_URS_2023_02/132212131"/>
    <hyperlink ref="F144" r:id="rId2" display="https://podminky.urs.cz/item/CS_URS_2023_02/162251102"/>
    <hyperlink ref="F147" r:id="rId3" display="https://podminky.urs.cz/item/CS_URS_2023_02/162751117"/>
    <hyperlink ref="F150" r:id="rId4" display="https://podminky.urs.cz/item/CS_URS_2023_02/167111101"/>
    <hyperlink ref="F152" r:id="rId5" display="https://podminky.urs.cz/item/CS_URS_2023_02/171251201"/>
    <hyperlink ref="F154" r:id="rId6" display="https://podminky.urs.cz/item/CS_URS_2023_02/171201231"/>
    <hyperlink ref="F157" r:id="rId7" display="https://podminky.urs.cz/item/CS_URS_2023_02/174151101"/>
    <hyperlink ref="F164" r:id="rId8" display="https://podminky.urs.cz/item/CS_URS_2023_02/311234051"/>
    <hyperlink ref="F167" r:id="rId9" display="https://podminky.urs.cz/item/CS_URS_2023_02/311321411"/>
    <hyperlink ref="F172" r:id="rId10" display="https://podminky.urs.cz/item/CS_URS_2023_02/311351121"/>
    <hyperlink ref="F177" r:id="rId11" display="https://podminky.urs.cz/item/CS_URS_2023_02/311351122"/>
    <hyperlink ref="F180" r:id="rId12" display="https://podminky.urs.cz/item/CS_URS_2023_02/311361821"/>
    <hyperlink ref="F183" r:id="rId13" display="https://podminky.urs.cz/item/CS_URS_2023_02/319202115"/>
    <hyperlink ref="F185" r:id="rId14" display="https://podminky.urs.cz/item/CS_URS_2023_02/331123911"/>
    <hyperlink ref="F188" r:id="rId15" display="https://podminky.urs.cz/item/CS_URS_2023_02/342244111"/>
    <hyperlink ref="F192" r:id="rId16" display="https://podminky.urs.cz/item/CS_URS_2023_02/417321515"/>
    <hyperlink ref="F201" r:id="rId17" display="https://podminky.urs.cz/item/CS_URS_2023_02/417351115"/>
    <hyperlink ref="F210" r:id="rId18" display="https://podminky.urs.cz/item/CS_URS_2023_02/417351116"/>
    <hyperlink ref="F212" r:id="rId19" display="https://podminky.urs.cz/item/CS_URS_2023_02/417361821"/>
    <hyperlink ref="F215" r:id="rId20" display="https://podminky.urs.cz/item/CS_URS_2023_02/441125003"/>
    <hyperlink ref="F221" r:id="rId21" display="https://podminky.urs.cz/item/CS_URS_2023_02/612321341"/>
    <hyperlink ref="F226" r:id="rId22" display="https://podminky.urs.cz/item/CS_URS_2023_02/622211041"/>
    <hyperlink ref="F231" r:id="rId23" display="https://podminky.urs.cz/item/CS_URS_2023_02/622211041"/>
    <hyperlink ref="F239" r:id="rId24" display="https://podminky.urs.cz/item/CS_URS_2023_02/622221041"/>
    <hyperlink ref="F250" r:id="rId25" display="https://podminky.urs.cz/item/CS_URS_2023_02/622321111"/>
    <hyperlink ref="F263" r:id="rId26" display="https://podminky.urs.cz/item/CS_URS_2023_02/622531012"/>
    <hyperlink ref="F273" r:id="rId27" display="https://podminky.urs.cz/item/CS_URS_2023_02/629991011"/>
    <hyperlink ref="F276" r:id="rId28" display="https://podminky.urs.cz/item/CS_URS_2023_02/637111112"/>
    <hyperlink ref="F278" r:id="rId29" display="https://podminky.urs.cz/item/CS_URS_2023_02/637211121"/>
    <hyperlink ref="F281" r:id="rId30" display="https://podminky.urs.cz/item/CS_URS_2023_02/642945112"/>
    <hyperlink ref="F285" r:id="rId31" display="https://podminky.urs.cz/item/CS_URS_2023_02/941111121"/>
    <hyperlink ref="F291" r:id="rId32" display="https://podminky.urs.cz/item/CS_URS_2023_02/941111221"/>
    <hyperlink ref="F294" r:id="rId33" display="https://podminky.urs.cz/item/CS_URS_2023_02/941111821"/>
    <hyperlink ref="F296" r:id="rId34" display="https://podminky.urs.cz/item/CS_URS_2023_02/944511111"/>
    <hyperlink ref="F298" r:id="rId35" display="https://podminky.urs.cz/item/CS_URS_2023_02/944511211"/>
    <hyperlink ref="F300" r:id="rId36" display="https://podminky.urs.cz/item/CS_URS_2023_02/944511811"/>
    <hyperlink ref="F302" r:id="rId37" display="https://podminky.urs.cz/item/CS_URS_2023_02/946113117"/>
    <hyperlink ref="F304" r:id="rId38" display="https://podminky.urs.cz/item/CS_URS_2023_02/946113217"/>
    <hyperlink ref="F306" r:id="rId39" display="https://podminky.urs.cz/item/CS_URS_2023_02/946113817"/>
    <hyperlink ref="F308" r:id="rId40" display="https://podminky.urs.cz/item/CS_URS_2023_02/952901114"/>
    <hyperlink ref="F312" r:id="rId41" display="https://podminky.urs.cz/item/CS_URS_2023_02/962031133"/>
    <hyperlink ref="F315" r:id="rId42" display="https://podminky.urs.cz/item/CS_URS_2023_02/962032231"/>
    <hyperlink ref="F320" r:id="rId43" display="https://podminky.urs.cz/item/CS_URS_2023_02/962052211"/>
    <hyperlink ref="F323" r:id="rId44" display="https://podminky.urs.cz/item/CS_URS_2023_02/965042141"/>
    <hyperlink ref="F326" r:id="rId45" display="https://podminky.urs.cz/item/CS_URS_2023_02/965049111"/>
    <hyperlink ref="F328" r:id="rId46" display="https://podminky.urs.cz/item/CS_URS_2023_02/968062376"/>
    <hyperlink ref="F331" r:id="rId47" display="https://podminky.urs.cz/item/CS_URS_2023_02/968062377"/>
    <hyperlink ref="F334" r:id="rId48" display="https://podminky.urs.cz/item/CS_URS_2023_02/978013191"/>
    <hyperlink ref="F346" r:id="rId49" display="https://podminky.urs.cz/item/CS_URS_2023_02/9782102"/>
    <hyperlink ref="F351" r:id="rId50" display="https://podminky.urs.cz/item/CS_URS_2023_02/9782201"/>
    <hyperlink ref="F356" r:id="rId51" display="https://podminky.urs.cz/item/CS_URS_2023_02/9782203"/>
    <hyperlink ref="F361" r:id="rId52" display="https://podminky.urs.cz/item/CS_URS_2023_02/9783002"/>
    <hyperlink ref="F364" r:id="rId53" display="https://podminky.urs.cz/item/CS_URS_2023_02/9783003"/>
    <hyperlink ref="F371" r:id="rId54" display="https://podminky.urs.cz/item/CS_URS_2023_02/997013152"/>
    <hyperlink ref="F373" r:id="rId55" display="https://podminky.urs.cz/item/CS_URS_2023_02/997013501"/>
    <hyperlink ref="F377" r:id="rId56" display="https://podminky.urs.cz/item/CS_URS_2023_02/997013871"/>
    <hyperlink ref="F380" r:id="rId57" display="https://podminky.urs.cz/item/CS_URS_2023_02/998011002"/>
    <hyperlink ref="F384" r:id="rId58" display="https://podminky.urs.cz/item/CS_URS_2023_02/711112001"/>
    <hyperlink ref="F389" r:id="rId59" display="https://podminky.urs.cz/item/CS_URS_2023_02/711142559"/>
    <hyperlink ref="F394" r:id="rId60" display="https://podminky.urs.cz/item/CS_URS_2023_02/711161273"/>
    <hyperlink ref="F399" r:id="rId61" display="https://podminky.urs.cz/item/CS_URS_2023_02/711441559"/>
    <hyperlink ref="F406" r:id="rId62" display="https://podminky.urs.cz/item/CS_URS_2023_02/711491172"/>
    <hyperlink ref="F411" r:id="rId63" display="https://podminky.urs.cz/item/CS_URS_2023_02/711491272"/>
    <hyperlink ref="F416" r:id="rId64" display="https://podminky.urs.cz/item/CS_URS_2023_02/711491471"/>
    <hyperlink ref="F421" r:id="rId65" display="https://podminky.urs.cz/item/CS_URS_2023_02/998711102"/>
    <hyperlink ref="F424" r:id="rId66" display="https://podminky.urs.cz/item/CS_URS_2023_02/712311101"/>
    <hyperlink ref="F428" r:id="rId67" display="https://podminky.urs.cz/item/CS_URS_2023_02/712341559"/>
    <hyperlink ref="F439" r:id="rId68" display="https://podminky.urs.cz/item/CS_URS_2023_02/712391171"/>
    <hyperlink ref="F443" r:id="rId69" display="https://podminky.urs.cz/item/CS_URS_2023_02/998712102"/>
    <hyperlink ref="F446" r:id="rId70" display="https://podminky.urs.cz/item/CS_URS_2023_02/713121111"/>
    <hyperlink ref="F451" r:id="rId71" display="https://podminky.urs.cz/item/CS_URS_2023_02/713141152"/>
    <hyperlink ref="F455" r:id="rId72" display="https://podminky.urs.cz/item/CS_URS_2023_02/713141152"/>
    <hyperlink ref="F481" r:id="rId73" display="https://podminky.urs.cz/item/CS_URS_2023_02/998713102"/>
    <hyperlink ref="F495" r:id="rId74" display="https://podminky.urs.cz/item/CS_URS_2023_02/762511292"/>
    <hyperlink ref="F500" r:id="rId75" display="https://podminky.urs.cz/item/CS_URS_2023_02/998762102"/>
    <hyperlink ref="F526" r:id="rId76" display="https://podminky.urs.cz/item/CS_URS_2023_02/998777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7"/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6342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3232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ROUND((SUM(BE126:BE162)),  2)</f>
        <v>0</v>
      </c>
      <c r="G37" s="39"/>
      <c r="H37" s="39"/>
      <c r="I37" s="166">
        <v>0.20999999999999999</v>
      </c>
      <c r="J37" s="165">
        <f>ROUND(((SUM(BE126:BE162))*I37),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ROUND((SUM(BF126:BF162)),  2)</f>
        <v>0</v>
      </c>
      <c r="G38" s="39"/>
      <c r="H38" s="39"/>
      <c r="I38" s="166">
        <v>0.14999999999999999</v>
      </c>
      <c r="J38" s="165">
        <f>ROUND(((SUM(BF126:BF162))*I38),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ROUND((SUM(BG126:BG162)),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ROUND((SUM(BH126:BH162)),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ROUND((SUM(BI126:BI162)),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6342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LPS - Uzemnění a hromosvod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3233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J155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5946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6342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LPS - Uzemnění a hromosvod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P127+P155</f>
        <v>0</v>
      </c>
      <c r="Q126" s="105"/>
      <c r="R126" s="209">
        <f>R127+R155</f>
        <v>0</v>
      </c>
      <c r="S126" s="105"/>
      <c r="T126" s="210">
        <f>T127+T155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BK127+BK155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3236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SUM(P128:P154)</f>
        <v>0</v>
      </c>
      <c r="Q127" s="220"/>
      <c r="R127" s="221">
        <f>SUM(R128:R154)</f>
        <v>0</v>
      </c>
      <c r="S127" s="220"/>
      <c r="T127" s="222">
        <f>SUM(T128:T154)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SUM(BK128:BK154)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3237</v>
      </c>
      <c r="F128" s="230" t="s">
        <v>3238</v>
      </c>
      <c r="G128" s="231" t="s">
        <v>515</v>
      </c>
      <c r="H128" s="232">
        <v>4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3239</v>
      </c>
      <c r="F129" s="230" t="s">
        <v>3240</v>
      </c>
      <c r="G129" s="231" t="s">
        <v>515</v>
      </c>
      <c r="H129" s="232">
        <v>31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3243</v>
      </c>
      <c r="F130" s="230" t="s">
        <v>3244</v>
      </c>
      <c r="G130" s="231" t="s">
        <v>3175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3245</v>
      </c>
      <c r="F131" s="230" t="s">
        <v>3246</v>
      </c>
      <c r="G131" s="231" t="s">
        <v>3175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5378</v>
      </c>
      <c r="F132" s="230" t="s">
        <v>5379</v>
      </c>
      <c r="G132" s="231" t="s">
        <v>3175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5380</v>
      </c>
      <c r="F133" s="230" t="s">
        <v>5381</v>
      </c>
      <c r="G133" s="231" t="s">
        <v>3175</v>
      </c>
      <c r="H133" s="232">
        <v>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5382</v>
      </c>
      <c r="F134" s="230" t="s">
        <v>5383</v>
      </c>
      <c r="G134" s="231" t="s">
        <v>3175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5384</v>
      </c>
      <c r="F135" s="230" t="s">
        <v>5385</v>
      </c>
      <c r="G135" s="231" t="s">
        <v>515</v>
      </c>
      <c r="H135" s="232">
        <v>49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5386</v>
      </c>
      <c r="F136" s="230" t="s">
        <v>5387</v>
      </c>
      <c r="G136" s="231" t="s">
        <v>3175</v>
      </c>
      <c r="H136" s="232">
        <v>8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5388</v>
      </c>
      <c r="F137" s="230" t="s">
        <v>5389</v>
      </c>
      <c r="G137" s="231" t="s">
        <v>3175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5390</v>
      </c>
      <c r="F138" s="230" t="s">
        <v>5391</v>
      </c>
      <c r="G138" s="231" t="s">
        <v>3175</v>
      </c>
      <c r="H138" s="232">
        <v>12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5392</v>
      </c>
      <c r="F139" s="230" t="s">
        <v>5393</v>
      </c>
      <c r="G139" s="231" t="s">
        <v>515</v>
      </c>
      <c r="H139" s="232">
        <v>225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21.75" customHeight="1">
      <c r="A140" s="39"/>
      <c r="B140" s="40"/>
      <c r="C140" s="228" t="s">
        <v>388</v>
      </c>
      <c r="D140" s="228" t="s">
        <v>323</v>
      </c>
      <c r="E140" s="229" t="s">
        <v>5394</v>
      </c>
      <c r="F140" s="230" t="s">
        <v>5395</v>
      </c>
      <c r="G140" s="231" t="s">
        <v>3175</v>
      </c>
      <c r="H140" s="232">
        <v>5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21.75" customHeight="1">
      <c r="A141" s="39"/>
      <c r="B141" s="40"/>
      <c r="C141" s="228" t="s">
        <v>393</v>
      </c>
      <c r="D141" s="228" t="s">
        <v>323</v>
      </c>
      <c r="E141" s="229" t="s">
        <v>5396</v>
      </c>
      <c r="F141" s="230" t="s">
        <v>5397</v>
      </c>
      <c r="G141" s="231" t="s">
        <v>3175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16.5" customHeight="1">
      <c r="A142" s="39"/>
      <c r="B142" s="40"/>
      <c r="C142" s="228" t="s">
        <v>8</v>
      </c>
      <c r="D142" s="228" t="s">
        <v>323</v>
      </c>
      <c r="E142" s="229" t="s">
        <v>6343</v>
      </c>
      <c r="F142" s="230" t="s">
        <v>6344</v>
      </c>
      <c r="G142" s="231" t="s">
        <v>3175</v>
      </c>
      <c r="H142" s="232">
        <v>4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2" customFormat="1" ht="16.5" customHeight="1">
      <c r="A143" s="39"/>
      <c r="B143" s="40"/>
      <c r="C143" s="228" t="s">
        <v>404</v>
      </c>
      <c r="D143" s="228" t="s">
        <v>323</v>
      </c>
      <c r="E143" s="229" t="s">
        <v>5400</v>
      </c>
      <c r="F143" s="230" t="s">
        <v>5401</v>
      </c>
      <c r="G143" s="231" t="s">
        <v>3175</v>
      </c>
      <c r="H143" s="232">
        <v>135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823</v>
      </c>
    </row>
    <row r="144" s="2" customFormat="1" ht="21.75" customHeight="1">
      <c r="A144" s="39"/>
      <c r="B144" s="40"/>
      <c r="C144" s="228" t="s">
        <v>409</v>
      </c>
      <c r="D144" s="228" t="s">
        <v>323</v>
      </c>
      <c r="E144" s="229" t="s">
        <v>6345</v>
      </c>
      <c r="F144" s="230" t="s">
        <v>6346</v>
      </c>
      <c r="G144" s="231" t="s">
        <v>3175</v>
      </c>
      <c r="H144" s="232">
        <v>8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832</v>
      </c>
    </row>
    <row r="145" s="2" customFormat="1" ht="16.5" customHeight="1">
      <c r="A145" s="39"/>
      <c r="B145" s="40"/>
      <c r="C145" s="228" t="s">
        <v>414</v>
      </c>
      <c r="D145" s="228" t="s">
        <v>323</v>
      </c>
      <c r="E145" s="229" t="s">
        <v>5402</v>
      </c>
      <c r="F145" s="230" t="s">
        <v>5403</v>
      </c>
      <c r="G145" s="231" t="s">
        <v>3175</v>
      </c>
      <c r="H145" s="232">
        <v>9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844</v>
      </c>
    </row>
    <row r="146" s="2" customFormat="1" ht="16.5" customHeight="1">
      <c r="A146" s="39"/>
      <c r="B146" s="40"/>
      <c r="C146" s="228" t="s">
        <v>421</v>
      </c>
      <c r="D146" s="228" t="s">
        <v>323</v>
      </c>
      <c r="E146" s="229" t="s">
        <v>5406</v>
      </c>
      <c r="F146" s="230" t="s">
        <v>5407</v>
      </c>
      <c r="G146" s="231" t="s">
        <v>3175</v>
      </c>
      <c r="H146" s="232">
        <v>4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862</v>
      </c>
    </row>
    <row r="147" s="2" customFormat="1" ht="21.75" customHeight="1">
      <c r="A147" s="39"/>
      <c r="B147" s="40"/>
      <c r="C147" s="228" t="s">
        <v>522</v>
      </c>
      <c r="D147" s="228" t="s">
        <v>323</v>
      </c>
      <c r="E147" s="229" t="s">
        <v>5408</v>
      </c>
      <c r="F147" s="230" t="s">
        <v>5409</v>
      </c>
      <c r="G147" s="231" t="s">
        <v>3175</v>
      </c>
      <c r="H147" s="232">
        <v>8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874</v>
      </c>
    </row>
    <row r="148" s="2" customFormat="1" ht="16.5" customHeight="1">
      <c r="A148" s="39"/>
      <c r="B148" s="40"/>
      <c r="C148" s="228" t="s">
        <v>7</v>
      </c>
      <c r="D148" s="228" t="s">
        <v>323</v>
      </c>
      <c r="E148" s="229" t="s">
        <v>5410</v>
      </c>
      <c r="F148" s="230" t="s">
        <v>5411</v>
      </c>
      <c r="G148" s="231" t="s">
        <v>3175</v>
      </c>
      <c r="H148" s="232">
        <v>8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889</v>
      </c>
    </row>
    <row r="149" s="2" customFormat="1" ht="21.75" customHeight="1">
      <c r="A149" s="39"/>
      <c r="B149" s="40"/>
      <c r="C149" s="228" t="s">
        <v>531</v>
      </c>
      <c r="D149" s="228" t="s">
        <v>323</v>
      </c>
      <c r="E149" s="229" t="s">
        <v>5412</v>
      </c>
      <c r="F149" s="230" t="s">
        <v>5413</v>
      </c>
      <c r="G149" s="231" t="s">
        <v>3175</v>
      </c>
      <c r="H149" s="232">
        <v>58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907</v>
      </c>
    </row>
    <row r="150" s="2" customFormat="1" ht="16.5" customHeight="1">
      <c r="A150" s="39"/>
      <c r="B150" s="40"/>
      <c r="C150" s="228" t="s">
        <v>536</v>
      </c>
      <c r="D150" s="228" t="s">
        <v>323</v>
      </c>
      <c r="E150" s="229" t="s">
        <v>5414</v>
      </c>
      <c r="F150" s="230" t="s">
        <v>5415</v>
      </c>
      <c r="G150" s="231" t="s">
        <v>3175</v>
      </c>
      <c r="H150" s="232">
        <v>29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923</v>
      </c>
    </row>
    <row r="151" s="2" customFormat="1" ht="21.75" customHeight="1">
      <c r="A151" s="39"/>
      <c r="B151" s="40"/>
      <c r="C151" s="228" t="s">
        <v>541</v>
      </c>
      <c r="D151" s="228" t="s">
        <v>323</v>
      </c>
      <c r="E151" s="229" t="s">
        <v>5416</v>
      </c>
      <c r="F151" s="230" t="s">
        <v>5417</v>
      </c>
      <c r="G151" s="231" t="s">
        <v>3175</v>
      </c>
      <c r="H151" s="232">
        <v>80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933</v>
      </c>
    </row>
    <row r="152" s="2" customFormat="1" ht="16.5" customHeight="1">
      <c r="A152" s="39"/>
      <c r="B152" s="40"/>
      <c r="C152" s="228" t="s">
        <v>546</v>
      </c>
      <c r="D152" s="228" t="s">
        <v>323</v>
      </c>
      <c r="E152" s="229" t="s">
        <v>5418</v>
      </c>
      <c r="F152" s="230" t="s">
        <v>5419</v>
      </c>
      <c r="G152" s="231" t="s">
        <v>3175</v>
      </c>
      <c r="H152" s="232">
        <v>30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942</v>
      </c>
    </row>
    <row r="153" s="2" customFormat="1" ht="16.5" customHeight="1">
      <c r="A153" s="39"/>
      <c r="B153" s="40"/>
      <c r="C153" s="228" t="s">
        <v>550</v>
      </c>
      <c r="D153" s="228" t="s">
        <v>323</v>
      </c>
      <c r="E153" s="229" t="s">
        <v>5422</v>
      </c>
      <c r="F153" s="230" t="s">
        <v>5423</v>
      </c>
      <c r="G153" s="231" t="s">
        <v>3175</v>
      </c>
      <c r="H153" s="232">
        <v>6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956</v>
      </c>
    </row>
    <row r="154" s="2" customFormat="1" ht="16.5" customHeight="1">
      <c r="A154" s="39"/>
      <c r="B154" s="40"/>
      <c r="C154" s="228" t="s">
        <v>556</v>
      </c>
      <c r="D154" s="228" t="s">
        <v>323</v>
      </c>
      <c r="E154" s="229" t="s">
        <v>5424</v>
      </c>
      <c r="F154" s="230" t="s">
        <v>5425</v>
      </c>
      <c r="G154" s="231" t="s">
        <v>3175</v>
      </c>
      <c r="H154" s="232">
        <v>38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968</v>
      </c>
    </row>
    <row r="155" s="12" customFormat="1" ht="25.92" customHeight="1">
      <c r="A155" s="12"/>
      <c r="B155" s="212"/>
      <c r="C155" s="213"/>
      <c r="D155" s="214" t="s">
        <v>80</v>
      </c>
      <c r="E155" s="215" t="s">
        <v>3247</v>
      </c>
      <c r="F155" s="215" t="s">
        <v>3248</v>
      </c>
      <c r="G155" s="213"/>
      <c r="H155" s="213"/>
      <c r="I155" s="216"/>
      <c r="J155" s="217">
        <f>BK155</f>
        <v>0</v>
      </c>
      <c r="K155" s="213"/>
      <c r="L155" s="218"/>
      <c r="M155" s="219"/>
      <c r="N155" s="220"/>
      <c r="O155" s="220"/>
      <c r="P155" s="221">
        <f>SUM(P156:P162)</f>
        <v>0</v>
      </c>
      <c r="Q155" s="220"/>
      <c r="R155" s="221">
        <f>SUM(R156:R162)</f>
        <v>0</v>
      </c>
      <c r="S155" s="220"/>
      <c r="T155" s="222">
        <f>SUM(T156:T162)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3" t="s">
        <v>89</v>
      </c>
      <c r="AT155" s="224" t="s">
        <v>80</v>
      </c>
      <c r="AU155" s="224" t="s">
        <v>81</v>
      </c>
      <c r="AY155" s="223" t="s">
        <v>320</v>
      </c>
      <c r="BK155" s="225">
        <f>SUM(BK156:BK162)</f>
        <v>0</v>
      </c>
    </row>
    <row r="156" s="2" customFormat="1" ht="16.5" customHeight="1">
      <c r="A156" s="39"/>
      <c r="B156" s="40"/>
      <c r="C156" s="228" t="s">
        <v>561</v>
      </c>
      <c r="D156" s="228" t="s">
        <v>323</v>
      </c>
      <c r="E156" s="229" t="s">
        <v>5426</v>
      </c>
      <c r="F156" s="230" t="s">
        <v>5427</v>
      </c>
      <c r="G156" s="231" t="s">
        <v>515</v>
      </c>
      <c r="H156" s="232">
        <v>31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986</v>
      </c>
    </row>
    <row r="157" s="2" customFormat="1" ht="16.5" customHeight="1">
      <c r="A157" s="39"/>
      <c r="B157" s="40"/>
      <c r="C157" s="228" t="s">
        <v>566</v>
      </c>
      <c r="D157" s="228" t="s">
        <v>323</v>
      </c>
      <c r="E157" s="229" t="s">
        <v>5428</v>
      </c>
      <c r="F157" s="230" t="s">
        <v>5429</v>
      </c>
      <c r="G157" s="231" t="s">
        <v>515</v>
      </c>
      <c r="H157" s="232">
        <v>31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997</v>
      </c>
    </row>
    <row r="158" s="2" customFormat="1" ht="16.5" customHeight="1">
      <c r="A158" s="39"/>
      <c r="B158" s="40"/>
      <c r="C158" s="228" t="s">
        <v>573</v>
      </c>
      <c r="D158" s="228" t="s">
        <v>323</v>
      </c>
      <c r="E158" s="229" t="s">
        <v>3249</v>
      </c>
      <c r="F158" s="230" t="s">
        <v>3250</v>
      </c>
      <c r="G158" s="231" t="s">
        <v>3251</v>
      </c>
      <c r="H158" s="232">
        <v>5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1018</v>
      </c>
    </row>
    <row r="159" s="2" customFormat="1" ht="21.75" customHeight="1">
      <c r="A159" s="39"/>
      <c r="B159" s="40"/>
      <c r="C159" s="228" t="s">
        <v>819</v>
      </c>
      <c r="D159" s="228" t="s">
        <v>323</v>
      </c>
      <c r="E159" s="229" t="s">
        <v>5430</v>
      </c>
      <c r="F159" s="230" t="s">
        <v>5431</v>
      </c>
      <c r="G159" s="231" t="s">
        <v>3175</v>
      </c>
      <c r="H159" s="232">
        <v>4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1028</v>
      </c>
    </row>
    <row r="160" s="2" customFormat="1" ht="21.75" customHeight="1">
      <c r="A160" s="39"/>
      <c r="B160" s="40"/>
      <c r="C160" s="228" t="s">
        <v>823</v>
      </c>
      <c r="D160" s="228" t="s">
        <v>323</v>
      </c>
      <c r="E160" s="229" t="s">
        <v>3252</v>
      </c>
      <c r="F160" s="230" t="s">
        <v>3253</v>
      </c>
      <c r="G160" s="231" t="s">
        <v>3251</v>
      </c>
      <c r="H160" s="232">
        <v>3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1036</v>
      </c>
    </row>
    <row r="161" s="2" customFormat="1" ht="16.5" customHeight="1">
      <c r="A161" s="39"/>
      <c r="B161" s="40"/>
      <c r="C161" s="228" t="s">
        <v>828</v>
      </c>
      <c r="D161" s="228" t="s">
        <v>323</v>
      </c>
      <c r="E161" s="229" t="s">
        <v>5432</v>
      </c>
      <c r="F161" s="230" t="s">
        <v>5433</v>
      </c>
      <c r="G161" s="231" t="s">
        <v>3251</v>
      </c>
      <c r="H161" s="232">
        <v>10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1044</v>
      </c>
    </row>
    <row r="162" s="2" customFormat="1" ht="16.5" customHeight="1">
      <c r="A162" s="39"/>
      <c r="B162" s="40"/>
      <c r="C162" s="228" t="s">
        <v>832</v>
      </c>
      <c r="D162" s="228" t="s">
        <v>323</v>
      </c>
      <c r="E162" s="229" t="s">
        <v>3254</v>
      </c>
      <c r="F162" s="230" t="s">
        <v>3255</v>
      </c>
      <c r="G162" s="231" t="s">
        <v>3251</v>
      </c>
      <c r="H162" s="232">
        <v>5</v>
      </c>
      <c r="I162" s="233"/>
      <c r="J162" s="234">
        <f>ROUND(I162*H162,2)</f>
        <v>0</v>
      </c>
      <c r="K162" s="230" t="s">
        <v>1</v>
      </c>
      <c r="L162" s="45"/>
      <c r="M162" s="246" t="s">
        <v>1</v>
      </c>
      <c r="N162" s="247" t="s">
        <v>46</v>
      </c>
      <c r="O162" s="24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1052</v>
      </c>
    </row>
    <row r="163" s="2" customFormat="1" ht="6.96" customHeight="1">
      <c r="A163" s="39"/>
      <c r="B163" s="67"/>
      <c r="C163" s="68"/>
      <c r="D163" s="68"/>
      <c r="E163" s="68"/>
      <c r="F163" s="68"/>
      <c r="G163" s="68"/>
      <c r="H163" s="68"/>
      <c r="I163" s="68"/>
      <c r="J163" s="68"/>
      <c r="K163" s="68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0ClvljRWcPyNIHmdBoxPhxIufLy14+0sC5F+7HOT2GrDDpTOmWKuDYKdBl3oJqWa2TreAb42UTLM/SuFO6kt/A==" hashValue="NCScVHafvC4Bm/iFB288pQ69vq7Kipl3GCH9ndF5yovpVMGLl+QmYryae1Nc5b4ilFDXIR8V/qDtYirYmnvZlQ==" algorithmName="SHA-512" password="CC35"/>
  <autoFilter ref="C125:K16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6342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3256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ROUND((SUM(BE128:BE159)),  2)</f>
        <v>0</v>
      </c>
      <c r="G37" s="39"/>
      <c r="H37" s="39"/>
      <c r="I37" s="166">
        <v>0.20999999999999999</v>
      </c>
      <c r="J37" s="165">
        <f>ROUND(((SUM(BE128:BE159))*I37),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ROUND((SUM(BF128:BF159)),  2)</f>
        <v>0</v>
      </c>
      <c r="G38" s="39"/>
      <c r="H38" s="39"/>
      <c r="I38" s="166">
        <v>0.14999999999999999</v>
      </c>
      <c r="J38" s="165">
        <f>ROUND(((SUM(BF128:BF159))*I38),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ROUND((SUM(BG128:BG159)),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ROUND((SUM(BH128:BH159)),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ROUND((SUM(BI128:BI159)),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6342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3257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3258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3259</v>
      </c>
      <c r="E103" s="193"/>
      <c r="F103" s="193"/>
      <c r="G103" s="193"/>
      <c r="H103" s="193"/>
      <c r="I103" s="193"/>
      <c r="J103" s="194">
        <f>J140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3260</v>
      </c>
      <c r="E104" s="193"/>
      <c r="F104" s="193"/>
      <c r="G104" s="193"/>
      <c r="H104" s="193"/>
      <c r="I104" s="193"/>
      <c r="J104" s="194">
        <f>J155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304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5946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3168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09" t="s">
        <v>6342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3231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KT - Kabelové trasy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>Třebotov, Hlavní 190, 252 26 areál školy</v>
      </c>
      <c r="G122" s="41"/>
      <c r="H122" s="41"/>
      <c r="I122" s="33" t="s">
        <v>24</v>
      </c>
      <c r="J122" s="80" t="str">
        <f>IF(J16="","",J16)</f>
        <v>8. 2. 2024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305</v>
      </c>
      <c r="D127" s="204" t="s">
        <v>66</v>
      </c>
      <c r="E127" s="204" t="s">
        <v>62</v>
      </c>
      <c r="F127" s="204" t="s">
        <v>63</v>
      </c>
      <c r="G127" s="204" t="s">
        <v>306</v>
      </c>
      <c r="H127" s="204" t="s">
        <v>307</v>
      </c>
      <c r="I127" s="204" t="s">
        <v>308</v>
      </c>
      <c r="J127" s="204" t="s">
        <v>295</v>
      </c>
      <c r="K127" s="205" t="s">
        <v>309</v>
      </c>
      <c r="L127" s="206"/>
      <c r="M127" s="101" t="s">
        <v>1</v>
      </c>
      <c r="N127" s="102" t="s">
        <v>45</v>
      </c>
      <c r="O127" s="102" t="s">
        <v>310</v>
      </c>
      <c r="P127" s="102" t="s">
        <v>311</v>
      </c>
      <c r="Q127" s="102" t="s">
        <v>312</v>
      </c>
      <c r="R127" s="102" t="s">
        <v>313</v>
      </c>
      <c r="S127" s="102" t="s">
        <v>314</v>
      </c>
      <c r="T127" s="103" t="s">
        <v>315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316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P129+P133+P140+P155</f>
        <v>0</v>
      </c>
      <c r="Q128" s="105"/>
      <c r="R128" s="209">
        <f>R129+R133+R140+R155</f>
        <v>0</v>
      </c>
      <c r="S128" s="105"/>
      <c r="T128" s="210">
        <f>T129+T133+T140+T155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297</v>
      </c>
      <c r="BK128" s="211">
        <f>BK129+BK133+BK140+BK155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3235</v>
      </c>
      <c r="F129" s="215" t="s">
        <v>3261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SUM(P130:P132)</f>
        <v>0</v>
      </c>
      <c r="Q129" s="220"/>
      <c r="R129" s="221">
        <f>SUM(R130:R132)</f>
        <v>0</v>
      </c>
      <c r="S129" s="220"/>
      <c r="T129" s="222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320</v>
      </c>
      <c r="BK129" s="225">
        <f>SUM(BK130:BK132)</f>
        <v>0</v>
      </c>
    </row>
    <row r="130" s="2" customFormat="1" ht="16.5" customHeight="1">
      <c r="A130" s="39"/>
      <c r="B130" s="40"/>
      <c r="C130" s="228" t="s">
        <v>89</v>
      </c>
      <c r="D130" s="228" t="s">
        <v>323</v>
      </c>
      <c r="E130" s="229" t="s">
        <v>3264</v>
      </c>
      <c r="F130" s="230" t="s">
        <v>3265</v>
      </c>
      <c r="G130" s="231" t="s">
        <v>515</v>
      </c>
      <c r="H130" s="232">
        <v>80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91</v>
      </c>
    </row>
    <row r="131" s="2" customFormat="1" ht="16.5" customHeight="1">
      <c r="A131" s="39"/>
      <c r="B131" s="40"/>
      <c r="C131" s="228" t="s">
        <v>91</v>
      </c>
      <c r="D131" s="228" t="s">
        <v>323</v>
      </c>
      <c r="E131" s="229" t="s">
        <v>3266</v>
      </c>
      <c r="F131" s="230" t="s">
        <v>3267</v>
      </c>
      <c r="G131" s="231" t="s">
        <v>515</v>
      </c>
      <c r="H131" s="232">
        <v>60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341</v>
      </c>
    </row>
    <row r="132" s="2" customFormat="1" ht="16.5" customHeight="1">
      <c r="A132" s="39"/>
      <c r="B132" s="40"/>
      <c r="C132" s="228" t="s">
        <v>111</v>
      </c>
      <c r="D132" s="228" t="s">
        <v>323</v>
      </c>
      <c r="E132" s="229" t="s">
        <v>3270</v>
      </c>
      <c r="F132" s="230" t="s">
        <v>3271</v>
      </c>
      <c r="G132" s="231" t="s">
        <v>3175</v>
      </c>
      <c r="H132" s="232">
        <v>15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350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3247</v>
      </c>
      <c r="F133" s="215" t="s">
        <v>3284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SUM(P134:P139)</f>
        <v>0</v>
      </c>
      <c r="Q133" s="220"/>
      <c r="R133" s="221">
        <f>SUM(R134:R139)</f>
        <v>0</v>
      </c>
      <c r="S133" s="220"/>
      <c r="T133" s="222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320</v>
      </c>
      <c r="BK133" s="225">
        <f>SUM(BK134:BK139)</f>
        <v>0</v>
      </c>
    </row>
    <row r="134" s="2" customFormat="1" ht="16.5" customHeight="1">
      <c r="A134" s="39"/>
      <c r="B134" s="40"/>
      <c r="C134" s="228" t="s">
        <v>341</v>
      </c>
      <c r="D134" s="228" t="s">
        <v>323</v>
      </c>
      <c r="E134" s="229" t="s">
        <v>6347</v>
      </c>
      <c r="F134" s="230" t="s">
        <v>6348</v>
      </c>
      <c r="G134" s="231" t="s">
        <v>515</v>
      </c>
      <c r="H134" s="232">
        <v>260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363</v>
      </c>
    </row>
    <row r="135" s="2" customFormat="1" ht="16.5" customHeight="1">
      <c r="A135" s="39"/>
      <c r="B135" s="40"/>
      <c r="C135" s="228" t="s">
        <v>319</v>
      </c>
      <c r="D135" s="228" t="s">
        <v>323</v>
      </c>
      <c r="E135" s="229" t="s">
        <v>3287</v>
      </c>
      <c r="F135" s="230" t="s">
        <v>3288</v>
      </c>
      <c r="G135" s="231" t="s">
        <v>515</v>
      </c>
      <c r="H135" s="232">
        <v>140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373</v>
      </c>
    </row>
    <row r="136" s="2" customFormat="1" ht="16.5" customHeight="1">
      <c r="A136" s="39"/>
      <c r="B136" s="40"/>
      <c r="C136" s="228" t="s">
        <v>350</v>
      </c>
      <c r="D136" s="228" t="s">
        <v>323</v>
      </c>
      <c r="E136" s="229" t="s">
        <v>3289</v>
      </c>
      <c r="F136" s="230" t="s">
        <v>3290</v>
      </c>
      <c r="G136" s="231" t="s">
        <v>515</v>
      </c>
      <c r="H136" s="232">
        <v>260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383</v>
      </c>
    </row>
    <row r="137" s="2" customFormat="1" ht="16.5" customHeight="1">
      <c r="A137" s="39"/>
      <c r="B137" s="40"/>
      <c r="C137" s="228" t="s">
        <v>357</v>
      </c>
      <c r="D137" s="228" t="s">
        <v>323</v>
      </c>
      <c r="E137" s="229" t="s">
        <v>3295</v>
      </c>
      <c r="F137" s="230" t="s">
        <v>3296</v>
      </c>
      <c r="G137" s="231" t="s">
        <v>515</v>
      </c>
      <c r="H137" s="232">
        <v>120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393</v>
      </c>
    </row>
    <row r="138" s="2" customFormat="1" ht="16.5" customHeight="1">
      <c r="A138" s="39"/>
      <c r="B138" s="40"/>
      <c r="C138" s="228" t="s">
        <v>363</v>
      </c>
      <c r="D138" s="228" t="s">
        <v>323</v>
      </c>
      <c r="E138" s="229" t="s">
        <v>3335</v>
      </c>
      <c r="F138" s="230" t="s">
        <v>3336</v>
      </c>
      <c r="G138" s="231" t="s">
        <v>3175</v>
      </c>
      <c r="H138" s="232">
        <v>200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404</v>
      </c>
    </row>
    <row r="139" s="2" customFormat="1" ht="24.15" customHeight="1">
      <c r="A139" s="39"/>
      <c r="B139" s="40"/>
      <c r="C139" s="228" t="s">
        <v>368</v>
      </c>
      <c r="D139" s="228" t="s">
        <v>323</v>
      </c>
      <c r="E139" s="229" t="s">
        <v>3337</v>
      </c>
      <c r="F139" s="230" t="s">
        <v>3338</v>
      </c>
      <c r="G139" s="231" t="s">
        <v>3175</v>
      </c>
      <c r="H139" s="232">
        <v>30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414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3339</v>
      </c>
      <c r="F140" s="215" t="s">
        <v>3340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SUM(P141:P154)</f>
        <v>0</v>
      </c>
      <c r="Q140" s="220"/>
      <c r="R140" s="221">
        <f>SUM(R141:R154)</f>
        <v>0</v>
      </c>
      <c r="S140" s="220"/>
      <c r="T140" s="222">
        <f>SUM(T141:T154)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320</v>
      </c>
      <c r="BK140" s="225">
        <f>SUM(BK141:BK154)</f>
        <v>0</v>
      </c>
    </row>
    <row r="141" s="2" customFormat="1" ht="24.15" customHeight="1">
      <c r="A141" s="39"/>
      <c r="B141" s="40"/>
      <c r="C141" s="228" t="s">
        <v>373</v>
      </c>
      <c r="D141" s="228" t="s">
        <v>323</v>
      </c>
      <c r="E141" s="229" t="s">
        <v>5460</v>
      </c>
      <c r="F141" s="230" t="s">
        <v>5461</v>
      </c>
      <c r="G141" s="231" t="s">
        <v>3175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522</v>
      </c>
    </row>
    <row r="142" s="2" customFormat="1" ht="16.5" customHeight="1">
      <c r="A142" s="39"/>
      <c r="B142" s="40"/>
      <c r="C142" s="228" t="s">
        <v>378</v>
      </c>
      <c r="D142" s="228" t="s">
        <v>323</v>
      </c>
      <c r="E142" s="229" t="s">
        <v>5466</v>
      </c>
      <c r="F142" s="230" t="s">
        <v>5467</v>
      </c>
      <c r="G142" s="231" t="s">
        <v>3175</v>
      </c>
      <c r="H142" s="232">
        <v>15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531</v>
      </c>
    </row>
    <row r="143" s="2" customFormat="1" ht="21.75" customHeight="1">
      <c r="A143" s="39"/>
      <c r="B143" s="40"/>
      <c r="C143" s="228" t="s">
        <v>383</v>
      </c>
      <c r="D143" s="228" t="s">
        <v>323</v>
      </c>
      <c r="E143" s="229" t="s">
        <v>3349</v>
      </c>
      <c r="F143" s="230" t="s">
        <v>3350</v>
      </c>
      <c r="G143" s="231" t="s">
        <v>515</v>
      </c>
      <c r="H143" s="232">
        <v>110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541</v>
      </c>
    </row>
    <row r="144" s="2" customFormat="1" ht="21.75" customHeight="1">
      <c r="A144" s="39"/>
      <c r="B144" s="40"/>
      <c r="C144" s="228" t="s">
        <v>388</v>
      </c>
      <c r="D144" s="228" t="s">
        <v>323</v>
      </c>
      <c r="E144" s="229" t="s">
        <v>3351</v>
      </c>
      <c r="F144" s="230" t="s">
        <v>3352</v>
      </c>
      <c r="G144" s="231" t="s">
        <v>515</v>
      </c>
      <c r="H144" s="232">
        <v>60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550</v>
      </c>
    </row>
    <row r="145" s="2" customFormat="1" ht="21.75" customHeight="1">
      <c r="A145" s="39"/>
      <c r="B145" s="40"/>
      <c r="C145" s="228" t="s">
        <v>393</v>
      </c>
      <c r="D145" s="228" t="s">
        <v>323</v>
      </c>
      <c r="E145" s="229" t="s">
        <v>3355</v>
      </c>
      <c r="F145" s="230" t="s">
        <v>3356</v>
      </c>
      <c r="G145" s="231" t="s">
        <v>515</v>
      </c>
      <c r="H145" s="232">
        <v>40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561</v>
      </c>
    </row>
    <row r="146" s="2" customFormat="1" ht="21.75" customHeight="1">
      <c r="A146" s="39"/>
      <c r="B146" s="40"/>
      <c r="C146" s="228" t="s">
        <v>8</v>
      </c>
      <c r="D146" s="228" t="s">
        <v>323</v>
      </c>
      <c r="E146" s="229" t="s">
        <v>3357</v>
      </c>
      <c r="F146" s="230" t="s">
        <v>3358</v>
      </c>
      <c r="G146" s="231" t="s">
        <v>515</v>
      </c>
      <c r="H146" s="232">
        <v>110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573</v>
      </c>
    </row>
    <row r="147" s="2" customFormat="1" ht="21.75" customHeight="1">
      <c r="A147" s="39"/>
      <c r="B147" s="40"/>
      <c r="C147" s="228" t="s">
        <v>404</v>
      </c>
      <c r="D147" s="228" t="s">
        <v>323</v>
      </c>
      <c r="E147" s="229" t="s">
        <v>3359</v>
      </c>
      <c r="F147" s="230" t="s">
        <v>3360</v>
      </c>
      <c r="G147" s="231" t="s">
        <v>515</v>
      </c>
      <c r="H147" s="232">
        <v>60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823</v>
      </c>
    </row>
    <row r="148" s="2" customFormat="1" ht="21.75" customHeight="1">
      <c r="A148" s="39"/>
      <c r="B148" s="40"/>
      <c r="C148" s="228" t="s">
        <v>409</v>
      </c>
      <c r="D148" s="228" t="s">
        <v>323</v>
      </c>
      <c r="E148" s="229" t="s">
        <v>3363</v>
      </c>
      <c r="F148" s="230" t="s">
        <v>3364</v>
      </c>
      <c r="G148" s="231" t="s">
        <v>515</v>
      </c>
      <c r="H148" s="232">
        <v>40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832</v>
      </c>
    </row>
    <row r="149" s="2" customFormat="1" ht="21.75" customHeight="1">
      <c r="A149" s="39"/>
      <c r="B149" s="40"/>
      <c r="C149" s="228" t="s">
        <v>414</v>
      </c>
      <c r="D149" s="228" t="s">
        <v>323</v>
      </c>
      <c r="E149" s="229" t="s">
        <v>3365</v>
      </c>
      <c r="F149" s="230" t="s">
        <v>3366</v>
      </c>
      <c r="G149" s="231" t="s">
        <v>455</v>
      </c>
      <c r="H149" s="232">
        <v>0.10000000000000001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844</v>
      </c>
    </row>
    <row r="150" s="2" customFormat="1" ht="24.15" customHeight="1">
      <c r="A150" s="39"/>
      <c r="B150" s="40"/>
      <c r="C150" s="228" t="s">
        <v>421</v>
      </c>
      <c r="D150" s="228" t="s">
        <v>323</v>
      </c>
      <c r="E150" s="229" t="s">
        <v>3367</v>
      </c>
      <c r="F150" s="230" t="s">
        <v>3368</v>
      </c>
      <c r="G150" s="231" t="s">
        <v>480</v>
      </c>
      <c r="H150" s="232">
        <v>0.87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862</v>
      </c>
    </row>
    <row r="151" s="2" customFormat="1" ht="24.15" customHeight="1">
      <c r="A151" s="39"/>
      <c r="B151" s="40"/>
      <c r="C151" s="228" t="s">
        <v>522</v>
      </c>
      <c r="D151" s="228" t="s">
        <v>323</v>
      </c>
      <c r="E151" s="229" t="s">
        <v>3369</v>
      </c>
      <c r="F151" s="230" t="s">
        <v>3370</v>
      </c>
      <c r="G151" s="231" t="s">
        <v>480</v>
      </c>
      <c r="H151" s="232">
        <v>0.87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874</v>
      </c>
    </row>
    <row r="152" s="2" customFormat="1" ht="24.15" customHeight="1">
      <c r="A152" s="39"/>
      <c r="B152" s="40"/>
      <c r="C152" s="228" t="s">
        <v>7</v>
      </c>
      <c r="D152" s="228" t="s">
        <v>323</v>
      </c>
      <c r="E152" s="229" t="s">
        <v>562</v>
      </c>
      <c r="F152" s="230" t="s">
        <v>563</v>
      </c>
      <c r="G152" s="231" t="s">
        <v>480</v>
      </c>
      <c r="H152" s="232">
        <v>26.100000000000001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889</v>
      </c>
    </row>
    <row r="153" s="13" customFormat="1">
      <c r="A153" s="13"/>
      <c r="B153" s="251"/>
      <c r="C153" s="252"/>
      <c r="D153" s="253" t="s">
        <v>440</v>
      </c>
      <c r="E153" s="252"/>
      <c r="F153" s="255" t="s">
        <v>6349</v>
      </c>
      <c r="G153" s="252"/>
      <c r="H153" s="256">
        <v>26.100000000000001</v>
      </c>
      <c r="I153" s="257"/>
      <c r="J153" s="252"/>
      <c r="K153" s="252"/>
      <c r="L153" s="258"/>
      <c r="M153" s="259"/>
      <c r="N153" s="260"/>
      <c r="O153" s="260"/>
      <c r="P153" s="260"/>
      <c r="Q153" s="260"/>
      <c r="R153" s="260"/>
      <c r="S153" s="260"/>
      <c r="T153" s="26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2" t="s">
        <v>440</v>
      </c>
      <c r="AU153" s="262" t="s">
        <v>89</v>
      </c>
      <c r="AV153" s="13" t="s">
        <v>91</v>
      </c>
      <c r="AW153" s="13" t="s">
        <v>4</v>
      </c>
      <c r="AX153" s="13" t="s">
        <v>89</v>
      </c>
      <c r="AY153" s="262" t="s">
        <v>320</v>
      </c>
    </row>
    <row r="154" s="2" customFormat="1" ht="24.15" customHeight="1">
      <c r="A154" s="39"/>
      <c r="B154" s="40"/>
      <c r="C154" s="228" t="s">
        <v>531</v>
      </c>
      <c r="D154" s="228" t="s">
        <v>323</v>
      </c>
      <c r="E154" s="229" t="s">
        <v>3372</v>
      </c>
      <c r="F154" s="230" t="s">
        <v>3373</v>
      </c>
      <c r="G154" s="231" t="s">
        <v>480</v>
      </c>
      <c r="H154" s="232">
        <v>0.87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907</v>
      </c>
    </row>
    <row r="155" s="12" customFormat="1" ht="25.92" customHeight="1">
      <c r="A155" s="12"/>
      <c r="B155" s="212"/>
      <c r="C155" s="213"/>
      <c r="D155" s="214" t="s">
        <v>80</v>
      </c>
      <c r="E155" s="215" t="s">
        <v>3374</v>
      </c>
      <c r="F155" s="215" t="s">
        <v>3248</v>
      </c>
      <c r="G155" s="213"/>
      <c r="H155" s="213"/>
      <c r="I155" s="216"/>
      <c r="J155" s="217">
        <f>BK155</f>
        <v>0</v>
      </c>
      <c r="K155" s="213"/>
      <c r="L155" s="218"/>
      <c r="M155" s="219"/>
      <c r="N155" s="220"/>
      <c r="O155" s="220"/>
      <c r="P155" s="221">
        <f>SUM(P156:P159)</f>
        <v>0</v>
      </c>
      <c r="Q155" s="220"/>
      <c r="R155" s="221">
        <f>SUM(R156:R159)</f>
        <v>0</v>
      </c>
      <c r="S155" s="220"/>
      <c r="T155" s="222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3" t="s">
        <v>89</v>
      </c>
      <c r="AT155" s="224" t="s">
        <v>80</v>
      </c>
      <c r="AU155" s="224" t="s">
        <v>81</v>
      </c>
      <c r="AY155" s="223" t="s">
        <v>320</v>
      </c>
      <c r="BK155" s="225">
        <f>SUM(BK156:BK159)</f>
        <v>0</v>
      </c>
    </row>
    <row r="156" s="2" customFormat="1" ht="16.5" customHeight="1">
      <c r="A156" s="39"/>
      <c r="B156" s="40"/>
      <c r="C156" s="228" t="s">
        <v>536</v>
      </c>
      <c r="D156" s="228" t="s">
        <v>323</v>
      </c>
      <c r="E156" s="229" t="s">
        <v>3249</v>
      </c>
      <c r="F156" s="230" t="s">
        <v>3250</v>
      </c>
      <c r="G156" s="231" t="s">
        <v>3251</v>
      </c>
      <c r="H156" s="232">
        <v>4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923</v>
      </c>
    </row>
    <row r="157" s="2" customFormat="1" ht="16.5" customHeight="1">
      <c r="A157" s="39"/>
      <c r="B157" s="40"/>
      <c r="C157" s="228" t="s">
        <v>541</v>
      </c>
      <c r="D157" s="228" t="s">
        <v>323</v>
      </c>
      <c r="E157" s="229" t="s">
        <v>3254</v>
      </c>
      <c r="F157" s="230" t="s">
        <v>3255</v>
      </c>
      <c r="G157" s="231" t="s">
        <v>3251</v>
      </c>
      <c r="H157" s="232">
        <v>8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933</v>
      </c>
    </row>
    <row r="158" s="2" customFormat="1" ht="16.5" customHeight="1">
      <c r="A158" s="39"/>
      <c r="B158" s="40"/>
      <c r="C158" s="228" t="s">
        <v>546</v>
      </c>
      <c r="D158" s="228" t="s">
        <v>323</v>
      </c>
      <c r="E158" s="229" t="s">
        <v>6350</v>
      </c>
      <c r="F158" s="230" t="s">
        <v>6351</v>
      </c>
      <c r="G158" s="231" t="s">
        <v>3251</v>
      </c>
      <c r="H158" s="232">
        <v>20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942</v>
      </c>
    </row>
    <row r="159" s="2" customFormat="1" ht="16.5" customHeight="1">
      <c r="A159" s="39"/>
      <c r="B159" s="40"/>
      <c r="C159" s="228" t="s">
        <v>550</v>
      </c>
      <c r="D159" s="228" t="s">
        <v>323</v>
      </c>
      <c r="E159" s="229" t="s">
        <v>3380</v>
      </c>
      <c r="F159" s="230" t="s">
        <v>3381</v>
      </c>
      <c r="G159" s="231" t="s">
        <v>437</v>
      </c>
      <c r="H159" s="232">
        <v>1</v>
      </c>
      <c r="I159" s="233"/>
      <c r="J159" s="234">
        <f>ROUND(I159*H159,2)</f>
        <v>0</v>
      </c>
      <c r="K159" s="230" t="s">
        <v>1</v>
      </c>
      <c r="L159" s="45"/>
      <c r="M159" s="246" t="s">
        <v>1</v>
      </c>
      <c r="N159" s="247" t="s">
        <v>46</v>
      </c>
      <c r="O159" s="24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956</v>
      </c>
    </row>
    <row r="160" s="2" customFormat="1" ht="6.96" customHeight="1">
      <c r="A160" s="39"/>
      <c r="B160" s="67"/>
      <c r="C160" s="68"/>
      <c r="D160" s="68"/>
      <c r="E160" s="68"/>
      <c r="F160" s="68"/>
      <c r="G160" s="68"/>
      <c r="H160" s="68"/>
      <c r="I160" s="68"/>
      <c r="J160" s="68"/>
      <c r="K160" s="68"/>
      <c r="L160" s="45"/>
      <c r="M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</row>
  </sheetData>
  <sheetProtection sheet="1" autoFilter="0" formatColumns="0" formatRows="0" objects="1" scenarios="1" spinCount="100000" saltValue="c43dCZG/ep5fE2FH1+pWpiT3IPoLQSpWIYoFDRn6xWnV0Rxkklgal8rbIyfXX95Me4wm4XBtjAFmtsR9twrvaA==" hashValue="nB8iyembNbDsRTsVtkYSImHJlg/dECjO1SWCP6EFt80iVQLmidlpP+sMC3LnuIlmnHL1hWcTOFKNoWs3ME1Lxg==" algorithmName="SHA-512" password="CC35"/>
  <autoFilter ref="C127:K15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3193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ROUND((SUM(BE122:BE142)),  2)</f>
        <v>0</v>
      </c>
      <c r="G35" s="39"/>
      <c r="H35" s="39"/>
      <c r="I35" s="166">
        <v>0.20999999999999999</v>
      </c>
      <c r="J35" s="165">
        <f>ROUND(((SUM(BE122:BE142))*I35),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ROUND((SUM(BF122:BF142)),  2)</f>
        <v>0</v>
      </c>
      <c r="G36" s="39"/>
      <c r="H36" s="39"/>
      <c r="I36" s="166">
        <v>0.14999999999999999</v>
      </c>
      <c r="J36" s="165">
        <f>ROUND(((SUM(BF122:BF142))*I36),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ROUND((SUM(BG122:BG142)),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ROUND((SUM(BH122:BH142)),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ROUND((SUM(BI122:BI142)),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592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02 - MaR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607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3194</v>
      </c>
      <c r="E100" s="198"/>
      <c r="F100" s="198"/>
      <c r="G100" s="198"/>
      <c r="H100" s="198"/>
      <c r="I100" s="198"/>
      <c r="J100" s="199">
        <f>J124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304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592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3168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SO 04 02 - MaR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>Třebotov, Hlavní 190, 252 26 areál školy</v>
      </c>
      <c r="G116" s="41"/>
      <c r="H116" s="41"/>
      <c r="I116" s="33" t="s">
        <v>24</v>
      </c>
      <c r="J116" s="80" t="str">
        <f>IF(J14="","",J14)</f>
        <v>8. 2. 2024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305</v>
      </c>
      <c r="D121" s="204" t="s">
        <v>66</v>
      </c>
      <c r="E121" s="204" t="s">
        <v>62</v>
      </c>
      <c r="F121" s="204" t="s">
        <v>63</v>
      </c>
      <c r="G121" s="204" t="s">
        <v>306</v>
      </c>
      <c r="H121" s="204" t="s">
        <v>307</v>
      </c>
      <c r="I121" s="204" t="s">
        <v>308</v>
      </c>
      <c r="J121" s="204" t="s">
        <v>295</v>
      </c>
      <c r="K121" s="205" t="s">
        <v>309</v>
      </c>
      <c r="L121" s="206"/>
      <c r="M121" s="101" t="s">
        <v>1</v>
      </c>
      <c r="N121" s="102" t="s">
        <v>45</v>
      </c>
      <c r="O121" s="102" t="s">
        <v>310</v>
      </c>
      <c r="P121" s="102" t="s">
        <v>311</v>
      </c>
      <c r="Q121" s="102" t="s">
        <v>312</v>
      </c>
      <c r="R121" s="102" t="s">
        <v>313</v>
      </c>
      <c r="S121" s="102" t="s">
        <v>314</v>
      </c>
      <c r="T121" s="103" t="s">
        <v>315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316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</f>
        <v>0</v>
      </c>
      <c r="Q122" s="105"/>
      <c r="R122" s="209">
        <f>R123</f>
        <v>0.024266000000000003</v>
      </c>
      <c r="S122" s="105"/>
      <c r="T122" s="210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297</v>
      </c>
      <c r="BK122" s="211">
        <f>BK123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1671</v>
      </c>
      <c r="F123" s="215" t="s">
        <v>1672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P124</f>
        <v>0</v>
      </c>
      <c r="Q123" s="220"/>
      <c r="R123" s="221">
        <f>R124</f>
        <v>0.024266000000000003</v>
      </c>
      <c r="S123" s="220"/>
      <c r="T123" s="222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91</v>
      </c>
      <c r="AT123" s="224" t="s">
        <v>80</v>
      </c>
      <c r="AU123" s="224" t="s">
        <v>81</v>
      </c>
      <c r="AY123" s="223" t="s">
        <v>320</v>
      </c>
      <c r="BK123" s="225">
        <f>BK124</f>
        <v>0</v>
      </c>
    </row>
    <row r="124" s="12" customFormat="1" ht="22.8" customHeight="1">
      <c r="A124" s="12"/>
      <c r="B124" s="212"/>
      <c r="C124" s="213"/>
      <c r="D124" s="214" t="s">
        <v>80</v>
      </c>
      <c r="E124" s="226" t="s">
        <v>3195</v>
      </c>
      <c r="F124" s="226" t="s">
        <v>3196</v>
      </c>
      <c r="G124" s="213"/>
      <c r="H124" s="213"/>
      <c r="I124" s="216"/>
      <c r="J124" s="227">
        <f>BK124</f>
        <v>0</v>
      </c>
      <c r="K124" s="213"/>
      <c r="L124" s="218"/>
      <c r="M124" s="219"/>
      <c r="N124" s="220"/>
      <c r="O124" s="220"/>
      <c r="P124" s="221">
        <f>SUM(P125:P142)</f>
        <v>0</v>
      </c>
      <c r="Q124" s="220"/>
      <c r="R124" s="221">
        <f>SUM(R125:R142)</f>
        <v>0.024266000000000003</v>
      </c>
      <c r="S124" s="220"/>
      <c r="T124" s="222">
        <f>SUM(T125:T142)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91</v>
      </c>
      <c r="AT124" s="224" t="s">
        <v>80</v>
      </c>
      <c r="AU124" s="224" t="s">
        <v>89</v>
      </c>
      <c r="AY124" s="223" t="s">
        <v>320</v>
      </c>
      <c r="BK124" s="225">
        <f>SUM(BK125:BK142)</f>
        <v>0</v>
      </c>
    </row>
    <row r="125" s="2" customFormat="1" ht="24.15" customHeight="1">
      <c r="A125" s="39"/>
      <c r="B125" s="40"/>
      <c r="C125" s="228" t="s">
        <v>89</v>
      </c>
      <c r="D125" s="228" t="s">
        <v>323</v>
      </c>
      <c r="E125" s="229" t="s">
        <v>3197</v>
      </c>
      <c r="F125" s="230" t="s">
        <v>3198</v>
      </c>
      <c r="G125" s="231" t="s">
        <v>515</v>
      </c>
      <c r="H125" s="232">
        <v>313</v>
      </c>
      <c r="I125" s="233"/>
      <c r="J125" s="234">
        <f>ROUND(I125*H125,2)</f>
        <v>0</v>
      </c>
      <c r="K125" s="230" t="s">
        <v>326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404</v>
      </c>
      <c r="AT125" s="239" t="s">
        <v>323</v>
      </c>
      <c r="AU125" s="239" t="s">
        <v>91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404</v>
      </c>
      <c r="BM125" s="239" t="s">
        <v>3199</v>
      </c>
    </row>
    <row r="126" s="2" customFormat="1">
      <c r="A126" s="39"/>
      <c r="B126" s="40"/>
      <c r="C126" s="41"/>
      <c r="D126" s="241" t="s">
        <v>329</v>
      </c>
      <c r="E126" s="41"/>
      <c r="F126" s="242" t="s">
        <v>3200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329</v>
      </c>
      <c r="AU126" s="18" t="s">
        <v>91</v>
      </c>
    </row>
    <row r="127" s="13" customFormat="1">
      <c r="A127" s="13"/>
      <c r="B127" s="251"/>
      <c r="C127" s="252"/>
      <c r="D127" s="253" t="s">
        <v>440</v>
      </c>
      <c r="E127" s="254" t="s">
        <v>1</v>
      </c>
      <c r="F127" s="255" t="s">
        <v>3201</v>
      </c>
      <c r="G127" s="252"/>
      <c r="H127" s="256">
        <v>300</v>
      </c>
      <c r="I127" s="257"/>
      <c r="J127" s="252"/>
      <c r="K127" s="252"/>
      <c r="L127" s="258"/>
      <c r="M127" s="259"/>
      <c r="N127" s="260"/>
      <c r="O127" s="260"/>
      <c r="P127" s="260"/>
      <c r="Q127" s="260"/>
      <c r="R127" s="260"/>
      <c r="S127" s="260"/>
      <c r="T127" s="26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2" t="s">
        <v>440</v>
      </c>
      <c r="AU127" s="262" t="s">
        <v>91</v>
      </c>
      <c r="AV127" s="13" t="s">
        <v>91</v>
      </c>
      <c r="AW127" s="13" t="s">
        <v>36</v>
      </c>
      <c r="AX127" s="13" t="s">
        <v>81</v>
      </c>
      <c r="AY127" s="262" t="s">
        <v>320</v>
      </c>
    </row>
    <row r="128" s="13" customFormat="1">
      <c r="A128" s="13"/>
      <c r="B128" s="251"/>
      <c r="C128" s="252"/>
      <c r="D128" s="253" t="s">
        <v>440</v>
      </c>
      <c r="E128" s="254" t="s">
        <v>1</v>
      </c>
      <c r="F128" s="255" t="s">
        <v>3202</v>
      </c>
      <c r="G128" s="252"/>
      <c r="H128" s="256">
        <v>13</v>
      </c>
      <c r="I128" s="257"/>
      <c r="J128" s="252"/>
      <c r="K128" s="252"/>
      <c r="L128" s="258"/>
      <c r="M128" s="259"/>
      <c r="N128" s="260"/>
      <c r="O128" s="260"/>
      <c r="P128" s="260"/>
      <c r="Q128" s="260"/>
      <c r="R128" s="260"/>
      <c r="S128" s="260"/>
      <c r="T128" s="26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2" t="s">
        <v>440</v>
      </c>
      <c r="AU128" s="262" t="s">
        <v>91</v>
      </c>
      <c r="AV128" s="13" t="s">
        <v>91</v>
      </c>
      <c r="AW128" s="13" t="s">
        <v>36</v>
      </c>
      <c r="AX128" s="13" t="s">
        <v>81</v>
      </c>
      <c r="AY128" s="262" t="s">
        <v>320</v>
      </c>
    </row>
    <row r="129" s="14" customFormat="1">
      <c r="A129" s="14"/>
      <c r="B129" s="263"/>
      <c r="C129" s="264"/>
      <c r="D129" s="253" t="s">
        <v>440</v>
      </c>
      <c r="E129" s="265" t="s">
        <v>1</v>
      </c>
      <c r="F129" s="266" t="s">
        <v>485</v>
      </c>
      <c r="G129" s="264"/>
      <c r="H129" s="267">
        <v>313</v>
      </c>
      <c r="I129" s="268"/>
      <c r="J129" s="264"/>
      <c r="K129" s="264"/>
      <c r="L129" s="269"/>
      <c r="M129" s="270"/>
      <c r="N129" s="271"/>
      <c r="O129" s="271"/>
      <c r="P129" s="271"/>
      <c r="Q129" s="271"/>
      <c r="R129" s="271"/>
      <c r="S129" s="271"/>
      <c r="T129" s="27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73" t="s">
        <v>440</v>
      </c>
      <c r="AU129" s="273" t="s">
        <v>91</v>
      </c>
      <c r="AV129" s="14" t="s">
        <v>341</v>
      </c>
      <c r="AW129" s="14" t="s">
        <v>36</v>
      </c>
      <c r="AX129" s="14" t="s">
        <v>89</v>
      </c>
      <c r="AY129" s="273" t="s">
        <v>320</v>
      </c>
    </row>
    <row r="130" s="2" customFormat="1" ht="21.75" customHeight="1">
      <c r="A130" s="39"/>
      <c r="B130" s="40"/>
      <c r="C130" s="274" t="s">
        <v>91</v>
      </c>
      <c r="D130" s="274" t="s">
        <v>503</v>
      </c>
      <c r="E130" s="275" t="s">
        <v>3203</v>
      </c>
      <c r="F130" s="276" t="s">
        <v>3204</v>
      </c>
      <c r="G130" s="277" t="s">
        <v>515</v>
      </c>
      <c r="H130" s="278">
        <v>315</v>
      </c>
      <c r="I130" s="279"/>
      <c r="J130" s="280">
        <f>ROUND(I130*H130,2)</f>
        <v>0</v>
      </c>
      <c r="K130" s="276" t="s">
        <v>326</v>
      </c>
      <c r="L130" s="281"/>
      <c r="M130" s="282" t="s">
        <v>1</v>
      </c>
      <c r="N130" s="283" t="s">
        <v>46</v>
      </c>
      <c r="O130" s="92"/>
      <c r="P130" s="237">
        <f>O130*H130</f>
        <v>0</v>
      </c>
      <c r="Q130" s="237">
        <v>4.0000000000000003E-05</v>
      </c>
      <c r="R130" s="237">
        <f>Q130*H130</f>
        <v>0.012600000000000002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823</v>
      </c>
      <c r="AT130" s="239" t="s">
        <v>503</v>
      </c>
      <c r="AU130" s="239" t="s">
        <v>91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404</v>
      </c>
      <c r="BM130" s="239" t="s">
        <v>3205</v>
      </c>
    </row>
    <row r="131" s="13" customFormat="1">
      <c r="A131" s="13"/>
      <c r="B131" s="251"/>
      <c r="C131" s="252"/>
      <c r="D131" s="253" t="s">
        <v>440</v>
      </c>
      <c r="E131" s="252"/>
      <c r="F131" s="255" t="s">
        <v>3206</v>
      </c>
      <c r="G131" s="252"/>
      <c r="H131" s="256">
        <v>315</v>
      </c>
      <c r="I131" s="257"/>
      <c r="J131" s="252"/>
      <c r="K131" s="252"/>
      <c r="L131" s="258"/>
      <c r="M131" s="259"/>
      <c r="N131" s="260"/>
      <c r="O131" s="260"/>
      <c r="P131" s="260"/>
      <c r="Q131" s="260"/>
      <c r="R131" s="260"/>
      <c r="S131" s="260"/>
      <c r="T131" s="26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2" t="s">
        <v>440</v>
      </c>
      <c r="AU131" s="262" t="s">
        <v>91</v>
      </c>
      <c r="AV131" s="13" t="s">
        <v>91</v>
      </c>
      <c r="AW131" s="13" t="s">
        <v>4</v>
      </c>
      <c r="AX131" s="13" t="s">
        <v>89</v>
      </c>
      <c r="AY131" s="262" t="s">
        <v>320</v>
      </c>
    </row>
    <row r="132" s="2" customFormat="1" ht="21.75" customHeight="1">
      <c r="A132" s="39"/>
      <c r="B132" s="40"/>
      <c r="C132" s="274" t="s">
        <v>111</v>
      </c>
      <c r="D132" s="274" t="s">
        <v>503</v>
      </c>
      <c r="E132" s="275" t="s">
        <v>3207</v>
      </c>
      <c r="F132" s="276" t="s">
        <v>3208</v>
      </c>
      <c r="G132" s="277" t="s">
        <v>515</v>
      </c>
      <c r="H132" s="278">
        <v>13.65</v>
      </c>
      <c r="I132" s="279"/>
      <c r="J132" s="280">
        <f>ROUND(I132*H132,2)</f>
        <v>0</v>
      </c>
      <c r="K132" s="276" t="s">
        <v>326</v>
      </c>
      <c r="L132" s="281"/>
      <c r="M132" s="282" t="s">
        <v>1</v>
      </c>
      <c r="N132" s="283" t="s">
        <v>46</v>
      </c>
      <c r="O132" s="92"/>
      <c r="P132" s="237">
        <f>O132*H132</f>
        <v>0</v>
      </c>
      <c r="Q132" s="237">
        <v>4.0000000000000003E-05</v>
      </c>
      <c r="R132" s="237">
        <f>Q132*H132</f>
        <v>0.00054600000000000004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823</v>
      </c>
      <c r="AT132" s="239" t="s">
        <v>503</v>
      </c>
      <c r="AU132" s="239" t="s">
        <v>91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404</v>
      </c>
      <c r="BM132" s="239" t="s">
        <v>3209</v>
      </c>
    </row>
    <row r="133" s="13" customFormat="1">
      <c r="A133" s="13"/>
      <c r="B133" s="251"/>
      <c r="C133" s="252"/>
      <c r="D133" s="253" t="s">
        <v>440</v>
      </c>
      <c r="E133" s="252"/>
      <c r="F133" s="255" t="s">
        <v>3210</v>
      </c>
      <c r="G133" s="252"/>
      <c r="H133" s="256">
        <v>13.65</v>
      </c>
      <c r="I133" s="257"/>
      <c r="J133" s="252"/>
      <c r="K133" s="252"/>
      <c r="L133" s="258"/>
      <c r="M133" s="259"/>
      <c r="N133" s="260"/>
      <c r="O133" s="260"/>
      <c r="P133" s="260"/>
      <c r="Q133" s="260"/>
      <c r="R133" s="260"/>
      <c r="S133" s="260"/>
      <c r="T133" s="26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2" t="s">
        <v>440</v>
      </c>
      <c r="AU133" s="262" t="s">
        <v>91</v>
      </c>
      <c r="AV133" s="13" t="s">
        <v>91</v>
      </c>
      <c r="AW133" s="13" t="s">
        <v>4</v>
      </c>
      <c r="AX133" s="13" t="s">
        <v>89</v>
      </c>
      <c r="AY133" s="262" t="s">
        <v>320</v>
      </c>
    </row>
    <row r="134" s="2" customFormat="1" ht="24.15" customHeight="1">
      <c r="A134" s="39"/>
      <c r="B134" s="40"/>
      <c r="C134" s="228" t="s">
        <v>341</v>
      </c>
      <c r="D134" s="228" t="s">
        <v>323</v>
      </c>
      <c r="E134" s="229" t="s">
        <v>3211</v>
      </c>
      <c r="F134" s="230" t="s">
        <v>3212</v>
      </c>
      <c r="G134" s="231" t="s">
        <v>544</v>
      </c>
      <c r="H134" s="232">
        <v>8</v>
      </c>
      <c r="I134" s="233"/>
      <c r="J134" s="234">
        <f>ROUND(I134*H134,2)</f>
        <v>0</v>
      </c>
      <c r="K134" s="230" t="s">
        <v>326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404</v>
      </c>
      <c r="AT134" s="239" t="s">
        <v>323</v>
      </c>
      <c r="AU134" s="239" t="s">
        <v>91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404</v>
      </c>
      <c r="BM134" s="239" t="s">
        <v>3213</v>
      </c>
    </row>
    <row r="135" s="2" customFormat="1">
      <c r="A135" s="39"/>
      <c r="B135" s="40"/>
      <c r="C135" s="41"/>
      <c r="D135" s="241" t="s">
        <v>329</v>
      </c>
      <c r="E135" s="41"/>
      <c r="F135" s="242" t="s">
        <v>3214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329</v>
      </c>
      <c r="AU135" s="18" t="s">
        <v>91</v>
      </c>
    </row>
    <row r="136" s="2" customFormat="1" ht="24.15" customHeight="1">
      <c r="A136" s="39"/>
      <c r="B136" s="40"/>
      <c r="C136" s="274" t="s">
        <v>319</v>
      </c>
      <c r="D136" s="274" t="s">
        <v>503</v>
      </c>
      <c r="E136" s="275" t="s">
        <v>3215</v>
      </c>
      <c r="F136" s="276" t="s">
        <v>3216</v>
      </c>
      <c r="G136" s="277" t="s">
        <v>544</v>
      </c>
      <c r="H136" s="278">
        <v>8</v>
      </c>
      <c r="I136" s="279"/>
      <c r="J136" s="280">
        <f>ROUND(I136*H136,2)</f>
        <v>0</v>
      </c>
      <c r="K136" s="276" t="s">
        <v>326</v>
      </c>
      <c r="L136" s="281"/>
      <c r="M136" s="282" t="s">
        <v>1</v>
      </c>
      <c r="N136" s="283" t="s">
        <v>46</v>
      </c>
      <c r="O136" s="92"/>
      <c r="P136" s="237">
        <f>O136*H136</f>
        <v>0</v>
      </c>
      <c r="Q136" s="237">
        <v>4.0000000000000003E-05</v>
      </c>
      <c r="R136" s="237">
        <f>Q136*H136</f>
        <v>0.00032000000000000003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823</v>
      </c>
      <c r="AT136" s="239" t="s">
        <v>503</v>
      </c>
      <c r="AU136" s="239" t="s">
        <v>91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404</v>
      </c>
      <c r="BM136" s="239" t="s">
        <v>3217</v>
      </c>
    </row>
    <row r="137" s="2" customFormat="1" ht="21.75" customHeight="1">
      <c r="A137" s="39"/>
      <c r="B137" s="40"/>
      <c r="C137" s="228" t="s">
        <v>350</v>
      </c>
      <c r="D137" s="228" t="s">
        <v>323</v>
      </c>
      <c r="E137" s="229" t="s">
        <v>3218</v>
      </c>
      <c r="F137" s="230" t="s">
        <v>3219</v>
      </c>
      <c r="G137" s="231" t="s">
        <v>515</v>
      </c>
      <c r="H137" s="232">
        <v>300</v>
      </c>
      <c r="I137" s="233"/>
      <c r="J137" s="234">
        <f>ROUND(I137*H137,2)</f>
        <v>0</v>
      </c>
      <c r="K137" s="230" t="s">
        <v>326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404</v>
      </c>
      <c r="AT137" s="239" t="s">
        <v>323</v>
      </c>
      <c r="AU137" s="239" t="s">
        <v>91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404</v>
      </c>
      <c r="BM137" s="239" t="s">
        <v>3220</v>
      </c>
    </row>
    <row r="138" s="2" customFormat="1">
      <c r="A138" s="39"/>
      <c r="B138" s="40"/>
      <c r="C138" s="41"/>
      <c r="D138" s="241" t="s">
        <v>329</v>
      </c>
      <c r="E138" s="41"/>
      <c r="F138" s="242" t="s">
        <v>3221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329</v>
      </c>
      <c r="AU138" s="18" t="s">
        <v>91</v>
      </c>
    </row>
    <row r="139" s="2" customFormat="1" ht="37.8" customHeight="1">
      <c r="A139" s="39"/>
      <c r="B139" s="40"/>
      <c r="C139" s="274" t="s">
        <v>357</v>
      </c>
      <c r="D139" s="274" t="s">
        <v>503</v>
      </c>
      <c r="E139" s="275" t="s">
        <v>3222</v>
      </c>
      <c r="F139" s="276" t="s">
        <v>3223</v>
      </c>
      <c r="G139" s="277" t="s">
        <v>515</v>
      </c>
      <c r="H139" s="278">
        <v>360</v>
      </c>
      <c r="I139" s="279"/>
      <c r="J139" s="280">
        <f>ROUND(I139*H139,2)</f>
        <v>0</v>
      </c>
      <c r="K139" s="276" t="s">
        <v>326</v>
      </c>
      <c r="L139" s="281"/>
      <c r="M139" s="282" t="s">
        <v>1</v>
      </c>
      <c r="N139" s="283" t="s">
        <v>46</v>
      </c>
      <c r="O139" s="92"/>
      <c r="P139" s="237">
        <f>O139*H139</f>
        <v>0</v>
      </c>
      <c r="Q139" s="237">
        <v>3.0000000000000001E-05</v>
      </c>
      <c r="R139" s="237">
        <f>Q139*H139</f>
        <v>0.010800000000000001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823</v>
      </c>
      <c r="AT139" s="239" t="s">
        <v>503</v>
      </c>
      <c r="AU139" s="239" t="s">
        <v>91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404</v>
      </c>
      <c r="BM139" s="239" t="s">
        <v>3224</v>
      </c>
    </row>
    <row r="140" s="13" customFormat="1">
      <c r="A140" s="13"/>
      <c r="B140" s="251"/>
      <c r="C140" s="252"/>
      <c r="D140" s="253" t="s">
        <v>440</v>
      </c>
      <c r="E140" s="252"/>
      <c r="F140" s="255" t="s">
        <v>3225</v>
      </c>
      <c r="G140" s="252"/>
      <c r="H140" s="256">
        <v>360</v>
      </c>
      <c r="I140" s="257"/>
      <c r="J140" s="252"/>
      <c r="K140" s="252"/>
      <c r="L140" s="258"/>
      <c r="M140" s="259"/>
      <c r="N140" s="260"/>
      <c r="O140" s="260"/>
      <c r="P140" s="260"/>
      <c r="Q140" s="260"/>
      <c r="R140" s="260"/>
      <c r="S140" s="260"/>
      <c r="T140" s="26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2" t="s">
        <v>440</v>
      </c>
      <c r="AU140" s="262" t="s">
        <v>91</v>
      </c>
      <c r="AV140" s="13" t="s">
        <v>91</v>
      </c>
      <c r="AW140" s="13" t="s">
        <v>4</v>
      </c>
      <c r="AX140" s="13" t="s">
        <v>89</v>
      </c>
      <c r="AY140" s="262" t="s">
        <v>320</v>
      </c>
    </row>
    <row r="141" s="2" customFormat="1" ht="24.15" customHeight="1">
      <c r="A141" s="39"/>
      <c r="B141" s="40"/>
      <c r="C141" s="228" t="s">
        <v>363</v>
      </c>
      <c r="D141" s="228" t="s">
        <v>323</v>
      </c>
      <c r="E141" s="229" t="s">
        <v>3226</v>
      </c>
      <c r="F141" s="230" t="s">
        <v>3227</v>
      </c>
      <c r="G141" s="231" t="s">
        <v>480</v>
      </c>
      <c r="H141" s="232">
        <v>0.024</v>
      </c>
      <c r="I141" s="233"/>
      <c r="J141" s="234">
        <f>ROUND(I141*H141,2)</f>
        <v>0</v>
      </c>
      <c r="K141" s="230" t="s">
        <v>326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404</v>
      </c>
      <c r="AT141" s="239" t="s">
        <v>323</v>
      </c>
      <c r="AU141" s="239" t="s">
        <v>91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404</v>
      </c>
      <c r="BM141" s="239" t="s">
        <v>3228</v>
      </c>
    </row>
    <row r="142" s="2" customFormat="1">
      <c r="A142" s="39"/>
      <c r="B142" s="40"/>
      <c r="C142" s="41"/>
      <c r="D142" s="241" t="s">
        <v>329</v>
      </c>
      <c r="E142" s="41"/>
      <c r="F142" s="242" t="s">
        <v>3229</v>
      </c>
      <c r="G142" s="41"/>
      <c r="H142" s="41"/>
      <c r="I142" s="243"/>
      <c r="J142" s="41"/>
      <c r="K142" s="41"/>
      <c r="L142" s="45"/>
      <c r="M142" s="284"/>
      <c r="N142" s="285"/>
      <c r="O142" s="248"/>
      <c r="P142" s="248"/>
      <c r="Q142" s="248"/>
      <c r="R142" s="248"/>
      <c r="S142" s="248"/>
      <c r="T142" s="2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329</v>
      </c>
      <c r="AU142" s="18" t="s">
        <v>91</v>
      </c>
    </row>
    <row r="143" s="2" customFormat="1" ht="6.96" customHeight="1">
      <c r="A143" s="39"/>
      <c r="B143" s="67"/>
      <c r="C143" s="68"/>
      <c r="D143" s="68"/>
      <c r="E143" s="68"/>
      <c r="F143" s="68"/>
      <c r="G143" s="68"/>
      <c r="H143" s="68"/>
      <c r="I143" s="68"/>
      <c r="J143" s="68"/>
      <c r="K143" s="68"/>
      <c r="L143" s="45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sheetProtection sheet="1" autoFilter="0" formatColumns="0" formatRows="0" objects="1" scenarios="1" spinCount="100000" saltValue="SKOlznoLXiS3P2qpKNBJShkpEhJ6Ete3sQpwEpJxz3STqmQGlNhsSGx9GJSzYDSayj35lhuT/s2eXgWYftyhoA==" hashValue="Upx3F5LRmGrA+0RXnMuqz4ZehhNfWYtRkAcLejIyV+WRJzfPVXhhBU8E4NWfI7UHh5yGrQVPCbl5e4Vf2lyY/w==" algorithmName="SHA-512" password="CC35"/>
  <autoFilter ref="C121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hyperlinks>
    <hyperlink ref="F126" r:id="rId1" display="https://podminky.urs.cz/item/CS_URS_2023_02/742110002"/>
    <hyperlink ref="F135" r:id="rId2" display="https://podminky.urs.cz/item/CS_URS_2023_02/742110504"/>
    <hyperlink ref="F138" r:id="rId3" display="https://podminky.urs.cz/item/CS_URS_2023_02/742121001"/>
    <hyperlink ref="F142" r:id="rId4" display="https://podminky.urs.cz/item/CS_URS_2023_02/998742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"/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6342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3385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ROUND((SUM(BE126:BE143)),  2)</f>
        <v>0</v>
      </c>
      <c r="G37" s="39"/>
      <c r="H37" s="39"/>
      <c r="I37" s="166">
        <v>0.20999999999999999</v>
      </c>
      <c r="J37" s="165">
        <f>ROUND(((SUM(BE126:BE143))*I37),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ROUND((SUM(BF126:BF143)),  2)</f>
        <v>0</v>
      </c>
      <c r="G38" s="39"/>
      <c r="H38" s="39"/>
      <c r="I38" s="166">
        <v>0.14999999999999999</v>
      </c>
      <c r="J38" s="165">
        <f>ROUND(((SUM(BF126:BF143))*I38),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6342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SP - Silnoproudé instalace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3386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5946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6342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SP - Silnoproudé instalace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P127+P140</f>
        <v>0</v>
      </c>
      <c r="Q126" s="105"/>
      <c r="R126" s="209">
        <f>R127+R140</f>
        <v>0</v>
      </c>
      <c r="S126" s="105"/>
      <c r="T126" s="210">
        <f>T127+T140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BK127+BK140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3387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SUM(P128:P139)</f>
        <v>0</v>
      </c>
      <c r="Q127" s="220"/>
      <c r="R127" s="221">
        <f>SUM(R128:R139)</f>
        <v>0</v>
      </c>
      <c r="S127" s="220"/>
      <c r="T127" s="222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SUM(BK128:BK139)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3406</v>
      </c>
      <c r="F128" s="230" t="s">
        <v>3407</v>
      </c>
      <c r="G128" s="231" t="s">
        <v>3175</v>
      </c>
      <c r="H128" s="232">
        <v>9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6352</v>
      </c>
      <c r="F129" s="230" t="s">
        <v>6353</v>
      </c>
      <c r="G129" s="231" t="s">
        <v>3175</v>
      </c>
      <c r="H129" s="232">
        <v>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3412</v>
      </c>
      <c r="F130" s="230" t="s">
        <v>3413</v>
      </c>
      <c r="G130" s="231" t="s">
        <v>3175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3424</v>
      </c>
      <c r="F131" s="230" t="s">
        <v>3425</v>
      </c>
      <c r="G131" s="231" t="s">
        <v>3175</v>
      </c>
      <c r="H131" s="232">
        <v>6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3434</v>
      </c>
      <c r="F132" s="230" t="s">
        <v>3435</v>
      </c>
      <c r="G132" s="231" t="s">
        <v>3175</v>
      </c>
      <c r="H132" s="232">
        <v>5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3436</v>
      </c>
      <c r="F133" s="230" t="s">
        <v>3437</v>
      </c>
      <c r="G133" s="231" t="s">
        <v>3175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3470</v>
      </c>
      <c r="F134" s="230" t="s">
        <v>3471</v>
      </c>
      <c r="G134" s="231" t="s">
        <v>3175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3442</v>
      </c>
      <c r="F135" s="230" t="s">
        <v>3443</v>
      </c>
      <c r="G135" s="231" t="s">
        <v>3175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5475</v>
      </c>
      <c r="F136" s="230" t="s">
        <v>5476</v>
      </c>
      <c r="G136" s="231" t="s">
        <v>3175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5477</v>
      </c>
      <c r="F137" s="230" t="s">
        <v>5478</v>
      </c>
      <c r="G137" s="231" t="s">
        <v>3175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5479</v>
      </c>
      <c r="F138" s="230" t="s">
        <v>5480</v>
      </c>
      <c r="G138" s="231" t="s">
        <v>3175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3472</v>
      </c>
      <c r="F139" s="230" t="s">
        <v>3473</v>
      </c>
      <c r="G139" s="231" t="s">
        <v>3379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3247</v>
      </c>
      <c r="F140" s="215" t="s">
        <v>3248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SUM(P141:P143)</f>
        <v>0</v>
      </c>
      <c r="Q140" s="220"/>
      <c r="R140" s="221">
        <f>SUM(R141:R143)</f>
        <v>0</v>
      </c>
      <c r="S140" s="220"/>
      <c r="T140" s="222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320</v>
      </c>
      <c r="BK140" s="225">
        <f>SUM(BK141:BK143)</f>
        <v>0</v>
      </c>
    </row>
    <row r="141" s="2" customFormat="1" ht="16.5" customHeight="1">
      <c r="A141" s="39"/>
      <c r="B141" s="40"/>
      <c r="C141" s="228" t="s">
        <v>388</v>
      </c>
      <c r="D141" s="228" t="s">
        <v>323</v>
      </c>
      <c r="E141" s="229" t="s">
        <v>3249</v>
      </c>
      <c r="F141" s="230" t="s">
        <v>3250</v>
      </c>
      <c r="G141" s="231" t="s">
        <v>3251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550</v>
      </c>
    </row>
    <row r="142" s="2" customFormat="1" ht="16.5" customHeight="1">
      <c r="A142" s="39"/>
      <c r="B142" s="40"/>
      <c r="C142" s="228" t="s">
        <v>393</v>
      </c>
      <c r="D142" s="228" t="s">
        <v>323</v>
      </c>
      <c r="E142" s="229" t="s">
        <v>3474</v>
      </c>
      <c r="F142" s="230" t="s">
        <v>3475</v>
      </c>
      <c r="G142" s="231" t="s">
        <v>3251</v>
      </c>
      <c r="H142" s="232">
        <v>10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561</v>
      </c>
    </row>
    <row r="143" s="2" customFormat="1" ht="16.5" customHeight="1">
      <c r="A143" s="39"/>
      <c r="B143" s="40"/>
      <c r="C143" s="228" t="s">
        <v>8</v>
      </c>
      <c r="D143" s="228" t="s">
        <v>323</v>
      </c>
      <c r="E143" s="229" t="s">
        <v>3254</v>
      </c>
      <c r="F143" s="230" t="s">
        <v>3255</v>
      </c>
      <c r="G143" s="231" t="s">
        <v>3251</v>
      </c>
      <c r="H143" s="232">
        <v>4</v>
      </c>
      <c r="I143" s="233"/>
      <c r="J143" s="234">
        <f>ROUND(I143*H143,2)</f>
        <v>0</v>
      </c>
      <c r="K143" s="230" t="s">
        <v>1</v>
      </c>
      <c r="L143" s="45"/>
      <c r="M143" s="246" t="s">
        <v>1</v>
      </c>
      <c r="N143" s="247" t="s">
        <v>46</v>
      </c>
      <c r="O143" s="24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573</v>
      </c>
    </row>
    <row r="144" s="2" customFormat="1" ht="6.96" customHeight="1">
      <c r="A144" s="39"/>
      <c r="B144" s="67"/>
      <c r="C144" s="68"/>
      <c r="D144" s="68"/>
      <c r="E144" s="68"/>
      <c r="F144" s="68"/>
      <c r="G144" s="68"/>
      <c r="H144" s="68"/>
      <c r="I144" s="68"/>
      <c r="J144" s="68"/>
      <c r="K144" s="68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S5h6gRLpr/K3H1F80MhcA+hJPOBXq16hOZGXZLkt142X+9rsJDTj2mkICdEeTOWXGDfdmG7TJEGiAR8E5nyiGw==" hashValue="URwDZMmOkTJhq/vyWkSK12K4+PX+k22QmsHZDZE4YVdDw+w1+CsXCi06SO61D2PkeBpcOBncFL7BzwVmHQkGBg==" algorithmName="SHA-512" password="CC35"/>
  <autoFilter ref="C125:K1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6342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3476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ROUND((SUM(BE126:BE142)),  2)</f>
        <v>0</v>
      </c>
      <c r="G37" s="39"/>
      <c r="H37" s="39"/>
      <c r="I37" s="166">
        <v>0.20999999999999999</v>
      </c>
      <c r="J37" s="165">
        <f>ROUND(((SUM(BE126:BE142))*I37),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ROUND((SUM(BF126:BF142)),  2)</f>
        <v>0</v>
      </c>
      <c r="G38" s="39"/>
      <c r="H38" s="39"/>
      <c r="I38" s="166">
        <v>0.14999999999999999</v>
      </c>
      <c r="J38" s="165">
        <f>ROUND(((SUM(BF126:BF142))*I38),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6342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SV - Svítidla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3477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5946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6342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SV - Svítidla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P127+P139</f>
        <v>0</v>
      </c>
      <c r="Q126" s="105"/>
      <c r="R126" s="209">
        <f>R127+R139</f>
        <v>0</v>
      </c>
      <c r="S126" s="105"/>
      <c r="T126" s="210">
        <f>T127+T139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BK127+BK139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3478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SUM(P128:P138)</f>
        <v>0</v>
      </c>
      <c r="Q127" s="220"/>
      <c r="R127" s="221">
        <f>SUM(R128:R138)</f>
        <v>0</v>
      </c>
      <c r="S127" s="220"/>
      <c r="T127" s="222">
        <f>SUM(T128:T138)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SUM(BK128:BK138)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3487</v>
      </c>
      <c r="F128" s="230" t="s">
        <v>3488</v>
      </c>
      <c r="G128" s="231" t="s">
        <v>3175</v>
      </c>
      <c r="H128" s="232">
        <v>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33" customHeight="1">
      <c r="A129" s="39"/>
      <c r="B129" s="40"/>
      <c r="C129" s="228" t="s">
        <v>91</v>
      </c>
      <c r="D129" s="228" t="s">
        <v>323</v>
      </c>
      <c r="E129" s="229" t="s">
        <v>6354</v>
      </c>
      <c r="F129" s="230" t="s">
        <v>6355</v>
      </c>
      <c r="G129" s="231" t="s">
        <v>3175</v>
      </c>
      <c r="H129" s="232">
        <v>48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37.8" customHeight="1">
      <c r="A130" s="39"/>
      <c r="B130" s="40"/>
      <c r="C130" s="228" t="s">
        <v>111</v>
      </c>
      <c r="D130" s="228" t="s">
        <v>323</v>
      </c>
      <c r="E130" s="229" t="s">
        <v>6356</v>
      </c>
      <c r="F130" s="230" t="s">
        <v>6357</v>
      </c>
      <c r="G130" s="231" t="s">
        <v>3175</v>
      </c>
      <c r="H130" s="232">
        <v>6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49.05" customHeight="1">
      <c r="A131" s="39"/>
      <c r="B131" s="40"/>
      <c r="C131" s="228" t="s">
        <v>341</v>
      </c>
      <c r="D131" s="228" t="s">
        <v>323</v>
      </c>
      <c r="E131" s="229" t="s">
        <v>6358</v>
      </c>
      <c r="F131" s="230" t="s">
        <v>6359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24.15" customHeight="1">
      <c r="A132" s="39"/>
      <c r="B132" s="40"/>
      <c r="C132" s="228" t="s">
        <v>319</v>
      </c>
      <c r="D132" s="228" t="s">
        <v>323</v>
      </c>
      <c r="E132" s="229" t="s">
        <v>6360</v>
      </c>
      <c r="F132" s="230" t="s">
        <v>6361</v>
      </c>
      <c r="G132" s="231" t="s">
        <v>3175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37.8" customHeight="1">
      <c r="A133" s="39"/>
      <c r="B133" s="40"/>
      <c r="C133" s="228" t="s">
        <v>350</v>
      </c>
      <c r="D133" s="228" t="s">
        <v>323</v>
      </c>
      <c r="E133" s="229" t="s">
        <v>6362</v>
      </c>
      <c r="F133" s="230" t="s">
        <v>6363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37.8" customHeight="1">
      <c r="A134" s="39"/>
      <c r="B134" s="40"/>
      <c r="C134" s="228" t="s">
        <v>357</v>
      </c>
      <c r="D134" s="228" t="s">
        <v>323</v>
      </c>
      <c r="E134" s="229" t="s">
        <v>6364</v>
      </c>
      <c r="F134" s="230" t="s">
        <v>6365</v>
      </c>
      <c r="G134" s="231" t="s">
        <v>3379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6366</v>
      </c>
      <c r="F135" s="230" t="s">
        <v>6367</v>
      </c>
      <c r="G135" s="231" t="s">
        <v>3379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6368</v>
      </c>
      <c r="F136" s="230" t="s">
        <v>6369</v>
      </c>
      <c r="G136" s="231" t="s">
        <v>3379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6370</v>
      </c>
      <c r="F137" s="230" t="s">
        <v>6371</v>
      </c>
      <c r="G137" s="231" t="s">
        <v>3379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3529</v>
      </c>
      <c r="F138" s="230" t="s">
        <v>3530</v>
      </c>
      <c r="G138" s="231" t="s">
        <v>3379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12" customFormat="1" ht="25.92" customHeight="1">
      <c r="A139" s="12"/>
      <c r="B139" s="212"/>
      <c r="C139" s="213"/>
      <c r="D139" s="214" t="s">
        <v>80</v>
      </c>
      <c r="E139" s="215" t="s">
        <v>3247</v>
      </c>
      <c r="F139" s="215" t="s">
        <v>3248</v>
      </c>
      <c r="G139" s="213"/>
      <c r="H139" s="213"/>
      <c r="I139" s="216"/>
      <c r="J139" s="217">
        <f>BK139</f>
        <v>0</v>
      </c>
      <c r="K139" s="213"/>
      <c r="L139" s="218"/>
      <c r="M139" s="219"/>
      <c r="N139" s="220"/>
      <c r="O139" s="220"/>
      <c r="P139" s="221">
        <f>SUM(P140:P142)</f>
        <v>0</v>
      </c>
      <c r="Q139" s="220"/>
      <c r="R139" s="221">
        <f>SUM(R140:R142)</f>
        <v>0</v>
      </c>
      <c r="S139" s="220"/>
      <c r="T139" s="222">
        <f>SUM(T140:T142)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89</v>
      </c>
      <c r="AT139" s="224" t="s">
        <v>80</v>
      </c>
      <c r="AU139" s="224" t="s">
        <v>81</v>
      </c>
      <c r="AY139" s="223" t="s">
        <v>320</v>
      </c>
      <c r="BK139" s="225">
        <f>SUM(BK140:BK142)</f>
        <v>0</v>
      </c>
    </row>
    <row r="140" s="2" customFormat="1" ht="16.5" customHeight="1">
      <c r="A140" s="39"/>
      <c r="B140" s="40"/>
      <c r="C140" s="228" t="s">
        <v>383</v>
      </c>
      <c r="D140" s="228" t="s">
        <v>323</v>
      </c>
      <c r="E140" s="229" t="s">
        <v>3249</v>
      </c>
      <c r="F140" s="230" t="s">
        <v>3250</v>
      </c>
      <c r="G140" s="231" t="s">
        <v>3251</v>
      </c>
      <c r="H140" s="232">
        <v>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541</v>
      </c>
    </row>
    <row r="141" s="2" customFormat="1" ht="16.5" customHeight="1">
      <c r="A141" s="39"/>
      <c r="B141" s="40"/>
      <c r="C141" s="228" t="s">
        <v>388</v>
      </c>
      <c r="D141" s="228" t="s">
        <v>323</v>
      </c>
      <c r="E141" s="229" t="s">
        <v>3254</v>
      </c>
      <c r="F141" s="230" t="s">
        <v>3255</v>
      </c>
      <c r="G141" s="231" t="s">
        <v>3251</v>
      </c>
      <c r="H141" s="232">
        <v>8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550</v>
      </c>
    </row>
    <row r="142" s="2" customFormat="1" ht="16.5" customHeight="1">
      <c r="A142" s="39"/>
      <c r="B142" s="40"/>
      <c r="C142" s="228" t="s">
        <v>393</v>
      </c>
      <c r="D142" s="228" t="s">
        <v>323</v>
      </c>
      <c r="E142" s="229" t="s">
        <v>6350</v>
      </c>
      <c r="F142" s="230" t="s">
        <v>6351</v>
      </c>
      <c r="G142" s="231" t="s">
        <v>3251</v>
      </c>
      <c r="H142" s="232">
        <v>20</v>
      </c>
      <c r="I142" s="233"/>
      <c r="J142" s="234">
        <f>ROUND(I142*H142,2)</f>
        <v>0</v>
      </c>
      <c r="K142" s="230" t="s">
        <v>1</v>
      </c>
      <c r="L142" s="45"/>
      <c r="M142" s="246" t="s">
        <v>1</v>
      </c>
      <c r="N142" s="247" t="s">
        <v>46</v>
      </c>
      <c r="O142" s="24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561</v>
      </c>
    </row>
    <row r="143" s="2" customFormat="1" ht="6.96" customHeight="1">
      <c r="A143" s="39"/>
      <c r="B143" s="67"/>
      <c r="C143" s="68"/>
      <c r="D143" s="68"/>
      <c r="E143" s="68"/>
      <c r="F143" s="68"/>
      <c r="G143" s="68"/>
      <c r="H143" s="68"/>
      <c r="I143" s="68"/>
      <c r="J143" s="68"/>
      <c r="K143" s="68"/>
      <c r="L143" s="45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sheetProtection sheet="1" autoFilter="0" formatColumns="0" formatRows="0" objects="1" scenarios="1" spinCount="100000" saltValue="iItWHjQYJsvDe9v8N0B22ym6rUjlDBKooUUh7ReKvcTV7gvBJ4SaCR5hFWBsaA8f8GRUUE/ovfR7vlm/+YNIYA==" hashValue="xVpZ+7EUCCpVhZR7wa5lOH41DIR5VCV693YoXwYwduUX3NmWGyRF09gUxXZz5Fl2+aJfxpTxxhhrZjTJ6Vr0ww==" algorithmName="SHA-512" password="CC35"/>
  <autoFilter ref="C125:K1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6342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6372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ROUND((SUM(BE126:BE139)),  2)</f>
        <v>0</v>
      </c>
      <c r="G37" s="39"/>
      <c r="H37" s="39"/>
      <c r="I37" s="166">
        <v>0.20999999999999999</v>
      </c>
      <c r="J37" s="165">
        <f>ROUND(((SUM(BE126:BE139))*I37),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ROUND((SUM(BF126:BF139)),  2)</f>
        <v>0</v>
      </c>
      <c r="G38" s="39"/>
      <c r="H38" s="39"/>
      <c r="I38" s="166">
        <v>0.14999999999999999</v>
      </c>
      <c r="J38" s="165">
        <f>ROUND(((SUM(BF126:BF139))*I38),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6342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14 - Rozvaděč RM14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3532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5946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6342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14 - Rozvaděč RM14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P127+P138</f>
        <v>0</v>
      </c>
      <c r="Q126" s="105"/>
      <c r="R126" s="209">
        <f>R127+R138</f>
        <v>0</v>
      </c>
      <c r="S126" s="105"/>
      <c r="T126" s="210">
        <f>T127+T138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BK127+BK138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3533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SUM(P128:P137)</f>
        <v>0</v>
      </c>
      <c r="Q127" s="220"/>
      <c r="R127" s="221">
        <f>SUM(R128:R137)</f>
        <v>0</v>
      </c>
      <c r="S127" s="220"/>
      <c r="T127" s="222">
        <f>SUM(T128:T137)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SUM(BK128:BK137)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6373</v>
      </c>
      <c r="F128" s="230" t="s">
        <v>6374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3536</v>
      </c>
      <c r="F129" s="230" t="s">
        <v>3537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6375</v>
      </c>
      <c r="F130" s="230" t="s">
        <v>6376</v>
      </c>
      <c r="G130" s="231" t="s">
        <v>3175</v>
      </c>
      <c r="H130" s="232">
        <v>4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3542</v>
      </c>
      <c r="F131" s="230" t="s">
        <v>3543</v>
      </c>
      <c r="G131" s="231" t="s">
        <v>3175</v>
      </c>
      <c r="H131" s="232">
        <v>6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3546</v>
      </c>
      <c r="F132" s="230" t="s">
        <v>3547</v>
      </c>
      <c r="G132" s="231" t="s">
        <v>3175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3548</v>
      </c>
      <c r="F133" s="230" t="s">
        <v>3549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3550</v>
      </c>
      <c r="F134" s="230" t="s">
        <v>3551</v>
      </c>
      <c r="G134" s="231" t="s">
        <v>3175</v>
      </c>
      <c r="H134" s="232">
        <v>5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3554</v>
      </c>
      <c r="F135" s="230" t="s">
        <v>3555</v>
      </c>
      <c r="G135" s="231" t="s">
        <v>3175</v>
      </c>
      <c r="H135" s="232">
        <v>24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3556</v>
      </c>
      <c r="F136" s="230" t="s">
        <v>3557</v>
      </c>
      <c r="G136" s="231" t="s">
        <v>3175</v>
      </c>
      <c r="H136" s="232">
        <v>6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3560</v>
      </c>
      <c r="F137" s="230" t="s">
        <v>3561</v>
      </c>
      <c r="G137" s="231" t="s">
        <v>3379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3247</v>
      </c>
      <c r="F138" s="215" t="s">
        <v>3248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P139</f>
        <v>0</v>
      </c>
      <c r="Q138" s="220"/>
      <c r="R138" s="221">
        <f>R139</f>
        <v>0</v>
      </c>
      <c r="S138" s="220"/>
      <c r="T138" s="222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320</v>
      </c>
      <c r="BK138" s="225">
        <f>BK139</f>
        <v>0</v>
      </c>
    </row>
    <row r="139" s="2" customFormat="1" ht="16.5" customHeight="1">
      <c r="A139" s="39"/>
      <c r="B139" s="40"/>
      <c r="C139" s="228" t="s">
        <v>378</v>
      </c>
      <c r="D139" s="228" t="s">
        <v>323</v>
      </c>
      <c r="E139" s="229" t="s">
        <v>3562</v>
      </c>
      <c r="F139" s="230" t="s">
        <v>3563</v>
      </c>
      <c r="G139" s="231" t="s">
        <v>3251</v>
      </c>
      <c r="H139" s="232">
        <v>4</v>
      </c>
      <c r="I139" s="233"/>
      <c r="J139" s="234">
        <f>ROUND(I139*H139,2)</f>
        <v>0</v>
      </c>
      <c r="K139" s="230" t="s">
        <v>1</v>
      </c>
      <c r="L139" s="45"/>
      <c r="M139" s="246" t="s">
        <v>1</v>
      </c>
      <c r="N139" s="247" t="s">
        <v>46</v>
      </c>
      <c r="O139" s="24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531</v>
      </c>
    </row>
    <row r="140" s="2" customFormat="1" ht="6.96" customHeight="1">
      <c r="A140" s="39"/>
      <c r="B140" s="67"/>
      <c r="C140" s="68"/>
      <c r="D140" s="68"/>
      <c r="E140" s="68"/>
      <c r="F140" s="68"/>
      <c r="G140" s="68"/>
      <c r="H140" s="68"/>
      <c r="I140" s="68"/>
      <c r="J140" s="68"/>
      <c r="K140" s="68"/>
      <c r="L140" s="45"/>
      <c r="M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</sheetData>
  <sheetProtection sheet="1" autoFilter="0" formatColumns="0" formatRows="0" objects="1" scenarios="1" spinCount="100000" saltValue="sSsXdXGCORKQ0B5/g7Z0X9SRAh0WecgV7pR1ss/MwTfiPW467HJxl33fF5qlo2X1WMDSysnQtKcoZYM5cwOTGQ==" hashValue="B2JkQeXrh5JmqliiOtpzoxoqDsTPlTP8+ohswMHZvA0MVyIn3ZpmPJcKtyruDjeU8foc+xP5Ur277FXutOh6Gg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3256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ROUND((SUM(BE127:BE148)),  2)</f>
        <v>0</v>
      </c>
      <c r="G37" s="39"/>
      <c r="H37" s="39"/>
      <c r="I37" s="166">
        <v>0.20999999999999999</v>
      </c>
      <c r="J37" s="165">
        <f>ROUND(((SUM(BE127:BE148))*I37),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ROUND((SUM(BF127:BF148)),  2)</f>
        <v>0</v>
      </c>
      <c r="G38" s="39"/>
      <c r="H38" s="39"/>
      <c r="I38" s="166">
        <v>0.14999999999999999</v>
      </c>
      <c r="J38" s="165">
        <f>ROUND(((SUM(BF127:BF148))*I38),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ROUND((SUM(BG127:BG148)),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ROUND((SUM(BH127:BH148)),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ROUND((SUM(BI127:BI148)),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3257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3595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6378</v>
      </c>
      <c r="E103" s="193"/>
      <c r="F103" s="193"/>
      <c r="G103" s="193"/>
      <c r="H103" s="193"/>
      <c r="I103" s="193"/>
      <c r="J103" s="194">
        <f>J145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304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5946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09" t="s">
        <v>6377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3231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KT - Kabelové trasy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>Třebotov, Hlavní 190, 252 26 areál školy</v>
      </c>
      <c r="G121" s="41"/>
      <c r="H121" s="41"/>
      <c r="I121" s="33" t="s">
        <v>24</v>
      </c>
      <c r="J121" s="80" t="str">
        <f>IF(J16="","",J16)</f>
        <v>8. 2. 2024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305</v>
      </c>
      <c r="D126" s="204" t="s">
        <v>66</v>
      </c>
      <c r="E126" s="204" t="s">
        <v>62</v>
      </c>
      <c r="F126" s="204" t="s">
        <v>63</v>
      </c>
      <c r="G126" s="204" t="s">
        <v>306</v>
      </c>
      <c r="H126" s="204" t="s">
        <v>307</v>
      </c>
      <c r="I126" s="204" t="s">
        <v>308</v>
      </c>
      <c r="J126" s="204" t="s">
        <v>295</v>
      </c>
      <c r="K126" s="205" t="s">
        <v>309</v>
      </c>
      <c r="L126" s="206"/>
      <c r="M126" s="101" t="s">
        <v>1</v>
      </c>
      <c r="N126" s="102" t="s">
        <v>45</v>
      </c>
      <c r="O126" s="102" t="s">
        <v>310</v>
      </c>
      <c r="P126" s="102" t="s">
        <v>311</v>
      </c>
      <c r="Q126" s="102" t="s">
        <v>312</v>
      </c>
      <c r="R126" s="102" t="s">
        <v>313</v>
      </c>
      <c r="S126" s="102" t="s">
        <v>314</v>
      </c>
      <c r="T126" s="103" t="s">
        <v>315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316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P128+P133+P145</f>
        <v>0</v>
      </c>
      <c r="Q127" s="105"/>
      <c r="R127" s="209">
        <f>R128+R133+R145</f>
        <v>0</v>
      </c>
      <c r="S127" s="105"/>
      <c r="T127" s="210">
        <f>T128+T133+T145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297</v>
      </c>
      <c r="BK127" s="211">
        <f>BK128+BK133+BK145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3235</v>
      </c>
      <c r="F128" s="215" t="s">
        <v>3261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SUM(P129:P132)</f>
        <v>0</v>
      </c>
      <c r="Q128" s="220"/>
      <c r="R128" s="221">
        <f>SUM(R129:R132)</f>
        <v>0</v>
      </c>
      <c r="S128" s="220"/>
      <c r="T128" s="222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SUM(BK129:BK132)</f>
        <v>0</v>
      </c>
    </row>
    <row r="129" s="2" customFormat="1" ht="16.5" customHeight="1">
      <c r="A129" s="39"/>
      <c r="B129" s="40"/>
      <c r="C129" s="228" t="s">
        <v>89</v>
      </c>
      <c r="D129" s="228" t="s">
        <v>323</v>
      </c>
      <c r="E129" s="229" t="s">
        <v>3597</v>
      </c>
      <c r="F129" s="230" t="s">
        <v>3598</v>
      </c>
      <c r="G129" s="231" t="s">
        <v>515</v>
      </c>
      <c r="H129" s="232">
        <v>150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91</v>
      </c>
    </row>
    <row r="130" s="2" customFormat="1" ht="16.5" customHeight="1">
      <c r="A130" s="39"/>
      <c r="B130" s="40"/>
      <c r="C130" s="228" t="s">
        <v>91</v>
      </c>
      <c r="D130" s="228" t="s">
        <v>323</v>
      </c>
      <c r="E130" s="229" t="s">
        <v>3262</v>
      </c>
      <c r="F130" s="230" t="s">
        <v>3263</v>
      </c>
      <c r="G130" s="231" t="s">
        <v>515</v>
      </c>
      <c r="H130" s="232">
        <v>50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341</v>
      </c>
    </row>
    <row r="131" s="2" customFormat="1" ht="16.5" customHeight="1">
      <c r="A131" s="39"/>
      <c r="B131" s="40"/>
      <c r="C131" s="228" t="s">
        <v>111</v>
      </c>
      <c r="D131" s="228" t="s">
        <v>323</v>
      </c>
      <c r="E131" s="229" t="s">
        <v>3270</v>
      </c>
      <c r="F131" s="230" t="s">
        <v>3271</v>
      </c>
      <c r="G131" s="231" t="s">
        <v>3175</v>
      </c>
      <c r="H131" s="232">
        <v>8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350</v>
      </c>
    </row>
    <row r="132" s="2" customFormat="1" ht="16.5" customHeight="1">
      <c r="A132" s="39"/>
      <c r="B132" s="40"/>
      <c r="C132" s="228" t="s">
        <v>341</v>
      </c>
      <c r="D132" s="228" t="s">
        <v>323</v>
      </c>
      <c r="E132" s="229" t="s">
        <v>3335</v>
      </c>
      <c r="F132" s="230" t="s">
        <v>3336</v>
      </c>
      <c r="G132" s="231" t="s">
        <v>3175</v>
      </c>
      <c r="H132" s="232">
        <v>200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363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3247</v>
      </c>
      <c r="F133" s="215" t="s">
        <v>3340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SUM(P134:P144)</f>
        <v>0</v>
      </c>
      <c r="Q133" s="220"/>
      <c r="R133" s="221">
        <f>SUM(R134:R144)</f>
        <v>0</v>
      </c>
      <c r="S133" s="220"/>
      <c r="T133" s="222">
        <f>SUM(T134:T144)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320</v>
      </c>
      <c r="BK133" s="225">
        <f>SUM(BK134:BK144)</f>
        <v>0</v>
      </c>
    </row>
    <row r="134" s="2" customFormat="1" ht="24.15" customHeight="1">
      <c r="A134" s="39"/>
      <c r="B134" s="40"/>
      <c r="C134" s="228" t="s">
        <v>319</v>
      </c>
      <c r="D134" s="228" t="s">
        <v>323</v>
      </c>
      <c r="E134" s="229" t="s">
        <v>6379</v>
      </c>
      <c r="F134" s="230" t="s">
        <v>6380</v>
      </c>
      <c r="G134" s="231" t="s">
        <v>3175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373</v>
      </c>
    </row>
    <row r="135" s="2" customFormat="1" ht="24.15" customHeight="1">
      <c r="A135" s="39"/>
      <c r="B135" s="40"/>
      <c r="C135" s="228" t="s">
        <v>350</v>
      </c>
      <c r="D135" s="228" t="s">
        <v>323</v>
      </c>
      <c r="E135" s="229" t="s">
        <v>3347</v>
      </c>
      <c r="F135" s="230" t="s">
        <v>3348</v>
      </c>
      <c r="G135" s="231" t="s">
        <v>3175</v>
      </c>
      <c r="H135" s="232">
        <v>13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383</v>
      </c>
    </row>
    <row r="136" s="2" customFormat="1" ht="21.75" customHeight="1">
      <c r="A136" s="39"/>
      <c r="B136" s="40"/>
      <c r="C136" s="228" t="s">
        <v>357</v>
      </c>
      <c r="D136" s="228" t="s">
        <v>323</v>
      </c>
      <c r="E136" s="229" t="s">
        <v>3351</v>
      </c>
      <c r="F136" s="230" t="s">
        <v>3352</v>
      </c>
      <c r="G136" s="231" t="s">
        <v>515</v>
      </c>
      <c r="H136" s="232">
        <v>40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393</v>
      </c>
    </row>
    <row r="137" s="2" customFormat="1" ht="21.75" customHeight="1">
      <c r="A137" s="39"/>
      <c r="B137" s="40"/>
      <c r="C137" s="228" t="s">
        <v>363</v>
      </c>
      <c r="D137" s="228" t="s">
        <v>323</v>
      </c>
      <c r="E137" s="229" t="s">
        <v>3605</v>
      </c>
      <c r="F137" s="230" t="s">
        <v>3354</v>
      </c>
      <c r="G137" s="231" t="s">
        <v>3175</v>
      </c>
      <c r="H137" s="232">
        <v>20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404</v>
      </c>
    </row>
    <row r="138" s="2" customFormat="1" ht="21.75" customHeight="1">
      <c r="A138" s="39"/>
      <c r="B138" s="40"/>
      <c r="C138" s="228" t="s">
        <v>368</v>
      </c>
      <c r="D138" s="228" t="s">
        <v>323</v>
      </c>
      <c r="E138" s="229" t="s">
        <v>3359</v>
      </c>
      <c r="F138" s="230" t="s">
        <v>3360</v>
      </c>
      <c r="G138" s="231" t="s">
        <v>515</v>
      </c>
      <c r="H138" s="232">
        <v>40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414</v>
      </c>
    </row>
    <row r="139" s="2" customFormat="1" ht="21.75" customHeight="1">
      <c r="A139" s="39"/>
      <c r="B139" s="40"/>
      <c r="C139" s="228" t="s">
        <v>373</v>
      </c>
      <c r="D139" s="228" t="s">
        <v>323</v>
      </c>
      <c r="E139" s="229" t="s">
        <v>3607</v>
      </c>
      <c r="F139" s="230" t="s">
        <v>3362</v>
      </c>
      <c r="G139" s="231" t="s">
        <v>3175</v>
      </c>
      <c r="H139" s="232">
        <v>20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522</v>
      </c>
    </row>
    <row r="140" s="2" customFormat="1" ht="24.15" customHeight="1">
      <c r="A140" s="39"/>
      <c r="B140" s="40"/>
      <c r="C140" s="228" t="s">
        <v>378</v>
      </c>
      <c r="D140" s="228" t="s">
        <v>323</v>
      </c>
      <c r="E140" s="229" t="s">
        <v>3367</v>
      </c>
      <c r="F140" s="230" t="s">
        <v>3368</v>
      </c>
      <c r="G140" s="231" t="s">
        <v>480</v>
      </c>
      <c r="H140" s="232">
        <v>0.20999999999999999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531</v>
      </c>
    </row>
    <row r="141" s="2" customFormat="1" ht="24.15" customHeight="1">
      <c r="A141" s="39"/>
      <c r="B141" s="40"/>
      <c r="C141" s="228" t="s">
        <v>383</v>
      </c>
      <c r="D141" s="228" t="s">
        <v>323</v>
      </c>
      <c r="E141" s="229" t="s">
        <v>3369</v>
      </c>
      <c r="F141" s="230" t="s">
        <v>3370</v>
      </c>
      <c r="G141" s="231" t="s">
        <v>480</v>
      </c>
      <c r="H141" s="232">
        <v>0.20999999999999999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541</v>
      </c>
    </row>
    <row r="142" s="2" customFormat="1" ht="24.15" customHeight="1">
      <c r="A142" s="39"/>
      <c r="B142" s="40"/>
      <c r="C142" s="228" t="s">
        <v>388</v>
      </c>
      <c r="D142" s="228" t="s">
        <v>323</v>
      </c>
      <c r="E142" s="229" t="s">
        <v>562</v>
      </c>
      <c r="F142" s="230" t="s">
        <v>563</v>
      </c>
      <c r="G142" s="231" t="s">
        <v>480</v>
      </c>
      <c r="H142" s="232">
        <v>6.2999999999999998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550</v>
      </c>
    </row>
    <row r="143" s="13" customFormat="1">
      <c r="A143" s="13"/>
      <c r="B143" s="251"/>
      <c r="C143" s="252"/>
      <c r="D143" s="253" t="s">
        <v>440</v>
      </c>
      <c r="E143" s="252"/>
      <c r="F143" s="255" t="s">
        <v>6381</v>
      </c>
      <c r="G143" s="252"/>
      <c r="H143" s="256">
        <v>6.2999999999999998</v>
      </c>
      <c r="I143" s="257"/>
      <c r="J143" s="252"/>
      <c r="K143" s="252"/>
      <c r="L143" s="258"/>
      <c r="M143" s="259"/>
      <c r="N143" s="260"/>
      <c r="O143" s="260"/>
      <c r="P143" s="260"/>
      <c r="Q143" s="260"/>
      <c r="R143" s="260"/>
      <c r="S143" s="260"/>
      <c r="T143" s="26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2" t="s">
        <v>440</v>
      </c>
      <c r="AU143" s="262" t="s">
        <v>89</v>
      </c>
      <c r="AV143" s="13" t="s">
        <v>91</v>
      </c>
      <c r="AW143" s="13" t="s">
        <v>4</v>
      </c>
      <c r="AX143" s="13" t="s">
        <v>89</v>
      </c>
      <c r="AY143" s="262" t="s">
        <v>320</v>
      </c>
    </row>
    <row r="144" s="2" customFormat="1" ht="24.15" customHeight="1">
      <c r="A144" s="39"/>
      <c r="B144" s="40"/>
      <c r="C144" s="228" t="s">
        <v>393</v>
      </c>
      <c r="D144" s="228" t="s">
        <v>323</v>
      </c>
      <c r="E144" s="229" t="s">
        <v>3372</v>
      </c>
      <c r="F144" s="230" t="s">
        <v>3373</v>
      </c>
      <c r="G144" s="231" t="s">
        <v>480</v>
      </c>
      <c r="H144" s="232">
        <v>0.20999999999999999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561</v>
      </c>
    </row>
    <row r="145" s="12" customFormat="1" ht="25.92" customHeight="1">
      <c r="A145" s="12"/>
      <c r="B145" s="212"/>
      <c r="C145" s="213"/>
      <c r="D145" s="214" t="s">
        <v>80</v>
      </c>
      <c r="E145" s="215" t="s">
        <v>3339</v>
      </c>
      <c r="F145" s="215" t="s">
        <v>3248</v>
      </c>
      <c r="G145" s="213"/>
      <c r="H145" s="213"/>
      <c r="I145" s="216"/>
      <c r="J145" s="217">
        <f>BK145</f>
        <v>0</v>
      </c>
      <c r="K145" s="213"/>
      <c r="L145" s="218"/>
      <c r="M145" s="219"/>
      <c r="N145" s="220"/>
      <c r="O145" s="220"/>
      <c r="P145" s="221">
        <f>SUM(P146:P148)</f>
        <v>0</v>
      </c>
      <c r="Q145" s="220"/>
      <c r="R145" s="221">
        <f>SUM(R146:R148)</f>
        <v>0</v>
      </c>
      <c r="S145" s="220"/>
      <c r="T145" s="222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3" t="s">
        <v>89</v>
      </c>
      <c r="AT145" s="224" t="s">
        <v>80</v>
      </c>
      <c r="AU145" s="224" t="s">
        <v>81</v>
      </c>
      <c r="AY145" s="223" t="s">
        <v>320</v>
      </c>
      <c r="BK145" s="225">
        <f>SUM(BK146:BK148)</f>
        <v>0</v>
      </c>
    </row>
    <row r="146" s="2" customFormat="1" ht="16.5" customHeight="1">
      <c r="A146" s="39"/>
      <c r="B146" s="40"/>
      <c r="C146" s="228" t="s">
        <v>8</v>
      </c>
      <c r="D146" s="228" t="s">
        <v>323</v>
      </c>
      <c r="E146" s="229" t="s">
        <v>3249</v>
      </c>
      <c r="F146" s="230" t="s">
        <v>3250</v>
      </c>
      <c r="G146" s="231" t="s">
        <v>3251</v>
      </c>
      <c r="H146" s="232">
        <v>2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573</v>
      </c>
    </row>
    <row r="147" s="2" customFormat="1" ht="16.5" customHeight="1">
      <c r="A147" s="39"/>
      <c r="B147" s="40"/>
      <c r="C147" s="228" t="s">
        <v>404</v>
      </c>
      <c r="D147" s="228" t="s">
        <v>323</v>
      </c>
      <c r="E147" s="229" t="s">
        <v>3254</v>
      </c>
      <c r="F147" s="230" t="s">
        <v>3255</v>
      </c>
      <c r="G147" s="231" t="s">
        <v>3251</v>
      </c>
      <c r="H147" s="232">
        <v>3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823</v>
      </c>
    </row>
    <row r="148" s="2" customFormat="1" ht="16.5" customHeight="1">
      <c r="A148" s="39"/>
      <c r="B148" s="40"/>
      <c r="C148" s="228" t="s">
        <v>409</v>
      </c>
      <c r="D148" s="228" t="s">
        <v>323</v>
      </c>
      <c r="E148" s="229" t="s">
        <v>6350</v>
      </c>
      <c r="F148" s="230" t="s">
        <v>6351</v>
      </c>
      <c r="G148" s="231" t="s">
        <v>3251</v>
      </c>
      <c r="H148" s="232">
        <v>4</v>
      </c>
      <c r="I148" s="233"/>
      <c r="J148" s="234">
        <f>ROUND(I148*H148,2)</f>
        <v>0</v>
      </c>
      <c r="K148" s="230" t="s">
        <v>1</v>
      </c>
      <c r="L148" s="45"/>
      <c r="M148" s="246" t="s">
        <v>1</v>
      </c>
      <c r="N148" s="247" t="s">
        <v>46</v>
      </c>
      <c r="O148" s="24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832</v>
      </c>
    </row>
    <row r="149" s="2" customFormat="1" ht="6.96" customHeight="1">
      <c r="A149" s="39"/>
      <c r="B149" s="67"/>
      <c r="C149" s="68"/>
      <c r="D149" s="68"/>
      <c r="E149" s="68"/>
      <c r="F149" s="68"/>
      <c r="G149" s="68"/>
      <c r="H149" s="68"/>
      <c r="I149" s="68"/>
      <c r="J149" s="68"/>
      <c r="K149" s="68"/>
      <c r="L149" s="45"/>
      <c r="M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</row>
  </sheetData>
  <sheetProtection sheet="1" autoFilter="0" formatColumns="0" formatRows="0" objects="1" scenarios="1" spinCount="100000" saltValue="q2lCB7QBEMBh9IV84h2HVt4hVGMzDqMskh6zTJMBVvpHzsSVa+05bmRC3yDVFpKEQmMDi94KdSwPST9wFRQ0Xg==" hashValue="HPjZOJ3CBPw/txUADBv19dpFoCp5q4gj+jPgYp7zvsLF2L6uYoGA8fMVLqkC7YYLsL0yO5dfsbO2gtzEszK4kA==" algorithmName="SHA-512" password="CC35"/>
  <autoFilter ref="C126:K14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3613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ROUND((SUM(BE127:BE139)),  2)</f>
        <v>0</v>
      </c>
      <c r="G37" s="39"/>
      <c r="H37" s="39"/>
      <c r="I37" s="166">
        <v>0.20999999999999999</v>
      </c>
      <c r="J37" s="165">
        <f>ROUND(((SUM(BE127:BE139))*I37),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ROUND((SUM(BF127:BF139)),  2)</f>
        <v>0</v>
      </c>
      <c r="G38" s="39"/>
      <c r="H38" s="39"/>
      <c r="I38" s="166">
        <v>0.14999999999999999</v>
      </c>
      <c r="J38" s="165">
        <f>ROUND(((SUM(BF127:BF139))*I38),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ROUND((SUM(BG127:BG139)),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ROUND((SUM(BH127:BH139)),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ROUND((SUM(BI127:BI139)),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SK - Strukturovaná kabeláž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3614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6382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3649</v>
      </c>
      <c r="E103" s="193"/>
      <c r="F103" s="193"/>
      <c r="G103" s="193"/>
      <c r="H103" s="193"/>
      <c r="I103" s="193"/>
      <c r="J103" s="194">
        <f>J135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304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5946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3168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09" t="s">
        <v>6377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3231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SK - Strukturovaná kabeláž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>Třebotov, Hlavní 190, 252 26 areál školy</v>
      </c>
      <c r="G121" s="41"/>
      <c r="H121" s="41"/>
      <c r="I121" s="33" t="s">
        <v>24</v>
      </c>
      <c r="J121" s="80" t="str">
        <f>IF(J16="","",J16)</f>
        <v>8. 2. 2024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305</v>
      </c>
      <c r="D126" s="204" t="s">
        <v>66</v>
      </c>
      <c r="E126" s="204" t="s">
        <v>62</v>
      </c>
      <c r="F126" s="204" t="s">
        <v>63</v>
      </c>
      <c r="G126" s="204" t="s">
        <v>306</v>
      </c>
      <c r="H126" s="204" t="s">
        <v>307</v>
      </c>
      <c r="I126" s="204" t="s">
        <v>308</v>
      </c>
      <c r="J126" s="204" t="s">
        <v>295</v>
      </c>
      <c r="K126" s="205" t="s">
        <v>309</v>
      </c>
      <c r="L126" s="206"/>
      <c r="M126" s="101" t="s">
        <v>1</v>
      </c>
      <c r="N126" s="102" t="s">
        <v>45</v>
      </c>
      <c r="O126" s="102" t="s">
        <v>310</v>
      </c>
      <c r="P126" s="102" t="s">
        <v>311</v>
      </c>
      <c r="Q126" s="102" t="s">
        <v>312</v>
      </c>
      <c r="R126" s="102" t="s">
        <v>313</v>
      </c>
      <c r="S126" s="102" t="s">
        <v>314</v>
      </c>
      <c r="T126" s="103" t="s">
        <v>315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316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P128+P133+P135</f>
        <v>0</v>
      </c>
      <c r="Q127" s="105"/>
      <c r="R127" s="209">
        <f>R128+R133+R135</f>
        <v>0</v>
      </c>
      <c r="S127" s="105"/>
      <c r="T127" s="210">
        <f>T128+T133+T135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297</v>
      </c>
      <c r="BK127" s="211">
        <f>BK128+BK133+BK135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3235</v>
      </c>
      <c r="F128" s="215" t="s">
        <v>3618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SUM(P129:P132)</f>
        <v>0</v>
      </c>
      <c r="Q128" s="220"/>
      <c r="R128" s="221">
        <f>SUM(R129:R132)</f>
        <v>0</v>
      </c>
      <c r="S128" s="220"/>
      <c r="T128" s="222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SUM(BK129:BK132)</f>
        <v>0</v>
      </c>
    </row>
    <row r="129" s="2" customFormat="1" ht="16.5" customHeight="1">
      <c r="A129" s="39"/>
      <c r="B129" s="40"/>
      <c r="C129" s="228" t="s">
        <v>89</v>
      </c>
      <c r="D129" s="228" t="s">
        <v>323</v>
      </c>
      <c r="E129" s="229" t="s">
        <v>3619</v>
      </c>
      <c r="F129" s="230" t="s">
        <v>3620</v>
      </c>
      <c r="G129" s="231" t="s">
        <v>3175</v>
      </c>
      <c r="H129" s="232">
        <v>8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91</v>
      </c>
    </row>
    <row r="130" s="2" customFormat="1" ht="21.75" customHeight="1">
      <c r="A130" s="39"/>
      <c r="B130" s="40"/>
      <c r="C130" s="228" t="s">
        <v>91</v>
      </c>
      <c r="D130" s="228" t="s">
        <v>323</v>
      </c>
      <c r="E130" s="229" t="s">
        <v>3621</v>
      </c>
      <c r="F130" s="230" t="s">
        <v>3622</v>
      </c>
      <c r="G130" s="231" t="s">
        <v>3175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341</v>
      </c>
    </row>
    <row r="131" s="2" customFormat="1" ht="21.75" customHeight="1">
      <c r="A131" s="39"/>
      <c r="B131" s="40"/>
      <c r="C131" s="228" t="s">
        <v>111</v>
      </c>
      <c r="D131" s="228" t="s">
        <v>323</v>
      </c>
      <c r="E131" s="229" t="s">
        <v>3623</v>
      </c>
      <c r="F131" s="230" t="s">
        <v>3624</v>
      </c>
      <c r="G131" s="231" t="s">
        <v>3175</v>
      </c>
      <c r="H131" s="232">
        <v>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350</v>
      </c>
    </row>
    <row r="132" s="2" customFormat="1" ht="16.5" customHeight="1">
      <c r="A132" s="39"/>
      <c r="B132" s="40"/>
      <c r="C132" s="228" t="s">
        <v>341</v>
      </c>
      <c r="D132" s="228" t="s">
        <v>323</v>
      </c>
      <c r="E132" s="229" t="s">
        <v>3625</v>
      </c>
      <c r="F132" s="230" t="s">
        <v>3626</v>
      </c>
      <c r="G132" s="231" t="s">
        <v>3175</v>
      </c>
      <c r="H132" s="232">
        <v>5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363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3247</v>
      </c>
      <c r="F133" s="215" t="s">
        <v>3634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P134</f>
        <v>0</v>
      </c>
      <c r="Q133" s="220"/>
      <c r="R133" s="221">
        <f>R134</f>
        <v>0</v>
      </c>
      <c r="S133" s="220"/>
      <c r="T133" s="222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320</v>
      </c>
      <c r="BK133" s="225">
        <f>BK134</f>
        <v>0</v>
      </c>
    </row>
    <row r="134" s="2" customFormat="1" ht="16.5" customHeight="1">
      <c r="A134" s="39"/>
      <c r="B134" s="40"/>
      <c r="C134" s="228" t="s">
        <v>319</v>
      </c>
      <c r="D134" s="228" t="s">
        <v>323</v>
      </c>
      <c r="E134" s="229" t="s">
        <v>3635</v>
      </c>
      <c r="F134" s="230" t="s">
        <v>3636</v>
      </c>
      <c r="G134" s="231" t="s">
        <v>515</v>
      </c>
      <c r="H134" s="232">
        <v>360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373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3339</v>
      </c>
      <c r="F135" s="215" t="s">
        <v>3639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SUM(P136:P139)</f>
        <v>0</v>
      </c>
      <c r="Q135" s="220"/>
      <c r="R135" s="221">
        <f>SUM(R136:R139)</f>
        <v>0</v>
      </c>
      <c r="S135" s="220"/>
      <c r="T135" s="222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320</v>
      </c>
      <c r="BK135" s="225">
        <f>SUM(BK136:BK139)</f>
        <v>0</v>
      </c>
    </row>
    <row r="136" s="2" customFormat="1" ht="16.5" customHeight="1">
      <c r="A136" s="39"/>
      <c r="B136" s="40"/>
      <c r="C136" s="228" t="s">
        <v>350</v>
      </c>
      <c r="D136" s="228" t="s">
        <v>323</v>
      </c>
      <c r="E136" s="229" t="s">
        <v>3640</v>
      </c>
      <c r="F136" s="230" t="s">
        <v>3641</v>
      </c>
      <c r="G136" s="231" t="s">
        <v>3175</v>
      </c>
      <c r="H136" s="232">
        <v>8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383</v>
      </c>
    </row>
    <row r="137" s="2" customFormat="1" ht="16.5" customHeight="1">
      <c r="A137" s="39"/>
      <c r="B137" s="40"/>
      <c r="C137" s="228" t="s">
        <v>357</v>
      </c>
      <c r="D137" s="228" t="s">
        <v>323</v>
      </c>
      <c r="E137" s="229" t="s">
        <v>3254</v>
      </c>
      <c r="F137" s="230" t="s">
        <v>3255</v>
      </c>
      <c r="G137" s="231" t="s">
        <v>3251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393</v>
      </c>
    </row>
    <row r="138" s="2" customFormat="1" ht="16.5" customHeight="1">
      <c r="A138" s="39"/>
      <c r="B138" s="40"/>
      <c r="C138" s="228" t="s">
        <v>363</v>
      </c>
      <c r="D138" s="228" t="s">
        <v>323</v>
      </c>
      <c r="E138" s="229" t="s">
        <v>3642</v>
      </c>
      <c r="F138" s="230" t="s">
        <v>3643</v>
      </c>
      <c r="G138" s="231" t="s">
        <v>3251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404</v>
      </c>
    </row>
    <row r="139" s="2" customFormat="1" ht="16.5" customHeight="1">
      <c r="A139" s="39"/>
      <c r="B139" s="40"/>
      <c r="C139" s="228" t="s">
        <v>368</v>
      </c>
      <c r="D139" s="228" t="s">
        <v>323</v>
      </c>
      <c r="E139" s="229" t="s">
        <v>3644</v>
      </c>
      <c r="F139" s="230" t="s">
        <v>3645</v>
      </c>
      <c r="G139" s="231" t="s">
        <v>3251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46" t="s">
        <v>1</v>
      </c>
      <c r="N139" s="247" t="s">
        <v>46</v>
      </c>
      <c r="O139" s="24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414</v>
      </c>
    </row>
    <row r="140" s="2" customFormat="1" ht="6.96" customHeight="1">
      <c r="A140" s="39"/>
      <c r="B140" s="67"/>
      <c r="C140" s="68"/>
      <c r="D140" s="68"/>
      <c r="E140" s="68"/>
      <c r="F140" s="68"/>
      <c r="G140" s="68"/>
      <c r="H140" s="68"/>
      <c r="I140" s="68"/>
      <c r="J140" s="68"/>
      <c r="K140" s="68"/>
      <c r="L140" s="45"/>
      <c r="M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</sheetData>
  <sheetProtection sheet="1" autoFilter="0" formatColumns="0" formatRows="0" objects="1" scenarios="1" spinCount="100000" saltValue="EL6fc0+T6J1/CskX9tw1bELXhtqWEP/LnTIatkxaYkHloPc6fcRnleziXMiFAZYGWMazunEnKWq0diBy7plAlg==" hashValue="xys1+CGNRXlmlK33DKy9Wr04QzkktQ/YEL/1iujw/2NUgWeb3IHQqIkkdpyDXpCyHY8zEYf7EP7vdJOte9zJcQ==" algorithmName="SHA-512" password="CC35"/>
  <autoFilter ref="C126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3733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ROUND((SUM(BE126:BE134)),  2)</f>
        <v>0</v>
      </c>
      <c r="G37" s="39"/>
      <c r="H37" s="39"/>
      <c r="I37" s="166">
        <v>0.20999999999999999</v>
      </c>
      <c r="J37" s="165">
        <f>ROUND(((SUM(BE126:BE134))*I37),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ROUND((SUM(BF126:BF134)),  2)</f>
        <v>0</v>
      </c>
      <c r="G38" s="39"/>
      <c r="H38" s="39"/>
      <c r="I38" s="166">
        <v>0.14999999999999999</v>
      </c>
      <c r="J38" s="165">
        <f>ROUND(((SUM(BF126:BF134))*I38),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MR - Místní (školní) rozhlas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3734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3735</v>
      </c>
      <c r="E102" s="193"/>
      <c r="F102" s="193"/>
      <c r="G102" s="193"/>
      <c r="H102" s="193"/>
      <c r="I102" s="193"/>
      <c r="J102" s="194">
        <f>J132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5946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6377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MR - Místní (školní) rozhlas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P127+P132</f>
        <v>0</v>
      </c>
      <c r="Q126" s="105"/>
      <c r="R126" s="209">
        <f>R127+R132</f>
        <v>0</v>
      </c>
      <c r="S126" s="105"/>
      <c r="T126" s="210">
        <f>T127+T132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3736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SUM(P128:P131)</f>
        <v>0</v>
      </c>
      <c r="Q127" s="220"/>
      <c r="R127" s="221">
        <f>SUM(R128:R131)</f>
        <v>0</v>
      </c>
      <c r="S127" s="220"/>
      <c r="T127" s="222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SUM(BK128:BK131)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3737</v>
      </c>
      <c r="F128" s="230" t="s">
        <v>3738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323</v>
      </c>
      <c r="E129" s="229" t="s">
        <v>3739</v>
      </c>
      <c r="F129" s="230" t="s">
        <v>3740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3716</v>
      </c>
      <c r="F130" s="230" t="s">
        <v>3717</v>
      </c>
      <c r="G130" s="231" t="s">
        <v>515</v>
      </c>
      <c r="H130" s="232">
        <v>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6383</v>
      </c>
      <c r="F131" s="230" t="s">
        <v>6384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3247</v>
      </c>
      <c r="F132" s="215" t="s">
        <v>3639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SUM(P133:P134)</f>
        <v>0</v>
      </c>
      <c r="Q132" s="220"/>
      <c r="R132" s="221">
        <f>SUM(R133:R134)</f>
        <v>0</v>
      </c>
      <c r="S132" s="220"/>
      <c r="T132" s="222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320</v>
      </c>
      <c r="BK132" s="225">
        <f>SUM(BK133:BK134)</f>
        <v>0</v>
      </c>
    </row>
    <row r="133" s="2" customFormat="1" ht="16.5" customHeight="1">
      <c r="A133" s="39"/>
      <c r="B133" s="40"/>
      <c r="C133" s="228" t="s">
        <v>319</v>
      </c>
      <c r="D133" s="228" t="s">
        <v>323</v>
      </c>
      <c r="E133" s="229" t="s">
        <v>3254</v>
      </c>
      <c r="F133" s="230" t="s">
        <v>3255</v>
      </c>
      <c r="G133" s="231" t="s">
        <v>3251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373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3642</v>
      </c>
      <c r="F134" s="230" t="s">
        <v>3643</v>
      </c>
      <c r="G134" s="231" t="s">
        <v>3251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46" t="s">
        <v>1</v>
      </c>
      <c r="N134" s="247" t="s">
        <v>46</v>
      </c>
      <c r="O134" s="24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383</v>
      </c>
    </row>
    <row r="135" s="2" customFormat="1" ht="6.96" customHeight="1">
      <c r="A135" s="39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QkPMxXWip6RGBG8rQKmC3wPj8Zdp+bbS7UdQ32n+mTeZv5bDaClTGSxt9Fv7lkaukDSYu6bZrE8dvVT0pcVbgA==" hashValue="xbY3kgRyskTrDzW0t/bn9uOkbkH5+lkHNnQoNMugZbkMRY44Sixmx/FvpXhC1VSUPWZj8VU7GjRncCU2ZD0A7g==" algorithmName="SHA-512" password="CC35"/>
  <autoFilter ref="C125:K13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3743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ROUND((SUM(BE126:BE134)),  2)</f>
        <v>0</v>
      </c>
      <c r="G37" s="39"/>
      <c r="H37" s="39"/>
      <c r="I37" s="166">
        <v>0.20999999999999999</v>
      </c>
      <c r="J37" s="165">
        <f>ROUND(((SUM(BE126:BE134))*I37),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ROUND((SUM(BF126:BF134)),  2)</f>
        <v>0</v>
      </c>
      <c r="G38" s="39"/>
      <c r="H38" s="39"/>
      <c r="I38" s="166">
        <v>0.14999999999999999</v>
      </c>
      <c r="J38" s="165">
        <f>ROUND(((SUM(BF126:BF134))*I38),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JC - Jednotný čas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3744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3735</v>
      </c>
      <c r="E102" s="193"/>
      <c r="F102" s="193"/>
      <c r="G102" s="193"/>
      <c r="H102" s="193"/>
      <c r="I102" s="193"/>
      <c r="J102" s="194">
        <f>J132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5946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6377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JC - Jednotný čas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P127+P132</f>
        <v>0</v>
      </c>
      <c r="Q126" s="105"/>
      <c r="R126" s="209">
        <f>R127+R132</f>
        <v>0</v>
      </c>
      <c r="S126" s="105"/>
      <c r="T126" s="210">
        <f>T127+T132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3745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SUM(P128:P131)</f>
        <v>0</v>
      </c>
      <c r="Q127" s="220"/>
      <c r="R127" s="221">
        <f>SUM(R128:R131)</f>
        <v>0</v>
      </c>
      <c r="S127" s="220"/>
      <c r="T127" s="222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SUM(BK128:BK131)</f>
        <v>0</v>
      </c>
    </row>
    <row r="128" s="2" customFormat="1" ht="24.15" customHeight="1">
      <c r="A128" s="39"/>
      <c r="B128" s="40"/>
      <c r="C128" s="228" t="s">
        <v>89</v>
      </c>
      <c r="D128" s="228" t="s">
        <v>323</v>
      </c>
      <c r="E128" s="229" t="s">
        <v>3746</v>
      </c>
      <c r="F128" s="230" t="s">
        <v>3747</v>
      </c>
      <c r="G128" s="231" t="s">
        <v>3175</v>
      </c>
      <c r="H128" s="232">
        <v>18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6385</v>
      </c>
      <c r="F129" s="230" t="s">
        <v>6386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3716</v>
      </c>
      <c r="F130" s="230" t="s">
        <v>3717</v>
      </c>
      <c r="G130" s="231" t="s">
        <v>515</v>
      </c>
      <c r="H130" s="232">
        <v>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3750</v>
      </c>
      <c r="F131" s="230" t="s">
        <v>3751</v>
      </c>
      <c r="G131" s="231" t="s">
        <v>3175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3247</v>
      </c>
      <c r="F132" s="215" t="s">
        <v>3639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SUM(P133:P134)</f>
        <v>0</v>
      </c>
      <c r="Q132" s="220"/>
      <c r="R132" s="221">
        <f>SUM(R133:R134)</f>
        <v>0</v>
      </c>
      <c r="S132" s="220"/>
      <c r="T132" s="222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320</v>
      </c>
      <c r="BK132" s="225">
        <f>SUM(BK133:BK134)</f>
        <v>0</v>
      </c>
    </row>
    <row r="133" s="2" customFormat="1" ht="16.5" customHeight="1">
      <c r="A133" s="39"/>
      <c r="B133" s="40"/>
      <c r="C133" s="228" t="s">
        <v>319</v>
      </c>
      <c r="D133" s="228" t="s">
        <v>323</v>
      </c>
      <c r="E133" s="229" t="s">
        <v>3254</v>
      </c>
      <c r="F133" s="230" t="s">
        <v>3255</v>
      </c>
      <c r="G133" s="231" t="s">
        <v>3251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373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3642</v>
      </c>
      <c r="F134" s="230" t="s">
        <v>3643</v>
      </c>
      <c r="G134" s="231" t="s">
        <v>3251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46" t="s">
        <v>1</v>
      </c>
      <c r="N134" s="247" t="s">
        <v>46</v>
      </c>
      <c r="O134" s="24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383</v>
      </c>
    </row>
    <row r="135" s="2" customFormat="1" ht="6.96" customHeight="1">
      <c r="A135" s="39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n0q01IKeEkg0at9FQFp9i0Y7i4NEWPpHLz0YQ5Gwq9Ca57OmF28eYkCPbLM6o30YmKkE88l/SrjBO6WxIIkjIA==" hashValue="BnKV3wFpO/ITRZr8zwSxXCzPeSR/Jhgp2j16Vjxvq6RNUq0HJb/ffUm3zhPmX48UBTOgyFRIaOR3wqnWOGKkVA==" algorithmName="SHA-512" password="CC35"/>
  <autoFilter ref="C125:K13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5946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6377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3756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ROUND((SUM(BE126:BE145)),  2)</f>
        <v>0</v>
      </c>
      <c r="G37" s="39"/>
      <c r="H37" s="39"/>
      <c r="I37" s="166">
        <v>0.20999999999999999</v>
      </c>
      <c r="J37" s="165">
        <f>ROUND(((SUM(BE126:BE145))*I37),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ROUND((SUM(BF126:BF145)),  2)</f>
        <v>0</v>
      </c>
      <c r="G38" s="39"/>
      <c r="H38" s="39"/>
      <c r="I38" s="166">
        <v>0.14999999999999999</v>
      </c>
      <c r="J38" s="165">
        <f>ROUND(((SUM(BF126:BF145))*I38),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ROUND((SUM(BH126:BH145)),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5946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6377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AV - Audio video technika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3676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J142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5946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6377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AV - Audio video technika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P127+P142</f>
        <v>0</v>
      </c>
      <c r="Q126" s="105"/>
      <c r="R126" s="209">
        <f>R127+R142</f>
        <v>0</v>
      </c>
      <c r="S126" s="105"/>
      <c r="T126" s="210">
        <f>T127+T142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BK127+BK142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3677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SUM(P128:P141)</f>
        <v>0</v>
      </c>
      <c r="Q127" s="220"/>
      <c r="R127" s="221">
        <f>SUM(R128:R141)</f>
        <v>0</v>
      </c>
      <c r="S127" s="220"/>
      <c r="T127" s="222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SUM(BK128:BK141)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6387</v>
      </c>
      <c r="F128" s="230" t="s">
        <v>6388</v>
      </c>
      <c r="G128" s="231" t="s">
        <v>3175</v>
      </c>
      <c r="H128" s="232">
        <v>2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3771</v>
      </c>
      <c r="F129" s="230" t="s">
        <v>3772</v>
      </c>
      <c r="G129" s="231" t="s">
        <v>3175</v>
      </c>
      <c r="H129" s="232">
        <v>4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6389</v>
      </c>
      <c r="F130" s="230" t="s">
        <v>6390</v>
      </c>
      <c r="G130" s="231" t="s">
        <v>3175</v>
      </c>
      <c r="H130" s="232">
        <v>8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6391</v>
      </c>
      <c r="F131" s="230" t="s">
        <v>6392</v>
      </c>
      <c r="G131" s="231" t="s">
        <v>3175</v>
      </c>
      <c r="H131" s="232">
        <v>4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37.8" customHeight="1">
      <c r="A132" s="39"/>
      <c r="B132" s="40"/>
      <c r="C132" s="228" t="s">
        <v>319</v>
      </c>
      <c r="D132" s="228" t="s">
        <v>323</v>
      </c>
      <c r="E132" s="229" t="s">
        <v>6393</v>
      </c>
      <c r="F132" s="230" t="s">
        <v>6394</v>
      </c>
      <c r="G132" s="231" t="s">
        <v>3175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44.25" customHeight="1">
      <c r="A133" s="39"/>
      <c r="B133" s="40"/>
      <c r="C133" s="228" t="s">
        <v>350</v>
      </c>
      <c r="D133" s="228" t="s">
        <v>323</v>
      </c>
      <c r="E133" s="229" t="s">
        <v>6395</v>
      </c>
      <c r="F133" s="230" t="s">
        <v>6396</v>
      </c>
      <c r="G133" s="231" t="s">
        <v>3175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33" customHeight="1">
      <c r="A134" s="39"/>
      <c r="B134" s="40"/>
      <c r="C134" s="228" t="s">
        <v>357</v>
      </c>
      <c r="D134" s="228" t="s">
        <v>323</v>
      </c>
      <c r="E134" s="229" t="s">
        <v>6397</v>
      </c>
      <c r="F134" s="230" t="s">
        <v>6398</v>
      </c>
      <c r="G134" s="231" t="s">
        <v>3175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66.75" customHeight="1">
      <c r="A135" s="39"/>
      <c r="B135" s="40"/>
      <c r="C135" s="228" t="s">
        <v>363</v>
      </c>
      <c r="D135" s="228" t="s">
        <v>323</v>
      </c>
      <c r="E135" s="229" t="s">
        <v>6399</v>
      </c>
      <c r="F135" s="230" t="s">
        <v>6400</v>
      </c>
      <c r="G135" s="231" t="s">
        <v>3175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16.5" customHeight="1">
      <c r="A136" s="39"/>
      <c r="B136" s="40"/>
      <c r="C136" s="228" t="s">
        <v>368</v>
      </c>
      <c r="D136" s="228" t="s">
        <v>323</v>
      </c>
      <c r="E136" s="229" t="s">
        <v>6401</v>
      </c>
      <c r="F136" s="230" t="s">
        <v>6402</v>
      </c>
      <c r="G136" s="231" t="s">
        <v>3175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66.75" customHeight="1">
      <c r="A137" s="39"/>
      <c r="B137" s="40"/>
      <c r="C137" s="228" t="s">
        <v>373</v>
      </c>
      <c r="D137" s="228" t="s">
        <v>323</v>
      </c>
      <c r="E137" s="229" t="s">
        <v>6403</v>
      </c>
      <c r="F137" s="230" t="s">
        <v>6404</v>
      </c>
      <c r="G137" s="231" t="s">
        <v>3175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6405</v>
      </c>
      <c r="F138" s="230" t="s">
        <v>6406</v>
      </c>
      <c r="G138" s="231" t="s">
        <v>3175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6407</v>
      </c>
      <c r="F139" s="230" t="s">
        <v>6408</v>
      </c>
      <c r="G139" s="231" t="s">
        <v>3175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24.15" customHeight="1">
      <c r="A140" s="39"/>
      <c r="B140" s="40"/>
      <c r="C140" s="228" t="s">
        <v>388</v>
      </c>
      <c r="D140" s="228" t="s">
        <v>323</v>
      </c>
      <c r="E140" s="229" t="s">
        <v>6409</v>
      </c>
      <c r="F140" s="230" t="s">
        <v>6410</v>
      </c>
      <c r="G140" s="231" t="s">
        <v>3175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16.5" customHeight="1">
      <c r="A141" s="39"/>
      <c r="B141" s="40"/>
      <c r="C141" s="228" t="s">
        <v>393</v>
      </c>
      <c r="D141" s="228" t="s">
        <v>323</v>
      </c>
      <c r="E141" s="229" t="s">
        <v>3785</v>
      </c>
      <c r="F141" s="230" t="s">
        <v>3786</v>
      </c>
      <c r="G141" s="231" t="s">
        <v>515</v>
      </c>
      <c r="H141" s="232">
        <v>80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3247</v>
      </c>
      <c r="F142" s="215" t="s">
        <v>3248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SUM(P143:P145)</f>
        <v>0</v>
      </c>
      <c r="Q142" s="220"/>
      <c r="R142" s="221">
        <f>SUM(R143:R145)</f>
        <v>0</v>
      </c>
      <c r="S142" s="220"/>
      <c r="T142" s="222">
        <f>SUM(T143:T145)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320</v>
      </c>
      <c r="BK142" s="225">
        <f>SUM(BK143:BK145)</f>
        <v>0</v>
      </c>
    </row>
    <row r="143" s="2" customFormat="1" ht="16.5" customHeight="1">
      <c r="A143" s="39"/>
      <c r="B143" s="40"/>
      <c r="C143" s="228" t="s">
        <v>8</v>
      </c>
      <c r="D143" s="228" t="s">
        <v>323</v>
      </c>
      <c r="E143" s="229" t="s">
        <v>3787</v>
      </c>
      <c r="F143" s="230" t="s">
        <v>3788</v>
      </c>
      <c r="G143" s="231" t="s">
        <v>3251</v>
      </c>
      <c r="H143" s="232">
        <v>15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573</v>
      </c>
    </row>
    <row r="144" s="2" customFormat="1" ht="16.5" customHeight="1">
      <c r="A144" s="39"/>
      <c r="B144" s="40"/>
      <c r="C144" s="228" t="s">
        <v>404</v>
      </c>
      <c r="D144" s="228" t="s">
        <v>323</v>
      </c>
      <c r="E144" s="229" t="s">
        <v>3254</v>
      </c>
      <c r="F144" s="230" t="s">
        <v>3255</v>
      </c>
      <c r="G144" s="231" t="s">
        <v>3251</v>
      </c>
      <c r="H144" s="232">
        <v>5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823</v>
      </c>
    </row>
    <row r="145" s="2" customFormat="1" ht="16.5" customHeight="1">
      <c r="A145" s="39"/>
      <c r="B145" s="40"/>
      <c r="C145" s="228" t="s">
        <v>409</v>
      </c>
      <c r="D145" s="228" t="s">
        <v>323</v>
      </c>
      <c r="E145" s="229" t="s">
        <v>3642</v>
      </c>
      <c r="F145" s="230" t="s">
        <v>3643</v>
      </c>
      <c r="G145" s="231" t="s">
        <v>3251</v>
      </c>
      <c r="H145" s="232">
        <v>5</v>
      </c>
      <c r="I145" s="233"/>
      <c r="J145" s="234">
        <f>ROUND(I145*H145,2)</f>
        <v>0</v>
      </c>
      <c r="K145" s="230" t="s">
        <v>1</v>
      </c>
      <c r="L145" s="45"/>
      <c r="M145" s="246" t="s">
        <v>1</v>
      </c>
      <c r="N145" s="247" t="s">
        <v>46</v>
      </c>
      <c r="O145" s="24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832</v>
      </c>
    </row>
    <row r="146" s="2" customFormat="1" ht="6.96" customHeight="1">
      <c r="A146" s="39"/>
      <c r="B146" s="67"/>
      <c r="C146" s="68"/>
      <c r="D146" s="68"/>
      <c r="E146" s="68"/>
      <c r="F146" s="68"/>
      <c r="G146" s="68"/>
      <c r="H146" s="68"/>
      <c r="I146" s="68"/>
      <c r="J146" s="68"/>
      <c r="K146" s="68"/>
      <c r="L146" s="45"/>
      <c r="M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</sheetData>
  <sheetProtection sheet="1" autoFilter="0" formatColumns="0" formatRows="0" objects="1" scenarios="1" spinCount="100000" saltValue="+ebzdgULmz5HciksjolbZHmZ0q1KWO9L1Eo3R+ex7NCHVTfwpjl7hk/aJCFbp9y4Jbf5+HFao2ydritsptDphg==" hashValue="Arn2xXXLQzPNUypPREHL3aTTRCr6znXrpZXuif09YkhpfJ6LjPIPaMEJFBPZCnrFJ4I8p2v+hdn2RUC+/+kMBw==" algorithmName="SHA-512" password="CC35"/>
  <autoFilter ref="C125:K14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5946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6411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ROUND((SUM(BE122:BE127)),  2)</f>
        <v>0</v>
      </c>
      <c r="G35" s="39"/>
      <c r="H35" s="39"/>
      <c r="I35" s="166">
        <v>0.20999999999999999</v>
      </c>
      <c r="J35" s="165">
        <f>ROUND(((SUM(BE122:BE127))*I35),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ROUND((SUM(BF122:BF127)),  2)</f>
        <v>0</v>
      </c>
      <c r="G36" s="39"/>
      <c r="H36" s="39"/>
      <c r="I36" s="166">
        <v>0.14999999999999999</v>
      </c>
      <c r="J36" s="165">
        <f>ROUND(((SUM(BF122:BF127))*I36),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ROUND((SUM(BG122:BG127)),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ROUND((SUM(BH122:BH127)),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ROUND((SUM(BI122:BI127)),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5946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06 03 - VYTÁPĚNÍ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5615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3926</v>
      </c>
      <c r="E100" s="193"/>
      <c r="F100" s="193"/>
      <c r="G100" s="193"/>
      <c r="H100" s="193"/>
      <c r="I100" s="193"/>
      <c r="J100" s="194">
        <f>J126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304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5946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3168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SO 06 03 - VYTÁPĚNÍ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>Třebotov, Hlavní 190, 252 26 areál školy</v>
      </c>
      <c r="G116" s="41"/>
      <c r="H116" s="41"/>
      <c r="I116" s="33" t="s">
        <v>24</v>
      </c>
      <c r="J116" s="80" t="str">
        <f>IF(J14="","",J14)</f>
        <v>8. 2. 2024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305</v>
      </c>
      <c r="D121" s="204" t="s">
        <v>66</v>
      </c>
      <c r="E121" s="204" t="s">
        <v>62</v>
      </c>
      <c r="F121" s="204" t="s">
        <v>63</v>
      </c>
      <c r="G121" s="204" t="s">
        <v>306</v>
      </c>
      <c r="H121" s="204" t="s">
        <v>307</v>
      </c>
      <c r="I121" s="204" t="s">
        <v>308</v>
      </c>
      <c r="J121" s="204" t="s">
        <v>295</v>
      </c>
      <c r="K121" s="205" t="s">
        <v>309</v>
      </c>
      <c r="L121" s="206"/>
      <c r="M121" s="101" t="s">
        <v>1</v>
      </c>
      <c r="N121" s="102" t="s">
        <v>45</v>
      </c>
      <c r="O121" s="102" t="s">
        <v>310</v>
      </c>
      <c r="P121" s="102" t="s">
        <v>311</v>
      </c>
      <c r="Q121" s="102" t="s">
        <v>312</v>
      </c>
      <c r="R121" s="102" t="s">
        <v>313</v>
      </c>
      <c r="S121" s="102" t="s">
        <v>314</v>
      </c>
      <c r="T121" s="103" t="s">
        <v>315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316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P123+P126</f>
        <v>0</v>
      </c>
      <c r="Q122" s="105"/>
      <c r="R122" s="209">
        <f>R123+R126</f>
        <v>0</v>
      </c>
      <c r="S122" s="105"/>
      <c r="T122" s="210">
        <f>T123+T126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297</v>
      </c>
      <c r="BK122" s="211">
        <f>BK123+BK126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5671</v>
      </c>
      <c r="F123" s="215" t="s">
        <v>3824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SUM(P124:P125)</f>
        <v>0</v>
      </c>
      <c r="Q123" s="220"/>
      <c r="R123" s="221">
        <f>SUM(R124:R125)</f>
        <v>0</v>
      </c>
      <c r="S123" s="220"/>
      <c r="T123" s="222">
        <f>SUM(T124:T125)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320</v>
      </c>
      <c r="BK123" s="225">
        <f>SUM(BK124:BK125)</f>
        <v>0</v>
      </c>
    </row>
    <row r="124" s="2" customFormat="1" ht="16.5" customHeight="1">
      <c r="A124" s="39"/>
      <c r="B124" s="40"/>
      <c r="C124" s="228" t="s">
        <v>89</v>
      </c>
      <c r="D124" s="228" t="s">
        <v>323</v>
      </c>
      <c r="E124" s="229" t="s">
        <v>3188</v>
      </c>
      <c r="F124" s="230" t="s">
        <v>3189</v>
      </c>
      <c r="G124" s="231" t="s">
        <v>3190</v>
      </c>
      <c r="H124" s="232">
        <v>27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341</v>
      </c>
      <c r="AT124" s="239" t="s">
        <v>323</v>
      </c>
      <c r="AU124" s="239" t="s">
        <v>89</v>
      </c>
      <c r="AY124" s="18" t="s">
        <v>320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341</v>
      </c>
      <c r="BM124" s="239" t="s">
        <v>91</v>
      </c>
    </row>
    <row r="125" s="2" customFormat="1" ht="16.5" customHeight="1">
      <c r="A125" s="39"/>
      <c r="B125" s="40"/>
      <c r="C125" s="228" t="s">
        <v>91</v>
      </c>
      <c r="D125" s="228" t="s">
        <v>323</v>
      </c>
      <c r="E125" s="229" t="s">
        <v>5672</v>
      </c>
      <c r="F125" s="230" t="s">
        <v>3826</v>
      </c>
      <c r="G125" s="231" t="s">
        <v>3190</v>
      </c>
      <c r="H125" s="232">
        <v>12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341</v>
      </c>
      <c r="AT125" s="239" t="s">
        <v>323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341</v>
      </c>
      <c r="BM125" s="239" t="s">
        <v>341</v>
      </c>
    </row>
    <row r="126" s="12" customFormat="1" ht="25.92" customHeight="1">
      <c r="A126" s="12"/>
      <c r="B126" s="212"/>
      <c r="C126" s="213"/>
      <c r="D126" s="214" t="s">
        <v>80</v>
      </c>
      <c r="E126" s="215" t="s">
        <v>4093</v>
      </c>
      <c r="F126" s="215" t="s">
        <v>3248</v>
      </c>
      <c r="G126" s="213"/>
      <c r="H126" s="213"/>
      <c r="I126" s="216"/>
      <c r="J126" s="217">
        <f>BK126</f>
        <v>0</v>
      </c>
      <c r="K126" s="213"/>
      <c r="L126" s="218"/>
      <c r="M126" s="219"/>
      <c r="N126" s="220"/>
      <c r="O126" s="220"/>
      <c r="P126" s="221">
        <f>P127</f>
        <v>0</v>
      </c>
      <c r="Q126" s="220"/>
      <c r="R126" s="221">
        <f>R127</f>
        <v>0</v>
      </c>
      <c r="S126" s="220"/>
      <c r="T126" s="222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89</v>
      </c>
      <c r="AT126" s="224" t="s">
        <v>80</v>
      </c>
      <c r="AU126" s="224" t="s">
        <v>81</v>
      </c>
      <c r="AY126" s="223" t="s">
        <v>320</v>
      </c>
      <c r="BK126" s="225">
        <f>BK127</f>
        <v>0</v>
      </c>
    </row>
    <row r="127" s="2" customFormat="1" ht="33" customHeight="1">
      <c r="A127" s="39"/>
      <c r="B127" s="40"/>
      <c r="C127" s="228" t="s">
        <v>111</v>
      </c>
      <c r="D127" s="228" t="s">
        <v>323</v>
      </c>
      <c r="E127" s="229" t="s">
        <v>4416</v>
      </c>
      <c r="F127" s="230" t="s">
        <v>3908</v>
      </c>
      <c r="G127" s="231" t="s">
        <v>2666</v>
      </c>
      <c r="H127" s="232">
        <v>10</v>
      </c>
      <c r="I127" s="233"/>
      <c r="J127" s="234">
        <f>ROUND(I127*H127,2)</f>
        <v>0</v>
      </c>
      <c r="K127" s="230" t="s">
        <v>1</v>
      </c>
      <c r="L127" s="45"/>
      <c r="M127" s="246" t="s">
        <v>1</v>
      </c>
      <c r="N127" s="247" t="s">
        <v>46</v>
      </c>
      <c r="O127" s="248"/>
      <c r="P127" s="249">
        <f>O127*H127</f>
        <v>0</v>
      </c>
      <c r="Q127" s="249">
        <v>0</v>
      </c>
      <c r="R127" s="249">
        <f>Q127*H127</f>
        <v>0</v>
      </c>
      <c r="S127" s="249">
        <v>0</v>
      </c>
      <c r="T127" s="250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341</v>
      </c>
      <c r="AT127" s="239" t="s">
        <v>323</v>
      </c>
      <c r="AU127" s="239" t="s">
        <v>89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341</v>
      </c>
      <c r="BM127" s="239" t="s">
        <v>350</v>
      </c>
    </row>
    <row r="128" s="2" customFormat="1" ht="6.96" customHeight="1">
      <c r="A128" s="39"/>
      <c r="B128" s="67"/>
      <c r="C128" s="68"/>
      <c r="D128" s="68"/>
      <c r="E128" s="68"/>
      <c r="F128" s="68"/>
      <c r="G128" s="68"/>
      <c r="H128" s="68"/>
      <c r="I128" s="68"/>
      <c r="J128" s="68"/>
      <c r="K128" s="68"/>
      <c r="L128" s="45"/>
      <c r="M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sheetProtection sheet="1" autoFilter="0" formatColumns="0" formatRows="0" objects="1" scenarios="1" spinCount="100000" saltValue="5EhdYoZByhEKJFeDqvPSYL2fW5hLyfVprQm8lczJdjnl5nlZhS6OfVPK36c61Bie8qIuIRiQN7oJdx77z9EEjg==" hashValue="h3I9/GjLbfHFqknD3bjStH6Dn6S1HptWx2lAdadUW52OiURBrxTRBPLqhuHMNCNJT2z8NYstSUj7YZNRwlCLYg==" algorithmName="SHA-512" password="CC35"/>
  <autoFilter ref="C121:K12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5946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6412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ROUND((SUM(BE122:BE136)),  2)</f>
        <v>0</v>
      </c>
      <c r="G35" s="39"/>
      <c r="H35" s="39"/>
      <c r="I35" s="166">
        <v>0.20999999999999999</v>
      </c>
      <c r="J35" s="165">
        <f>ROUND(((SUM(BE122:BE136))*I35),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ROUND((SUM(BF122:BF136)),  2)</f>
        <v>0</v>
      </c>
      <c r="G36" s="39"/>
      <c r="H36" s="39"/>
      <c r="I36" s="166">
        <v>0.14999999999999999</v>
      </c>
      <c r="J36" s="165">
        <f>ROUND(((SUM(BF122:BF136))*I36),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ROUND((SUM(BG122:BG136)),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ROUND((SUM(BH122:BH136)),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ROUND((SUM(BI122:BI136)),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5946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06 04 - VZDUCHOTECHNIKA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3925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3926</v>
      </c>
      <c r="E100" s="193"/>
      <c r="F100" s="193"/>
      <c r="G100" s="193"/>
      <c r="H100" s="193"/>
      <c r="I100" s="193"/>
      <c r="J100" s="194">
        <f>J133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304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5946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3168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SO 06 04 - VZDUCHOTECHNIKA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>Třebotov, Hlavní 190, 252 26 areál školy</v>
      </c>
      <c r="G116" s="41"/>
      <c r="H116" s="41"/>
      <c r="I116" s="33" t="s">
        <v>24</v>
      </c>
      <c r="J116" s="80" t="str">
        <f>IF(J14="","",J14)</f>
        <v>8. 2. 2024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305</v>
      </c>
      <c r="D121" s="204" t="s">
        <v>66</v>
      </c>
      <c r="E121" s="204" t="s">
        <v>62</v>
      </c>
      <c r="F121" s="204" t="s">
        <v>63</v>
      </c>
      <c r="G121" s="204" t="s">
        <v>306</v>
      </c>
      <c r="H121" s="204" t="s">
        <v>307</v>
      </c>
      <c r="I121" s="204" t="s">
        <v>308</v>
      </c>
      <c r="J121" s="204" t="s">
        <v>295</v>
      </c>
      <c r="K121" s="205" t="s">
        <v>309</v>
      </c>
      <c r="L121" s="206"/>
      <c r="M121" s="101" t="s">
        <v>1</v>
      </c>
      <c r="N121" s="102" t="s">
        <v>45</v>
      </c>
      <c r="O121" s="102" t="s">
        <v>310</v>
      </c>
      <c r="P121" s="102" t="s">
        <v>311</v>
      </c>
      <c r="Q121" s="102" t="s">
        <v>312</v>
      </c>
      <c r="R121" s="102" t="s">
        <v>313</v>
      </c>
      <c r="S121" s="102" t="s">
        <v>314</v>
      </c>
      <c r="T121" s="103" t="s">
        <v>315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316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P123+P133</f>
        <v>0</v>
      </c>
      <c r="Q122" s="105"/>
      <c r="R122" s="209">
        <f>R123+R133</f>
        <v>0</v>
      </c>
      <c r="S122" s="105"/>
      <c r="T122" s="210">
        <f>T123+T133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297</v>
      </c>
      <c r="BK122" s="211">
        <f>BK123+BK133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3933</v>
      </c>
      <c r="F123" s="215" t="s">
        <v>3934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SUM(P124:P132)</f>
        <v>0</v>
      </c>
      <c r="Q123" s="220"/>
      <c r="R123" s="221">
        <f>SUM(R124:R132)</f>
        <v>0</v>
      </c>
      <c r="S123" s="220"/>
      <c r="T123" s="222">
        <f>SUM(T124:T132)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320</v>
      </c>
      <c r="BK123" s="225">
        <f>SUM(BK124:BK132)</f>
        <v>0</v>
      </c>
    </row>
    <row r="124" s="2" customFormat="1" ht="24.15" customHeight="1">
      <c r="A124" s="39"/>
      <c r="B124" s="40"/>
      <c r="C124" s="228" t="s">
        <v>89</v>
      </c>
      <c r="D124" s="228" t="s">
        <v>323</v>
      </c>
      <c r="E124" s="229" t="s">
        <v>6413</v>
      </c>
      <c r="F124" s="230" t="s">
        <v>6414</v>
      </c>
      <c r="G124" s="231" t="s">
        <v>515</v>
      </c>
      <c r="H124" s="232">
        <v>61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341</v>
      </c>
      <c r="AT124" s="239" t="s">
        <v>323</v>
      </c>
      <c r="AU124" s="239" t="s">
        <v>89</v>
      </c>
      <c r="AY124" s="18" t="s">
        <v>320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341</v>
      </c>
      <c r="BM124" s="239" t="s">
        <v>91</v>
      </c>
    </row>
    <row r="125" s="2" customFormat="1" ht="24.15" customHeight="1">
      <c r="A125" s="39"/>
      <c r="B125" s="40"/>
      <c r="C125" s="228" t="s">
        <v>91</v>
      </c>
      <c r="D125" s="228" t="s">
        <v>323</v>
      </c>
      <c r="E125" s="229" t="s">
        <v>6415</v>
      </c>
      <c r="F125" s="230" t="s">
        <v>6416</v>
      </c>
      <c r="G125" s="231" t="s">
        <v>515</v>
      </c>
      <c r="H125" s="232">
        <v>6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341</v>
      </c>
      <c r="AT125" s="239" t="s">
        <v>323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341</v>
      </c>
      <c r="BM125" s="239" t="s">
        <v>341</v>
      </c>
    </row>
    <row r="126" s="2" customFormat="1" ht="33" customHeight="1">
      <c r="A126" s="39"/>
      <c r="B126" s="40"/>
      <c r="C126" s="228" t="s">
        <v>111</v>
      </c>
      <c r="D126" s="228" t="s">
        <v>323</v>
      </c>
      <c r="E126" s="229" t="s">
        <v>6417</v>
      </c>
      <c r="F126" s="230" t="s">
        <v>6418</v>
      </c>
      <c r="G126" s="231" t="s">
        <v>544</v>
      </c>
      <c r="H126" s="232">
        <v>6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341</v>
      </c>
      <c r="AT126" s="239" t="s">
        <v>323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341</v>
      </c>
      <c r="BM126" s="239" t="s">
        <v>350</v>
      </c>
    </row>
    <row r="127" s="2" customFormat="1" ht="33" customHeight="1">
      <c r="A127" s="39"/>
      <c r="B127" s="40"/>
      <c r="C127" s="228" t="s">
        <v>341</v>
      </c>
      <c r="D127" s="228" t="s">
        <v>323</v>
      </c>
      <c r="E127" s="229" t="s">
        <v>6419</v>
      </c>
      <c r="F127" s="230" t="s">
        <v>6420</v>
      </c>
      <c r="G127" s="231" t="s">
        <v>544</v>
      </c>
      <c r="H127" s="232">
        <v>8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341</v>
      </c>
      <c r="AT127" s="239" t="s">
        <v>323</v>
      </c>
      <c r="AU127" s="239" t="s">
        <v>89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341</v>
      </c>
      <c r="BM127" s="239" t="s">
        <v>363</v>
      </c>
    </row>
    <row r="128" s="2" customFormat="1" ht="16.5" customHeight="1">
      <c r="A128" s="39"/>
      <c r="B128" s="40"/>
      <c r="C128" s="228" t="s">
        <v>319</v>
      </c>
      <c r="D128" s="228" t="s">
        <v>323</v>
      </c>
      <c r="E128" s="229" t="s">
        <v>4083</v>
      </c>
      <c r="F128" s="230" t="s">
        <v>4084</v>
      </c>
      <c r="G128" s="231" t="s">
        <v>3175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373</v>
      </c>
    </row>
    <row r="129" s="2" customFormat="1" ht="16.5" customHeight="1">
      <c r="A129" s="39"/>
      <c r="B129" s="40"/>
      <c r="C129" s="228" t="s">
        <v>350</v>
      </c>
      <c r="D129" s="228" t="s">
        <v>323</v>
      </c>
      <c r="E129" s="229" t="s">
        <v>4085</v>
      </c>
      <c r="F129" s="230" t="s">
        <v>4086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383</v>
      </c>
    </row>
    <row r="130" s="2" customFormat="1" ht="16.5" customHeight="1">
      <c r="A130" s="39"/>
      <c r="B130" s="40"/>
      <c r="C130" s="228" t="s">
        <v>357</v>
      </c>
      <c r="D130" s="228" t="s">
        <v>323</v>
      </c>
      <c r="E130" s="229" t="s">
        <v>3188</v>
      </c>
      <c r="F130" s="230" t="s">
        <v>3189</v>
      </c>
      <c r="G130" s="231" t="s">
        <v>3190</v>
      </c>
      <c r="H130" s="232">
        <v>8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393</v>
      </c>
    </row>
    <row r="131" s="2" customFormat="1" ht="24.15" customHeight="1">
      <c r="A131" s="39"/>
      <c r="B131" s="40"/>
      <c r="C131" s="228" t="s">
        <v>363</v>
      </c>
      <c r="D131" s="228" t="s">
        <v>323</v>
      </c>
      <c r="E131" s="229" t="s">
        <v>4087</v>
      </c>
      <c r="F131" s="230" t="s">
        <v>4088</v>
      </c>
      <c r="G131" s="231" t="s">
        <v>4089</v>
      </c>
      <c r="H131" s="313"/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404</v>
      </c>
    </row>
    <row r="132" s="2" customFormat="1" ht="16.5" customHeight="1">
      <c r="A132" s="39"/>
      <c r="B132" s="40"/>
      <c r="C132" s="228" t="s">
        <v>368</v>
      </c>
      <c r="D132" s="228" t="s">
        <v>323</v>
      </c>
      <c r="E132" s="229" t="s">
        <v>4090</v>
      </c>
      <c r="F132" s="230" t="s">
        <v>4091</v>
      </c>
      <c r="G132" s="231" t="s">
        <v>4092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414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4093</v>
      </c>
      <c r="F133" s="215" t="s">
        <v>3248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SUM(P134:P136)</f>
        <v>0</v>
      </c>
      <c r="Q133" s="220"/>
      <c r="R133" s="221">
        <f>SUM(R134:R136)</f>
        <v>0</v>
      </c>
      <c r="S133" s="220"/>
      <c r="T133" s="222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320</v>
      </c>
      <c r="BK133" s="225">
        <f>SUM(BK134:BK136)</f>
        <v>0</v>
      </c>
    </row>
    <row r="134" s="2" customFormat="1" ht="33" customHeight="1">
      <c r="A134" s="39"/>
      <c r="B134" s="40"/>
      <c r="C134" s="228" t="s">
        <v>373</v>
      </c>
      <c r="D134" s="228" t="s">
        <v>323</v>
      </c>
      <c r="E134" s="229" t="s">
        <v>4094</v>
      </c>
      <c r="F134" s="230" t="s">
        <v>4095</v>
      </c>
      <c r="G134" s="231" t="s">
        <v>2666</v>
      </c>
      <c r="H134" s="232">
        <v>80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522</v>
      </c>
    </row>
    <row r="135" s="2" customFormat="1" ht="16.5" customHeight="1">
      <c r="A135" s="39"/>
      <c r="B135" s="40"/>
      <c r="C135" s="228" t="s">
        <v>378</v>
      </c>
      <c r="D135" s="228" t="s">
        <v>323</v>
      </c>
      <c r="E135" s="229" t="s">
        <v>4096</v>
      </c>
      <c r="F135" s="230" t="s">
        <v>4097</v>
      </c>
      <c r="G135" s="231" t="s">
        <v>437</v>
      </c>
      <c r="H135" s="232">
        <v>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531</v>
      </c>
    </row>
    <row r="136" s="2" customFormat="1" ht="16.5" customHeight="1">
      <c r="A136" s="39"/>
      <c r="B136" s="40"/>
      <c r="C136" s="228" t="s">
        <v>383</v>
      </c>
      <c r="D136" s="228" t="s">
        <v>323</v>
      </c>
      <c r="E136" s="229" t="s">
        <v>4104</v>
      </c>
      <c r="F136" s="230" t="s">
        <v>4105</v>
      </c>
      <c r="G136" s="231" t="s">
        <v>480</v>
      </c>
      <c r="H136" s="232">
        <v>0.5</v>
      </c>
      <c r="I136" s="233"/>
      <c r="J136" s="234">
        <f>ROUND(I136*H136,2)</f>
        <v>0</v>
      </c>
      <c r="K136" s="230" t="s">
        <v>1</v>
      </c>
      <c r="L136" s="45"/>
      <c r="M136" s="246" t="s">
        <v>1</v>
      </c>
      <c r="N136" s="247" t="s">
        <v>46</v>
      </c>
      <c r="O136" s="24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541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8jH0LLYqbOHI+4P9XlgqcPC+tLWcGOLWj7L7BhGho8ffjFwO36IJsicmGeKP3S8zbmGADqgEUv+s/UP0mC2yGQ==" hashValue="eTYD/ovI/vPrfRGHT7nbKwoDZn68fcpO235Jp/Y7myy35D3E4mLJb1fqP+1mVU1LOc3jEPp5QzA024hSoVZmwg==" algorithmName="SHA-512" password="CC35"/>
  <autoFilter ref="C121:K13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3232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ROUND((SUM(BE126:BE136)),  2)</f>
        <v>0</v>
      </c>
      <c r="G37" s="39"/>
      <c r="H37" s="39"/>
      <c r="I37" s="166">
        <v>0.20999999999999999</v>
      </c>
      <c r="J37" s="165">
        <f>ROUND(((SUM(BE126:BE136))*I37),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ROUND((SUM(BF126:BF136)),  2)</f>
        <v>0</v>
      </c>
      <c r="G38" s="39"/>
      <c r="H38" s="39"/>
      <c r="I38" s="166">
        <v>0.14999999999999999</v>
      </c>
      <c r="J38" s="165">
        <f>ROUND(((SUM(BF126:BF136))*I38),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LPS - Uzemnění a hromosvod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3233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LPS - Uzemnění a hromosvod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P127+P133</f>
        <v>0</v>
      </c>
      <c r="Q126" s="105"/>
      <c r="R126" s="209">
        <f>R127+R133</f>
        <v>0</v>
      </c>
      <c r="S126" s="105"/>
      <c r="T126" s="210">
        <f>T127+T133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BK127+BK133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3236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SUM(P128:P132)</f>
        <v>0</v>
      </c>
      <c r="Q127" s="220"/>
      <c r="R127" s="221">
        <f>SUM(R128:R132)</f>
        <v>0</v>
      </c>
      <c r="S127" s="220"/>
      <c r="T127" s="222">
        <f>SUM(T128:T132)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SUM(BK128:BK132)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3237</v>
      </c>
      <c r="F128" s="230" t="s">
        <v>3238</v>
      </c>
      <c r="G128" s="231" t="s">
        <v>515</v>
      </c>
      <c r="H128" s="232">
        <v>9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3239</v>
      </c>
      <c r="F129" s="230" t="s">
        <v>3240</v>
      </c>
      <c r="G129" s="231" t="s">
        <v>515</v>
      </c>
      <c r="H129" s="232">
        <v>139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3241</v>
      </c>
      <c r="F130" s="230" t="s">
        <v>3242</v>
      </c>
      <c r="G130" s="231" t="s">
        <v>3175</v>
      </c>
      <c r="H130" s="232">
        <v>67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3243</v>
      </c>
      <c r="F131" s="230" t="s">
        <v>3244</v>
      </c>
      <c r="G131" s="231" t="s">
        <v>3175</v>
      </c>
      <c r="H131" s="232">
        <v>16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3245</v>
      </c>
      <c r="F132" s="230" t="s">
        <v>3246</v>
      </c>
      <c r="G132" s="231" t="s">
        <v>3175</v>
      </c>
      <c r="H132" s="232">
        <v>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3247</v>
      </c>
      <c r="F133" s="215" t="s">
        <v>3248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SUM(P134:P136)</f>
        <v>0</v>
      </c>
      <c r="Q133" s="220"/>
      <c r="R133" s="221">
        <f>SUM(R134:R136)</f>
        <v>0</v>
      </c>
      <c r="S133" s="220"/>
      <c r="T133" s="222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320</v>
      </c>
      <c r="BK133" s="225">
        <f>SUM(BK134:BK136)</f>
        <v>0</v>
      </c>
    </row>
    <row r="134" s="2" customFormat="1" ht="16.5" customHeight="1">
      <c r="A134" s="39"/>
      <c r="B134" s="40"/>
      <c r="C134" s="228" t="s">
        <v>350</v>
      </c>
      <c r="D134" s="228" t="s">
        <v>323</v>
      </c>
      <c r="E134" s="229" t="s">
        <v>3249</v>
      </c>
      <c r="F134" s="230" t="s">
        <v>3250</v>
      </c>
      <c r="G134" s="231" t="s">
        <v>3251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383</v>
      </c>
    </row>
    <row r="135" s="2" customFormat="1" ht="21.75" customHeight="1">
      <c r="A135" s="39"/>
      <c r="B135" s="40"/>
      <c r="C135" s="228" t="s">
        <v>357</v>
      </c>
      <c r="D135" s="228" t="s">
        <v>323</v>
      </c>
      <c r="E135" s="229" t="s">
        <v>3252</v>
      </c>
      <c r="F135" s="230" t="s">
        <v>3253</v>
      </c>
      <c r="G135" s="231" t="s">
        <v>3251</v>
      </c>
      <c r="H135" s="232">
        <v>8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393</v>
      </c>
    </row>
    <row r="136" s="2" customFormat="1" ht="16.5" customHeight="1">
      <c r="A136" s="39"/>
      <c r="B136" s="40"/>
      <c r="C136" s="228" t="s">
        <v>363</v>
      </c>
      <c r="D136" s="228" t="s">
        <v>323</v>
      </c>
      <c r="E136" s="229" t="s">
        <v>3254</v>
      </c>
      <c r="F136" s="230" t="s">
        <v>3255</v>
      </c>
      <c r="G136" s="231" t="s">
        <v>3251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46" t="s">
        <v>1</v>
      </c>
      <c r="N136" s="247" t="s">
        <v>46</v>
      </c>
      <c r="O136" s="24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ilhe1WDTySFcpoZ9Fzq6d2k8hGcj9fkKzB+3nUKhzBiQK7RHpYYaBOgv0JshQcLingtQT/g0qefMnnceUDCsdA==" hashValue="IiSeXAxWRgas5xy66M2GvlG8pI7qDG//n4gscKa/OsLu0swXX9B5XWrOZwYp2nU1PG9/yHTNmAh9XYaXp1//bg==" algorithmName="SHA-512" password="CC35"/>
  <autoFilter ref="C125:K13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5946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6421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ROUND(J127,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ROUND((SUM(BE127:BE169)),  2)</f>
        <v>0</v>
      </c>
      <c r="G35" s="39"/>
      <c r="H35" s="39"/>
      <c r="I35" s="166">
        <v>0.20999999999999999</v>
      </c>
      <c r="J35" s="165">
        <f>ROUND(((SUM(BE127:BE169))*I35),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ROUND((SUM(BF127:BF169)),  2)</f>
        <v>0</v>
      </c>
      <c r="G36" s="39"/>
      <c r="H36" s="39"/>
      <c r="I36" s="166">
        <v>0.14999999999999999</v>
      </c>
      <c r="J36" s="165">
        <f>ROUND(((SUM(BF127:BF169))*I36),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ROUND((SUM(BG127:BG169)),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ROUND((SUM(BH127:BH169)),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ROUND((SUM(BI127:BI169)),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5946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06 05 - ZDRAVOTNĚ TECHNICKÉ INSTALACE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J127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4108</v>
      </c>
      <c r="E99" s="193"/>
      <c r="F99" s="193"/>
      <c r="G99" s="193"/>
      <c r="H99" s="193"/>
      <c r="I99" s="193"/>
      <c r="J99" s="194">
        <f>J128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4109</v>
      </c>
      <c r="E100" s="193"/>
      <c r="F100" s="193"/>
      <c r="G100" s="193"/>
      <c r="H100" s="193"/>
      <c r="I100" s="193"/>
      <c r="J100" s="194">
        <f>J145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4111</v>
      </c>
      <c r="E101" s="193"/>
      <c r="F101" s="193"/>
      <c r="G101" s="193"/>
      <c r="H101" s="193"/>
      <c r="I101" s="193"/>
      <c r="J101" s="194">
        <f>J147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4112</v>
      </c>
      <c r="E102" s="193"/>
      <c r="F102" s="193"/>
      <c r="G102" s="193"/>
      <c r="H102" s="193"/>
      <c r="I102" s="193"/>
      <c r="J102" s="194">
        <f>J150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4113</v>
      </c>
      <c r="E103" s="193"/>
      <c r="F103" s="193"/>
      <c r="G103" s="193"/>
      <c r="H103" s="193"/>
      <c r="I103" s="193"/>
      <c r="J103" s="194">
        <f>J152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3926</v>
      </c>
      <c r="E104" s="193"/>
      <c r="F104" s="193"/>
      <c r="G104" s="193"/>
      <c r="H104" s="193"/>
      <c r="I104" s="193"/>
      <c r="J104" s="194">
        <f>J161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4117</v>
      </c>
      <c r="E105" s="193"/>
      <c r="F105" s="193"/>
      <c r="G105" s="193"/>
      <c r="H105" s="193"/>
      <c r="I105" s="193"/>
      <c r="J105" s="194">
        <f>J164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304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Rekonstrukce a dostavba staré budovy ZŠ Třebotov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290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5" t="s">
        <v>5946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3168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E11</f>
        <v>SO 06 05 - ZDRAVOTNĚ TECHNICKÉ INSTALACE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F14</f>
        <v>Třebotov, Hlavní 190, 252 26 areál školy</v>
      </c>
      <c r="G121" s="41"/>
      <c r="H121" s="41"/>
      <c r="I121" s="33" t="s">
        <v>24</v>
      </c>
      <c r="J121" s="80" t="str">
        <f>IF(J14="","",J14)</f>
        <v>8. 2. 2024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E17</f>
        <v>Obec Třebotov</v>
      </c>
      <c r="G123" s="41"/>
      <c r="H123" s="41"/>
      <c r="I123" s="33" t="s">
        <v>33</v>
      </c>
      <c r="J123" s="37" t="str">
        <f>E23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IF(E20="","",E20)</f>
        <v>Vyplň údaj</v>
      </c>
      <c r="G124" s="41"/>
      <c r="H124" s="41"/>
      <c r="I124" s="33" t="s">
        <v>37</v>
      </c>
      <c r="J124" s="37" t="str">
        <f>E26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305</v>
      </c>
      <c r="D126" s="204" t="s">
        <v>66</v>
      </c>
      <c r="E126" s="204" t="s">
        <v>62</v>
      </c>
      <c r="F126" s="204" t="s">
        <v>63</v>
      </c>
      <c r="G126" s="204" t="s">
        <v>306</v>
      </c>
      <c r="H126" s="204" t="s">
        <v>307</v>
      </c>
      <c r="I126" s="204" t="s">
        <v>308</v>
      </c>
      <c r="J126" s="204" t="s">
        <v>295</v>
      </c>
      <c r="K126" s="205" t="s">
        <v>309</v>
      </c>
      <c r="L126" s="206"/>
      <c r="M126" s="101" t="s">
        <v>1</v>
      </c>
      <c r="N126" s="102" t="s">
        <v>45</v>
      </c>
      <c r="O126" s="102" t="s">
        <v>310</v>
      </c>
      <c r="P126" s="102" t="s">
        <v>311</v>
      </c>
      <c r="Q126" s="102" t="s">
        <v>312</v>
      </c>
      <c r="R126" s="102" t="s">
        <v>313</v>
      </c>
      <c r="S126" s="102" t="s">
        <v>314</v>
      </c>
      <c r="T126" s="103" t="s">
        <v>315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316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P128+P145+P147+P150+P152+P161+P164</f>
        <v>0</v>
      </c>
      <c r="Q127" s="105"/>
      <c r="R127" s="209">
        <f>R128+R145+R147+R150+R152+R161+R164</f>
        <v>0</v>
      </c>
      <c r="S127" s="105"/>
      <c r="T127" s="210">
        <f>T128+T145+T147+T150+T152+T161+T164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297</v>
      </c>
      <c r="BK127" s="211">
        <f>BK128+BK145+BK147+BK150+BK152+BK161+BK164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89</v>
      </c>
      <c r="F128" s="215" t="s">
        <v>434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SUM(P129:P144)</f>
        <v>0</v>
      </c>
      <c r="Q128" s="220"/>
      <c r="R128" s="221">
        <f>SUM(R129:R144)</f>
        <v>0</v>
      </c>
      <c r="S128" s="220"/>
      <c r="T128" s="222">
        <f>SUM(T129:T144)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SUM(BK129:BK144)</f>
        <v>0</v>
      </c>
    </row>
    <row r="129" s="2" customFormat="1" ht="16.5" customHeight="1">
      <c r="A129" s="39"/>
      <c r="B129" s="40"/>
      <c r="C129" s="228" t="s">
        <v>89</v>
      </c>
      <c r="D129" s="228" t="s">
        <v>323</v>
      </c>
      <c r="E129" s="229" t="s">
        <v>4121</v>
      </c>
      <c r="F129" s="230" t="s">
        <v>4122</v>
      </c>
      <c r="G129" s="231" t="s">
        <v>455</v>
      </c>
      <c r="H129" s="232">
        <v>4.5599999999999996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91</v>
      </c>
    </row>
    <row r="130" s="13" customFormat="1">
      <c r="A130" s="13"/>
      <c r="B130" s="251"/>
      <c r="C130" s="252"/>
      <c r="D130" s="253" t="s">
        <v>440</v>
      </c>
      <c r="E130" s="254" t="s">
        <v>1</v>
      </c>
      <c r="F130" s="255" t="s">
        <v>4123</v>
      </c>
      <c r="G130" s="252"/>
      <c r="H130" s="256">
        <v>4.5599999999999996</v>
      </c>
      <c r="I130" s="257"/>
      <c r="J130" s="252"/>
      <c r="K130" s="252"/>
      <c r="L130" s="258"/>
      <c r="M130" s="259"/>
      <c r="N130" s="260"/>
      <c r="O130" s="260"/>
      <c r="P130" s="260"/>
      <c r="Q130" s="260"/>
      <c r="R130" s="260"/>
      <c r="S130" s="260"/>
      <c r="T130" s="261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2" t="s">
        <v>440</v>
      </c>
      <c r="AU130" s="262" t="s">
        <v>89</v>
      </c>
      <c r="AV130" s="13" t="s">
        <v>91</v>
      </c>
      <c r="AW130" s="13" t="s">
        <v>36</v>
      </c>
      <c r="AX130" s="13" t="s">
        <v>81</v>
      </c>
      <c r="AY130" s="262" t="s">
        <v>320</v>
      </c>
    </row>
    <row r="131" s="14" customFormat="1">
      <c r="A131" s="14"/>
      <c r="B131" s="263"/>
      <c r="C131" s="264"/>
      <c r="D131" s="253" t="s">
        <v>440</v>
      </c>
      <c r="E131" s="265" t="s">
        <v>1</v>
      </c>
      <c r="F131" s="266" t="s">
        <v>485</v>
      </c>
      <c r="G131" s="264"/>
      <c r="H131" s="267">
        <v>4.5599999999999996</v>
      </c>
      <c r="I131" s="268"/>
      <c r="J131" s="264"/>
      <c r="K131" s="264"/>
      <c r="L131" s="269"/>
      <c r="M131" s="270"/>
      <c r="N131" s="271"/>
      <c r="O131" s="271"/>
      <c r="P131" s="271"/>
      <c r="Q131" s="271"/>
      <c r="R131" s="271"/>
      <c r="S131" s="271"/>
      <c r="T131" s="272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73" t="s">
        <v>440</v>
      </c>
      <c r="AU131" s="273" t="s">
        <v>89</v>
      </c>
      <c r="AV131" s="14" t="s">
        <v>341</v>
      </c>
      <c r="AW131" s="14" t="s">
        <v>36</v>
      </c>
      <c r="AX131" s="14" t="s">
        <v>89</v>
      </c>
      <c r="AY131" s="273" t="s">
        <v>320</v>
      </c>
    </row>
    <row r="132" s="2" customFormat="1" ht="24.15" customHeight="1">
      <c r="A132" s="39"/>
      <c r="B132" s="40"/>
      <c r="C132" s="228" t="s">
        <v>91</v>
      </c>
      <c r="D132" s="228" t="s">
        <v>323</v>
      </c>
      <c r="E132" s="229" t="s">
        <v>4124</v>
      </c>
      <c r="F132" s="230" t="s">
        <v>4125</v>
      </c>
      <c r="G132" s="231" t="s">
        <v>437</v>
      </c>
      <c r="H132" s="232">
        <v>11.4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341</v>
      </c>
    </row>
    <row r="133" s="13" customFormat="1">
      <c r="A133" s="13"/>
      <c r="B133" s="251"/>
      <c r="C133" s="252"/>
      <c r="D133" s="253" t="s">
        <v>440</v>
      </c>
      <c r="E133" s="254" t="s">
        <v>1</v>
      </c>
      <c r="F133" s="255" t="s">
        <v>4127</v>
      </c>
      <c r="G133" s="252"/>
      <c r="H133" s="256">
        <v>11.4</v>
      </c>
      <c r="I133" s="257"/>
      <c r="J133" s="252"/>
      <c r="K133" s="252"/>
      <c r="L133" s="258"/>
      <c r="M133" s="259"/>
      <c r="N133" s="260"/>
      <c r="O133" s="260"/>
      <c r="P133" s="260"/>
      <c r="Q133" s="260"/>
      <c r="R133" s="260"/>
      <c r="S133" s="260"/>
      <c r="T133" s="26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2" t="s">
        <v>440</v>
      </c>
      <c r="AU133" s="262" t="s">
        <v>89</v>
      </c>
      <c r="AV133" s="13" t="s">
        <v>91</v>
      </c>
      <c r="AW133" s="13" t="s">
        <v>36</v>
      </c>
      <c r="AX133" s="13" t="s">
        <v>81</v>
      </c>
      <c r="AY133" s="262" t="s">
        <v>320</v>
      </c>
    </row>
    <row r="134" s="14" customFormat="1">
      <c r="A134" s="14"/>
      <c r="B134" s="263"/>
      <c r="C134" s="264"/>
      <c r="D134" s="253" t="s">
        <v>440</v>
      </c>
      <c r="E134" s="265" t="s">
        <v>1</v>
      </c>
      <c r="F134" s="266" t="s">
        <v>485</v>
      </c>
      <c r="G134" s="264"/>
      <c r="H134" s="267">
        <v>11.4</v>
      </c>
      <c r="I134" s="268"/>
      <c r="J134" s="264"/>
      <c r="K134" s="264"/>
      <c r="L134" s="269"/>
      <c r="M134" s="270"/>
      <c r="N134" s="271"/>
      <c r="O134" s="271"/>
      <c r="P134" s="271"/>
      <c r="Q134" s="271"/>
      <c r="R134" s="271"/>
      <c r="S134" s="271"/>
      <c r="T134" s="27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73" t="s">
        <v>440</v>
      </c>
      <c r="AU134" s="273" t="s">
        <v>89</v>
      </c>
      <c r="AV134" s="14" t="s">
        <v>341</v>
      </c>
      <c r="AW134" s="14" t="s">
        <v>36</v>
      </c>
      <c r="AX134" s="14" t="s">
        <v>89</v>
      </c>
      <c r="AY134" s="273" t="s">
        <v>320</v>
      </c>
    </row>
    <row r="135" s="2" customFormat="1" ht="24.15" customHeight="1">
      <c r="A135" s="39"/>
      <c r="B135" s="40"/>
      <c r="C135" s="228" t="s">
        <v>111</v>
      </c>
      <c r="D135" s="228" t="s">
        <v>323</v>
      </c>
      <c r="E135" s="229" t="s">
        <v>4128</v>
      </c>
      <c r="F135" s="230" t="s">
        <v>4129</v>
      </c>
      <c r="G135" s="231" t="s">
        <v>437</v>
      </c>
      <c r="H135" s="232">
        <v>11.4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350</v>
      </c>
    </row>
    <row r="136" s="2" customFormat="1" ht="24.15" customHeight="1">
      <c r="A136" s="39"/>
      <c r="B136" s="40"/>
      <c r="C136" s="228" t="s">
        <v>341</v>
      </c>
      <c r="D136" s="228" t="s">
        <v>323</v>
      </c>
      <c r="E136" s="229" t="s">
        <v>4130</v>
      </c>
      <c r="F136" s="230" t="s">
        <v>4131</v>
      </c>
      <c r="G136" s="231" t="s">
        <v>455</v>
      </c>
      <c r="H136" s="232">
        <v>4.5599999999999996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363</v>
      </c>
    </row>
    <row r="137" s="2" customFormat="1" ht="24.15" customHeight="1">
      <c r="A137" s="39"/>
      <c r="B137" s="40"/>
      <c r="C137" s="228" t="s">
        <v>319</v>
      </c>
      <c r="D137" s="228" t="s">
        <v>323</v>
      </c>
      <c r="E137" s="229" t="s">
        <v>4132</v>
      </c>
      <c r="F137" s="230" t="s">
        <v>4133</v>
      </c>
      <c r="G137" s="231" t="s">
        <v>455</v>
      </c>
      <c r="H137" s="232">
        <v>4.5599999999999996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373</v>
      </c>
    </row>
    <row r="138" s="2" customFormat="1" ht="24.15" customHeight="1">
      <c r="A138" s="39"/>
      <c r="B138" s="40"/>
      <c r="C138" s="228" t="s">
        <v>350</v>
      </c>
      <c r="D138" s="228" t="s">
        <v>323</v>
      </c>
      <c r="E138" s="229" t="s">
        <v>4134</v>
      </c>
      <c r="F138" s="230" t="s">
        <v>4135</v>
      </c>
      <c r="G138" s="231" t="s">
        <v>455</v>
      </c>
      <c r="H138" s="232">
        <v>1.2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383</v>
      </c>
    </row>
    <row r="139" s="2" customFormat="1" ht="37.8" customHeight="1">
      <c r="A139" s="39"/>
      <c r="B139" s="40"/>
      <c r="C139" s="228" t="s">
        <v>357</v>
      </c>
      <c r="D139" s="228" t="s">
        <v>323</v>
      </c>
      <c r="E139" s="229" t="s">
        <v>4136</v>
      </c>
      <c r="F139" s="230" t="s">
        <v>4137</v>
      </c>
      <c r="G139" s="231" t="s">
        <v>455</v>
      </c>
      <c r="H139" s="232">
        <v>36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393</v>
      </c>
    </row>
    <row r="140" s="13" customFormat="1">
      <c r="A140" s="13"/>
      <c r="B140" s="251"/>
      <c r="C140" s="252"/>
      <c r="D140" s="253" t="s">
        <v>440</v>
      </c>
      <c r="E140" s="254" t="s">
        <v>1</v>
      </c>
      <c r="F140" s="255" t="s">
        <v>6422</v>
      </c>
      <c r="G140" s="252"/>
      <c r="H140" s="256">
        <v>36</v>
      </c>
      <c r="I140" s="257"/>
      <c r="J140" s="252"/>
      <c r="K140" s="252"/>
      <c r="L140" s="258"/>
      <c r="M140" s="259"/>
      <c r="N140" s="260"/>
      <c r="O140" s="260"/>
      <c r="P140" s="260"/>
      <c r="Q140" s="260"/>
      <c r="R140" s="260"/>
      <c r="S140" s="260"/>
      <c r="T140" s="26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2" t="s">
        <v>440</v>
      </c>
      <c r="AU140" s="262" t="s">
        <v>89</v>
      </c>
      <c r="AV140" s="13" t="s">
        <v>91</v>
      </c>
      <c r="AW140" s="13" t="s">
        <v>36</v>
      </c>
      <c r="AX140" s="13" t="s">
        <v>81</v>
      </c>
      <c r="AY140" s="262" t="s">
        <v>320</v>
      </c>
    </row>
    <row r="141" s="14" customFormat="1">
      <c r="A141" s="14"/>
      <c r="B141" s="263"/>
      <c r="C141" s="264"/>
      <c r="D141" s="253" t="s">
        <v>440</v>
      </c>
      <c r="E141" s="265" t="s">
        <v>1</v>
      </c>
      <c r="F141" s="266" t="s">
        <v>485</v>
      </c>
      <c r="G141" s="264"/>
      <c r="H141" s="267">
        <v>36</v>
      </c>
      <c r="I141" s="268"/>
      <c r="J141" s="264"/>
      <c r="K141" s="264"/>
      <c r="L141" s="269"/>
      <c r="M141" s="270"/>
      <c r="N141" s="271"/>
      <c r="O141" s="271"/>
      <c r="P141" s="271"/>
      <c r="Q141" s="271"/>
      <c r="R141" s="271"/>
      <c r="S141" s="271"/>
      <c r="T141" s="272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73" t="s">
        <v>440</v>
      </c>
      <c r="AU141" s="273" t="s">
        <v>89</v>
      </c>
      <c r="AV141" s="14" t="s">
        <v>341</v>
      </c>
      <c r="AW141" s="14" t="s">
        <v>36</v>
      </c>
      <c r="AX141" s="14" t="s">
        <v>89</v>
      </c>
      <c r="AY141" s="273" t="s">
        <v>320</v>
      </c>
    </row>
    <row r="142" s="2" customFormat="1" ht="24.15" customHeight="1">
      <c r="A142" s="39"/>
      <c r="B142" s="40"/>
      <c r="C142" s="228" t="s">
        <v>363</v>
      </c>
      <c r="D142" s="228" t="s">
        <v>323</v>
      </c>
      <c r="E142" s="229" t="s">
        <v>4139</v>
      </c>
      <c r="F142" s="230" t="s">
        <v>4140</v>
      </c>
      <c r="G142" s="231" t="s">
        <v>455</v>
      </c>
      <c r="H142" s="232">
        <v>1.2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404</v>
      </c>
    </row>
    <row r="143" s="13" customFormat="1">
      <c r="A143" s="13"/>
      <c r="B143" s="251"/>
      <c r="C143" s="252"/>
      <c r="D143" s="253" t="s">
        <v>440</v>
      </c>
      <c r="E143" s="254" t="s">
        <v>1</v>
      </c>
      <c r="F143" s="255" t="s">
        <v>6423</v>
      </c>
      <c r="G143" s="252"/>
      <c r="H143" s="256">
        <v>1.2</v>
      </c>
      <c r="I143" s="257"/>
      <c r="J143" s="252"/>
      <c r="K143" s="252"/>
      <c r="L143" s="258"/>
      <c r="M143" s="259"/>
      <c r="N143" s="260"/>
      <c r="O143" s="260"/>
      <c r="P143" s="260"/>
      <c r="Q143" s="260"/>
      <c r="R143" s="260"/>
      <c r="S143" s="260"/>
      <c r="T143" s="26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2" t="s">
        <v>440</v>
      </c>
      <c r="AU143" s="262" t="s">
        <v>89</v>
      </c>
      <c r="AV143" s="13" t="s">
        <v>91</v>
      </c>
      <c r="AW143" s="13" t="s">
        <v>36</v>
      </c>
      <c r="AX143" s="13" t="s">
        <v>81</v>
      </c>
      <c r="AY143" s="262" t="s">
        <v>320</v>
      </c>
    </row>
    <row r="144" s="14" customFormat="1">
      <c r="A144" s="14"/>
      <c r="B144" s="263"/>
      <c r="C144" s="264"/>
      <c r="D144" s="253" t="s">
        <v>440</v>
      </c>
      <c r="E144" s="265" t="s">
        <v>1</v>
      </c>
      <c r="F144" s="266" t="s">
        <v>485</v>
      </c>
      <c r="G144" s="264"/>
      <c r="H144" s="267">
        <v>1.2</v>
      </c>
      <c r="I144" s="268"/>
      <c r="J144" s="264"/>
      <c r="K144" s="264"/>
      <c r="L144" s="269"/>
      <c r="M144" s="270"/>
      <c r="N144" s="271"/>
      <c r="O144" s="271"/>
      <c r="P144" s="271"/>
      <c r="Q144" s="271"/>
      <c r="R144" s="271"/>
      <c r="S144" s="271"/>
      <c r="T144" s="27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3" t="s">
        <v>440</v>
      </c>
      <c r="AU144" s="273" t="s">
        <v>89</v>
      </c>
      <c r="AV144" s="14" t="s">
        <v>341</v>
      </c>
      <c r="AW144" s="14" t="s">
        <v>36</v>
      </c>
      <c r="AX144" s="14" t="s">
        <v>89</v>
      </c>
      <c r="AY144" s="273" t="s">
        <v>320</v>
      </c>
    </row>
    <row r="145" s="12" customFormat="1" ht="25.92" customHeight="1">
      <c r="A145" s="12"/>
      <c r="B145" s="212"/>
      <c r="C145" s="213"/>
      <c r="D145" s="214" t="s">
        <v>80</v>
      </c>
      <c r="E145" s="215" t="s">
        <v>409</v>
      </c>
      <c r="F145" s="215" t="s">
        <v>4142</v>
      </c>
      <c r="G145" s="213"/>
      <c r="H145" s="213"/>
      <c r="I145" s="216"/>
      <c r="J145" s="217">
        <f>BK145</f>
        <v>0</v>
      </c>
      <c r="K145" s="213"/>
      <c r="L145" s="218"/>
      <c r="M145" s="219"/>
      <c r="N145" s="220"/>
      <c r="O145" s="220"/>
      <c r="P145" s="221">
        <f>P146</f>
        <v>0</v>
      </c>
      <c r="Q145" s="220"/>
      <c r="R145" s="221">
        <f>R146</f>
        <v>0</v>
      </c>
      <c r="S145" s="220"/>
      <c r="T145" s="222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3" t="s">
        <v>89</v>
      </c>
      <c r="AT145" s="224" t="s">
        <v>80</v>
      </c>
      <c r="AU145" s="224" t="s">
        <v>81</v>
      </c>
      <c r="AY145" s="223" t="s">
        <v>320</v>
      </c>
      <c r="BK145" s="225">
        <f>BK146</f>
        <v>0</v>
      </c>
    </row>
    <row r="146" s="2" customFormat="1" ht="24.15" customHeight="1">
      <c r="A146" s="39"/>
      <c r="B146" s="40"/>
      <c r="C146" s="228" t="s">
        <v>368</v>
      </c>
      <c r="D146" s="228" t="s">
        <v>323</v>
      </c>
      <c r="E146" s="229" t="s">
        <v>4143</v>
      </c>
      <c r="F146" s="230" t="s">
        <v>4144</v>
      </c>
      <c r="G146" s="231" t="s">
        <v>455</v>
      </c>
      <c r="H146" s="232">
        <v>3.3599999999999999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414</v>
      </c>
    </row>
    <row r="147" s="12" customFormat="1" ht="25.92" customHeight="1">
      <c r="A147" s="12"/>
      <c r="B147" s="212"/>
      <c r="C147" s="213"/>
      <c r="D147" s="214" t="s">
        <v>80</v>
      </c>
      <c r="E147" s="215" t="s">
        <v>1023</v>
      </c>
      <c r="F147" s="215" t="s">
        <v>3803</v>
      </c>
      <c r="G147" s="213"/>
      <c r="H147" s="213"/>
      <c r="I147" s="216"/>
      <c r="J147" s="217">
        <f>BK147</f>
        <v>0</v>
      </c>
      <c r="K147" s="213"/>
      <c r="L147" s="218"/>
      <c r="M147" s="219"/>
      <c r="N147" s="220"/>
      <c r="O147" s="220"/>
      <c r="P147" s="221">
        <f>SUM(P148:P149)</f>
        <v>0</v>
      </c>
      <c r="Q147" s="220"/>
      <c r="R147" s="221">
        <f>SUM(R148:R149)</f>
        <v>0</v>
      </c>
      <c r="S147" s="220"/>
      <c r="T147" s="222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3" t="s">
        <v>89</v>
      </c>
      <c r="AT147" s="224" t="s">
        <v>80</v>
      </c>
      <c r="AU147" s="224" t="s">
        <v>81</v>
      </c>
      <c r="AY147" s="223" t="s">
        <v>320</v>
      </c>
      <c r="BK147" s="225">
        <f>SUM(BK148:BK149)</f>
        <v>0</v>
      </c>
    </row>
    <row r="148" s="2" customFormat="1" ht="24.15" customHeight="1">
      <c r="A148" s="39"/>
      <c r="B148" s="40"/>
      <c r="C148" s="228" t="s">
        <v>373</v>
      </c>
      <c r="D148" s="228" t="s">
        <v>323</v>
      </c>
      <c r="E148" s="229" t="s">
        <v>6424</v>
      </c>
      <c r="F148" s="230" t="s">
        <v>4150</v>
      </c>
      <c r="G148" s="231" t="s">
        <v>515</v>
      </c>
      <c r="H148" s="232">
        <v>17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522</v>
      </c>
    </row>
    <row r="149" s="2" customFormat="1" ht="24.15" customHeight="1">
      <c r="A149" s="39"/>
      <c r="B149" s="40"/>
      <c r="C149" s="228" t="s">
        <v>378</v>
      </c>
      <c r="D149" s="228" t="s">
        <v>323</v>
      </c>
      <c r="E149" s="229" t="s">
        <v>4153</v>
      </c>
      <c r="F149" s="230" t="s">
        <v>3807</v>
      </c>
      <c r="G149" s="231" t="s">
        <v>437</v>
      </c>
      <c r="H149" s="232">
        <v>2.5499999999999998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531</v>
      </c>
    </row>
    <row r="150" s="12" customFormat="1" ht="25.92" customHeight="1">
      <c r="A150" s="12"/>
      <c r="B150" s="212"/>
      <c r="C150" s="213"/>
      <c r="D150" s="214" t="s">
        <v>80</v>
      </c>
      <c r="E150" s="215" t="s">
        <v>1292</v>
      </c>
      <c r="F150" s="215" t="s">
        <v>3808</v>
      </c>
      <c r="G150" s="213"/>
      <c r="H150" s="213"/>
      <c r="I150" s="216"/>
      <c r="J150" s="217">
        <f>BK150</f>
        <v>0</v>
      </c>
      <c r="K150" s="213"/>
      <c r="L150" s="218"/>
      <c r="M150" s="219"/>
      <c r="N150" s="220"/>
      <c r="O150" s="220"/>
      <c r="P150" s="221">
        <f>P151</f>
        <v>0</v>
      </c>
      <c r="Q150" s="220"/>
      <c r="R150" s="221">
        <f>R151</f>
        <v>0</v>
      </c>
      <c r="S150" s="220"/>
      <c r="T150" s="222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3" t="s">
        <v>89</v>
      </c>
      <c r="AT150" s="224" t="s">
        <v>80</v>
      </c>
      <c r="AU150" s="224" t="s">
        <v>81</v>
      </c>
      <c r="AY150" s="223" t="s">
        <v>320</v>
      </c>
      <c r="BK150" s="225">
        <f>BK151</f>
        <v>0</v>
      </c>
    </row>
    <row r="151" s="2" customFormat="1" ht="24.15" customHeight="1">
      <c r="A151" s="39"/>
      <c r="B151" s="40"/>
      <c r="C151" s="228" t="s">
        <v>383</v>
      </c>
      <c r="D151" s="228" t="s">
        <v>323</v>
      </c>
      <c r="E151" s="229" t="s">
        <v>4163</v>
      </c>
      <c r="F151" s="230" t="s">
        <v>4164</v>
      </c>
      <c r="G151" s="231" t="s">
        <v>515</v>
      </c>
      <c r="H151" s="232">
        <v>17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823</v>
      </c>
    </row>
    <row r="152" s="12" customFormat="1" ht="25.92" customHeight="1">
      <c r="A152" s="12"/>
      <c r="B152" s="212"/>
      <c r="C152" s="213"/>
      <c r="D152" s="214" t="s">
        <v>80</v>
      </c>
      <c r="E152" s="215" t="s">
        <v>4165</v>
      </c>
      <c r="F152" s="215" t="s">
        <v>4166</v>
      </c>
      <c r="G152" s="213"/>
      <c r="H152" s="213"/>
      <c r="I152" s="216"/>
      <c r="J152" s="217">
        <f>BK152</f>
        <v>0</v>
      </c>
      <c r="K152" s="213"/>
      <c r="L152" s="218"/>
      <c r="M152" s="219"/>
      <c r="N152" s="220"/>
      <c r="O152" s="220"/>
      <c r="P152" s="221">
        <f>SUM(P153:P160)</f>
        <v>0</v>
      </c>
      <c r="Q152" s="220"/>
      <c r="R152" s="221">
        <f>SUM(R153:R160)</f>
        <v>0</v>
      </c>
      <c r="S152" s="220"/>
      <c r="T152" s="222">
        <f>SUM(T153:T160)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3" t="s">
        <v>91</v>
      </c>
      <c r="AT152" s="224" t="s">
        <v>80</v>
      </c>
      <c r="AU152" s="224" t="s">
        <v>81</v>
      </c>
      <c r="AY152" s="223" t="s">
        <v>320</v>
      </c>
      <c r="BK152" s="225">
        <f>SUM(BK153:BK160)</f>
        <v>0</v>
      </c>
    </row>
    <row r="153" s="2" customFormat="1" ht="24.15" customHeight="1">
      <c r="A153" s="39"/>
      <c r="B153" s="40"/>
      <c r="C153" s="228" t="s">
        <v>388</v>
      </c>
      <c r="D153" s="228" t="s">
        <v>323</v>
      </c>
      <c r="E153" s="229" t="s">
        <v>6425</v>
      </c>
      <c r="F153" s="230" t="s">
        <v>6426</v>
      </c>
      <c r="G153" s="231" t="s">
        <v>515</v>
      </c>
      <c r="H153" s="232">
        <v>55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404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404</v>
      </c>
      <c r="BM153" s="239" t="s">
        <v>832</v>
      </c>
    </row>
    <row r="154" s="2" customFormat="1" ht="24.15" customHeight="1">
      <c r="A154" s="39"/>
      <c r="B154" s="40"/>
      <c r="C154" s="228" t="s">
        <v>393</v>
      </c>
      <c r="D154" s="228" t="s">
        <v>323</v>
      </c>
      <c r="E154" s="229" t="s">
        <v>4193</v>
      </c>
      <c r="F154" s="230" t="s">
        <v>4194</v>
      </c>
      <c r="G154" s="231" t="s">
        <v>515</v>
      </c>
      <c r="H154" s="232">
        <v>55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404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404</v>
      </c>
      <c r="BM154" s="239" t="s">
        <v>844</v>
      </c>
    </row>
    <row r="155" s="2" customFormat="1" ht="24.15" customHeight="1">
      <c r="A155" s="39"/>
      <c r="B155" s="40"/>
      <c r="C155" s="228" t="s">
        <v>8</v>
      </c>
      <c r="D155" s="228" t="s">
        <v>323</v>
      </c>
      <c r="E155" s="229" t="s">
        <v>4207</v>
      </c>
      <c r="F155" s="230" t="s">
        <v>4208</v>
      </c>
      <c r="G155" s="231" t="s">
        <v>544</v>
      </c>
      <c r="H155" s="232">
        <v>1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404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404</v>
      </c>
      <c r="BM155" s="239" t="s">
        <v>862</v>
      </c>
    </row>
    <row r="156" s="2" customFormat="1" ht="24.15" customHeight="1">
      <c r="A156" s="39"/>
      <c r="B156" s="40"/>
      <c r="C156" s="228" t="s">
        <v>404</v>
      </c>
      <c r="D156" s="228" t="s">
        <v>323</v>
      </c>
      <c r="E156" s="229" t="s">
        <v>4209</v>
      </c>
      <c r="F156" s="230" t="s">
        <v>4210</v>
      </c>
      <c r="G156" s="231" t="s">
        <v>544</v>
      </c>
      <c r="H156" s="232">
        <v>3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404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404</v>
      </c>
      <c r="BM156" s="239" t="s">
        <v>874</v>
      </c>
    </row>
    <row r="157" s="2" customFormat="1" ht="24.15" customHeight="1">
      <c r="A157" s="39"/>
      <c r="B157" s="40"/>
      <c r="C157" s="228" t="s">
        <v>409</v>
      </c>
      <c r="D157" s="228" t="s">
        <v>323</v>
      </c>
      <c r="E157" s="229" t="s">
        <v>4211</v>
      </c>
      <c r="F157" s="230" t="s">
        <v>4212</v>
      </c>
      <c r="G157" s="231" t="s">
        <v>3175</v>
      </c>
      <c r="H157" s="232">
        <v>3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404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404</v>
      </c>
      <c r="BM157" s="239" t="s">
        <v>889</v>
      </c>
    </row>
    <row r="158" s="2" customFormat="1" ht="16.5" customHeight="1">
      <c r="A158" s="39"/>
      <c r="B158" s="40"/>
      <c r="C158" s="228" t="s">
        <v>414</v>
      </c>
      <c r="D158" s="228" t="s">
        <v>323</v>
      </c>
      <c r="E158" s="229" t="s">
        <v>6427</v>
      </c>
      <c r="F158" s="230" t="s">
        <v>6428</v>
      </c>
      <c r="G158" s="231" t="s">
        <v>3175</v>
      </c>
      <c r="H158" s="232">
        <v>3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404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404</v>
      </c>
      <c r="BM158" s="239" t="s">
        <v>907</v>
      </c>
    </row>
    <row r="159" s="2" customFormat="1" ht="16.5" customHeight="1">
      <c r="A159" s="39"/>
      <c r="B159" s="40"/>
      <c r="C159" s="228" t="s">
        <v>421</v>
      </c>
      <c r="D159" s="228" t="s">
        <v>323</v>
      </c>
      <c r="E159" s="229" t="s">
        <v>4221</v>
      </c>
      <c r="F159" s="230" t="s">
        <v>4222</v>
      </c>
      <c r="G159" s="231" t="s">
        <v>515</v>
      </c>
      <c r="H159" s="232">
        <v>5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404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404</v>
      </c>
      <c r="BM159" s="239" t="s">
        <v>923</v>
      </c>
    </row>
    <row r="160" s="2" customFormat="1" ht="24.15" customHeight="1">
      <c r="A160" s="39"/>
      <c r="B160" s="40"/>
      <c r="C160" s="228" t="s">
        <v>522</v>
      </c>
      <c r="D160" s="228" t="s">
        <v>323</v>
      </c>
      <c r="E160" s="229" t="s">
        <v>4227</v>
      </c>
      <c r="F160" s="230" t="s">
        <v>4228</v>
      </c>
      <c r="G160" s="231" t="s">
        <v>4089</v>
      </c>
      <c r="H160" s="313"/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404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404</v>
      </c>
      <c r="BM160" s="239" t="s">
        <v>933</v>
      </c>
    </row>
    <row r="161" s="12" customFormat="1" ht="25.92" customHeight="1">
      <c r="A161" s="12"/>
      <c r="B161" s="212"/>
      <c r="C161" s="213"/>
      <c r="D161" s="214" t="s">
        <v>80</v>
      </c>
      <c r="E161" s="215" t="s">
        <v>4093</v>
      </c>
      <c r="F161" s="215" t="s">
        <v>3248</v>
      </c>
      <c r="G161" s="213"/>
      <c r="H161" s="213"/>
      <c r="I161" s="216"/>
      <c r="J161" s="217">
        <f>BK161</f>
        <v>0</v>
      </c>
      <c r="K161" s="213"/>
      <c r="L161" s="218"/>
      <c r="M161" s="219"/>
      <c r="N161" s="220"/>
      <c r="O161" s="220"/>
      <c r="P161" s="221">
        <f>SUM(P162:P163)</f>
        <v>0</v>
      </c>
      <c r="Q161" s="220"/>
      <c r="R161" s="221">
        <f>SUM(R162:R163)</f>
        <v>0</v>
      </c>
      <c r="S161" s="220"/>
      <c r="T161" s="222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3" t="s">
        <v>89</v>
      </c>
      <c r="AT161" s="224" t="s">
        <v>80</v>
      </c>
      <c r="AU161" s="224" t="s">
        <v>81</v>
      </c>
      <c r="AY161" s="223" t="s">
        <v>320</v>
      </c>
      <c r="BK161" s="225">
        <f>SUM(BK162:BK163)</f>
        <v>0</v>
      </c>
    </row>
    <row r="162" s="2" customFormat="1" ht="24.15" customHeight="1">
      <c r="A162" s="39"/>
      <c r="B162" s="40"/>
      <c r="C162" s="228" t="s">
        <v>7</v>
      </c>
      <c r="D162" s="228" t="s">
        <v>323</v>
      </c>
      <c r="E162" s="229" t="s">
        <v>4416</v>
      </c>
      <c r="F162" s="230" t="s">
        <v>6429</v>
      </c>
      <c r="G162" s="231" t="s">
        <v>2666</v>
      </c>
      <c r="H162" s="232">
        <v>25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942</v>
      </c>
    </row>
    <row r="163" s="2" customFormat="1" ht="16.5" customHeight="1">
      <c r="A163" s="39"/>
      <c r="B163" s="40"/>
      <c r="C163" s="228" t="s">
        <v>531</v>
      </c>
      <c r="D163" s="228" t="s">
        <v>323</v>
      </c>
      <c r="E163" s="229" t="s">
        <v>3188</v>
      </c>
      <c r="F163" s="230" t="s">
        <v>3189</v>
      </c>
      <c r="G163" s="231" t="s">
        <v>3190</v>
      </c>
      <c r="H163" s="232">
        <v>15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956</v>
      </c>
    </row>
    <row r="164" s="12" customFormat="1" ht="25.92" customHeight="1">
      <c r="A164" s="12"/>
      <c r="B164" s="212"/>
      <c r="C164" s="213"/>
      <c r="D164" s="214" t="s">
        <v>80</v>
      </c>
      <c r="E164" s="215" t="s">
        <v>4417</v>
      </c>
      <c r="F164" s="215" t="s">
        <v>3912</v>
      </c>
      <c r="G164" s="213"/>
      <c r="H164" s="213"/>
      <c r="I164" s="216"/>
      <c r="J164" s="217">
        <f>BK164</f>
        <v>0</v>
      </c>
      <c r="K164" s="213"/>
      <c r="L164" s="218"/>
      <c r="M164" s="219"/>
      <c r="N164" s="220"/>
      <c r="O164" s="220"/>
      <c r="P164" s="221">
        <f>SUM(P165:P169)</f>
        <v>0</v>
      </c>
      <c r="Q164" s="220"/>
      <c r="R164" s="221">
        <f>SUM(R165:R169)</f>
        <v>0</v>
      </c>
      <c r="S164" s="220"/>
      <c r="T164" s="222">
        <f>SUM(T165:T169)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3" t="s">
        <v>89</v>
      </c>
      <c r="AT164" s="224" t="s">
        <v>80</v>
      </c>
      <c r="AU164" s="224" t="s">
        <v>81</v>
      </c>
      <c r="AY164" s="223" t="s">
        <v>320</v>
      </c>
      <c r="BK164" s="225">
        <f>SUM(BK165:BK169)</f>
        <v>0</v>
      </c>
    </row>
    <row r="165" s="2" customFormat="1" ht="16.5" customHeight="1">
      <c r="A165" s="39"/>
      <c r="B165" s="40"/>
      <c r="C165" s="228" t="s">
        <v>536</v>
      </c>
      <c r="D165" s="228" t="s">
        <v>323</v>
      </c>
      <c r="E165" s="229" t="s">
        <v>4418</v>
      </c>
      <c r="F165" s="230" t="s">
        <v>3914</v>
      </c>
      <c r="G165" s="231" t="s">
        <v>480</v>
      </c>
      <c r="H165" s="232">
        <v>0.68000000000000005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968</v>
      </c>
    </row>
    <row r="166" s="2" customFormat="1" ht="21.75" customHeight="1">
      <c r="A166" s="39"/>
      <c r="B166" s="40"/>
      <c r="C166" s="228" t="s">
        <v>541</v>
      </c>
      <c r="D166" s="228" t="s">
        <v>323</v>
      </c>
      <c r="E166" s="229" t="s">
        <v>4419</v>
      </c>
      <c r="F166" s="230" t="s">
        <v>3916</v>
      </c>
      <c r="G166" s="231" t="s">
        <v>480</v>
      </c>
      <c r="H166" s="232">
        <v>0.68000000000000005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986</v>
      </c>
    </row>
    <row r="167" s="2" customFormat="1" ht="24.15" customHeight="1">
      <c r="A167" s="39"/>
      <c r="B167" s="40"/>
      <c r="C167" s="228" t="s">
        <v>546</v>
      </c>
      <c r="D167" s="228" t="s">
        <v>323</v>
      </c>
      <c r="E167" s="229" t="s">
        <v>4420</v>
      </c>
      <c r="F167" s="230" t="s">
        <v>3918</v>
      </c>
      <c r="G167" s="231" t="s">
        <v>480</v>
      </c>
      <c r="H167" s="232">
        <v>0.68000000000000005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997</v>
      </c>
    </row>
    <row r="168" s="2" customFormat="1" ht="24.15" customHeight="1">
      <c r="A168" s="39"/>
      <c r="B168" s="40"/>
      <c r="C168" s="228" t="s">
        <v>550</v>
      </c>
      <c r="D168" s="228" t="s">
        <v>323</v>
      </c>
      <c r="E168" s="229" t="s">
        <v>4421</v>
      </c>
      <c r="F168" s="230" t="s">
        <v>5820</v>
      </c>
      <c r="G168" s="231" t="s">
        <v>480</v>
      </c>
      <c r="H168" s="232">
        <v>0.68000000000000005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1018</v>
      </c>
    </row>
    <row r="169" s="2" customFormat="1" ht="16.5" customHeight="1">
      <c r="A169" s="39"/>
      <c r="B169" s="40"/>
      <c r="C169" s="228" t="s">
        <v>556</v>
      </c>
      <c r="D169" s="228" t="s">
        <v>323</v>
      </c>
      <c r="E169" s="229" t="s">
        <v>3921</v>
      </c>
      <c r="F169" s="230" t="s">
        <v>3922</v>
      </c>
      <c r="G169" s="231" t="s">
        <v>480</v>
      </c>
      <c r="H169" s="232">
        <v>0.68000000000000005</v>
      </c>
      <c r="I169" s="233"/>
      <c r="J169" s="234">
        <f>ROUND(I169*H169,2)</f>
        <v>0</v>
      </c>
      <c r="K169" s="230" t="s">
        <v>1</v>
      </c>
      <c r="L169" s="45"/>
      <c r="M169" s="246" t="s">
        <v>1</v>
      </c>
      <c r="N169" s="247" t="s">
        <v>46</v>
      </c>
      <c r="O169" s="24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1028</v>
      </c>
    </row>
    <row r="170" s="2" customFormat="1" ht="6.96" customHeight="1">
      <c r="A170" s="39"/>
      <c r="B170" s="67"/>
      <c r="C170" s="68"/>
      <c r="D170" s="68"/>
      <c r="E170" s="68"/>
      <c r="F170" s="68"/>
      <c r="G170" s="68"/>
      <c r="H170" s="68"/>
      <c r="I170" s="68"/>
      <c r="J170" s="68"/>
      <c r="K170" s="68"/>
      <c r="L170" s="45"/>
      <c r="M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</row>
  </sheetData>
  <sheetProtection sheet="1" autoFilter="0" formatColumns="0" formatRows="0" objects="1" scenarios="1" spinCount="100000" saltValue="NoAXjpPRKDSbsSylaeuldn21Psv1S1DxC3JTvXVz3z523EUzRtm8cnBJ9ur9nIcRCNbU542/kuoOtDXcuCbx0w==" hashValue="XIKzkZJxPkqBrIdAIwOfnIQIMH3AgiMlHSKgxNPB95tOrjU1pSnCNmx/87TqjXRhMFMVe7ZpjdzH6+bbsxpa5w==" algorithmName="SHA-512" password="CC35"/>
  <autoFilter ref="C126:K16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4" t="s">
        <v>6430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8. 2. 2024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tr">
        <f>IF('Rekapitulace stavby'!E20="","",'Rekapitulace stavby'!E20)</f>
        <v xml:space="preserve"> </v>
      </c>
      <c r="F24" s="39"/>
      <c r="G24" s="39"/>
      <c r="H24" s="39"/>
      <c r="I24" s="152" t="s">
        <v>30</v>
      </c>
      <c r="J24" s="142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226.5" customHeight="1">
      <c r="A27" s="156"/>
      <c r="B27" s="157"/>
      <c r="C27" s="156"/>
      <c r="D27" s="156"/>
      <c r="E27" s="158" t="s">
        <v>292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ROUND(J118,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ROUND((SUM(BE118:BE194)),  2)</f>
        <v>0</v>
      </c>
      <c r="G33" s="39"/>
      <c r="H33" s="39"/>
      <c r="I33" s="166">
        <v>0.20999999999999999</v>
      </c>
      <c r="J33" s="165">
        <f>ROUND(((SUM(BE118:BE194))*I33),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ROUND((SUM(BF118:BF194)),  2)</f>
        <v>0</v>
      </c>
      <c r="G34" s="39"/>
      <c r="H34" s="39"/>
      <c r="I34" s="166">
        <v>0.14999999999999999</v>
      </c>
      <c r="J34" s="165">
        <f>ROUND(((SUM(BF118:BF194))*I34),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ROUND((SUM(BG118:BG194)),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ROUND((SUM(BH118:BH194)),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ROUND((SUM(BI118:BI194)),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07 - ČTU A SADOVÉ ÚPRAVY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8. 2. 2024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294</v>
      </c>
      <c r="D94" s="187"/>
      <c r="E94" s="187"/>
      <c r="F94" s="187"/>
      <c r="G94" s="187"/>
      <c r="H94" s="187"/>
      <c r="I94" s="187"/>
      <c r="J94" s="188" t="s">
        <v>295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296</v>
      </c>
      <c r="D96" s="41"/>
      <c r="E96" s="41"/>
      <c r="F96" s="41"/>
      <c r="G96" s="41"/>
      <c r="H96" s="41"/>
      <c r="I96" s="41"/>
      <c r="J96" s="111">
        <f>J118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297</v>
      </c>
    </row>
    <row r="97" s="9" customFormat="1" ht="24.96" customHeight="1">
      <c r="A97" s="9"/>
      <c r="B97" s="190"/>
      <c r="C97" s="191"/>
      <c r="D97" s="192" t="s">
        <v>6431</v>
      </c>
      <c r="E97" s="193"/>
      <c r="F97" s="193"/>
      <c r="G97" s="193"/>
      <c r="H97" s="193"/>
      <c r="I97" s="193"/>
      <c r="J97" s="194">
        <f>J119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431</v>
      </c>
      <c r="E98" s="198"/>
      <c r="F98" s="198"/>
      <c r="G98" s="198"/>
      <c r="H98" s="198"/>
      <c r="I98" s="198"/>
      <c r="J98" s="199">
        <f>J193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304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85" t="str">
        <f>E7</f>
        <v>Rekonstrukce a dostavba staré budovy ZŠ Třebotov</v>
      </c>
      <c r="F108" s="33"/>
      <c r="G108" s="33"/>
      <c r="H108" s="33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290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>SO 07 - ČTU A SADOVÉ ÚPRAVY</v>
      </c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22</v>
      </c>
      <c r="D112" s="41"/>
      <c r="E112" s="41"/>
      <c r="F112" s="28" t="str">
        <f>F12</f>
        <v>Třebotov, Hlavní 190, 252 26 areál školy</v>
      </c>
      <c r="G112" s="41"/>
      <c r="H112" s="41"/>
      <c r="I112" s="33" t="s">
        <v>24</v>
      </c>
      <c r="J112" s="80" t="str">
        <f>IF(J12="","",J12)</f>
        <v>8. 2. 2024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26</v>
      </c>
      <c r="D114" s="41"/>
      <c r="E114" s="41"/>
      <c r="F114" s="28" t="str">
        <f>E15</f>
        <v>Obec Třebotov</v>
      </c>
      <c r="G114" s="41"/>
      <c r="H114" s="41"/>
      <c r="I114" s="33" t="s">
        <v>33</v>
      </c>
      <c r="J114" s="37" t="str">
        <f>E21</f>
        <v>archlin s.r.o.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31</v>
      </c>
      <c r="D115" s="41"/>
      <c r="E115" s="41"/>
      <c r="F115" s="28" t="str">
        <f>IF(E18="","",E18)</f>
        <v>Vyplň údaj</v>
      </c>
      <c r="G115" s="41"/>
      <c r="H115" s="41"/>
      <c r="I115" s="33" t="s">
        <v>37</v>
      </c>
      <c r="J115" s="37" t="str">
        <f>E24</f>
        <v xml:space="preserve"> 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01"/>
      <c r="B117" s="202"/>
      <c r="C117" s="203" t="s">
        <v>305</v>
      </c>
      <c r="D117" s="204" t="s">
        <v>66</v>
      </c>
      <c r="E117" s="204" t="s">
        <v>62</v>
      </c>
      <c r="F117" s="204" t="s">
        <v>63</v>
      </c>
      <c r="G117" s="204" t="s">
        <v>306</v>
      </c>
      <c r="H117" s="204" t="s">
        <v>307</v>
      </c>
      <c r="I117" s="204" t="s">
        <v>308</v>
      </c>
      <c r="J117" s="204" t="s">
        <v>295</v>
      </c>
      <c r="K117" s="205" t="s">
        <v>309</v>
      </c>
      <c r="L117" s="206"/>
      <c r="M117" s="101" t="s">
        <v>1</v>
      </c>
      <c r="N117" s="102" t="s">
        <v>45</v>
      </c>
      <c r="O117" s="102" t="s">
        <v>310</v>
      </c>
      <c r="P117" s="102" t="s">
        <v>311</v>
      </c>
      <c r="Q117" s="102" t="s">
        <v>312</v>
      </c>
      <c r="R117" s="102" t="s">
        <v>313</v>
      </c>
      <c r="S117" s="102" t="s">
        <v>314</v>
      </c>
      <c r="T117" s="103" t="s">
        <v>315</v>
      </c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</row>
    <row r="118" s="2" customFormat="1" ht="22.8" customHeight="1">
      <c r="A118" s="39"/>
      <c r="B118" s="40"/>
      <c r="C118" s="108" t="s">
        <v>316</v>
      </c>
      <c r="D118" s="41"/>
      <c r="E118" s="41"/>
      <c r="F118" s="41"/>
      <c r="G118" s="41"/>
      <c r="H118" s="41"/>
      <c r="I118" s="41"/>
      <c r="J118" s="207">
        <f>BK118</f>
        <v>0</v>
      </c>
      <c r="K118" s="41"/>
      <c r="L118" s="45"/>
      <c r="M118" s="104"/>
      <c r="N118" s="208"/>
      <c r="O118" s="105"/>
      <c r="P118" s="209">
        <f>P119</f>
        <v>0</v>
      </c>
      <c r="Q118" s="105"/>
      <c r="R118" s="209">
        <f>R119</f>
        <v>0.062939999999999996</v>
      </c>
      <c r="S118" s="105"/>
      <c r="T118" s="210">
        <f>T119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80</v>
      </c>
      <c r="AU118" s="18" t="s">
        <v>297</v>
      </c>
      <c r="BK118" s="211">
        <f>BK119</f>
        <v>0</v>
      </c>
    </row>
    <row r="119" s="12" customFormat="1" ht="25.92" customHeight="1">
      <c r="A119" s="12"/>
      <c r="B119" s="212"/>
      <c r="C119" s="213"/>
      <c r="D119" s="214" t="s">
        <v>80</v>
      </c>
      <c r="E119" s="215" t="s">
        <v>89</v>
      </c>
      <c r="F119" s="215" t="s">
        <v>6432</v>
      </c>
      <c r="G119" s="213"/>
      <c r="H119" s="213"/>
      <c r="I119" s="216"/>
      <c r="J119" s="217">
        <f>BK119</f>
        <v>0</v>
      </c>
      <c r="K119" s="213"/>
      <c r="L119" s="218"/>
      <c r="M119" s="219"/>
      <c r="N119" s="220"/>
      <c r="O119" s="220"/>
      <c r="P119" s="221">
        <f>P120+SUM(P121:P193)</f>
        <v>0</v>
      </c>
      <c r="Q119" s="220"/>
      <c r="R119" s="221">
        <f>R120+SUM(R121:R193)</f>
        <v>0.062939999999999996</v>
      </c>
      <c r="S119" s="220"/>
      <c r="T119" s="222">
        <f>T120+SUM(T121:T193)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3" t="s">
        <v>89</v>
      </c>
      <c r="AT119" s="224" t="s">
        <v>80</v>
      </c>
      <c r="AU119" s="224" t="s">
        <v>81</v>
      </c>
      <c r="AY119" s="223" t="s">
        <v>320</v>
      </c>
      <c r="BK119" s="225">
        <f>BK120+SUM(BK121:BK193)</f>
        <v>0</v>
      </c>
    </row>
    <row r="120" s="2" customFormat="1" ht="33" customHeight="1">
      <c r="A120" s="39"/>
      <c r="B120" s="40"/>
      <c r="C120" s="228" t="s">
        <v>89</v>
      </c>
      <c r="D120" s="228" t="s">
        <v>323</v>
      </c>
      <c r="E120" s="229" t="s">
        <v>6433</v>
      </c>
      <c r="F120" s="230" t="s">
        <v>6434</v>
      </c>
      <c r="G120" s="231" t="s">
        <v>437</v>
      </c>
      <c r="H120" s="232">
        <v>773</v>
      </c>
      <c r="I120" s="233"/>
      <c r="J120" s="234">
        <f>ROUND(I120*H120,2)</f>
        <v>0</v>
      </c>
      <c r="K120" s="230" t="s">
        <v>1</v>
      </c>
      <c r="L120" s="45"/>
      <c r="M120" s="235" t="s">
        <v>1</v>
      </c>
      <c r="N120" s="236" t="s">
        <v>46</v>
      </c>
      <c r="O120" s="92"/>
      <c r="P120" s="237">
        <f>O120*H120</f>
        <v>0</v>
      </c>
      <c r="Q120" s="237">
        <v>0</v>
      </c>
      <c r="R120" s="237">
        <f>Q120*H120</f>
        <v>0</v>
      </c>
      <c r="S120" s="237">
        <v>0</v>
      </c>
      <c r="T120" s="238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39" t="s">
        <v>341</v>
      </c>
      <c r="AT120" s="239" t="s">
        <v>323</v>
      </c>
      <c r="AU120" s="239" t="s">
        <v>89</v>
      </c>
      <c r="AY120" s="18" t="s">
        <v>320</v>
      </c>
      <c r="BE120" s="240">
        <f>IF(N120="základní",J120,0)</f>
        <v>0</v>
      </c>
      <c r="BF120" s="240">
        <f>IF(N120="snížená",J120,0)</f>
        <v>0</v>
      </c>
      <c r="BG120" s="240">
        <f>IF(N120="zákl. přenesená",J120,0)</f>
        <v>0</v>
      </c>
      <c r="BH120" s="240">
        <f>IF(N120="sníž. přenesená",J120,0)</f>
        <v>0</v>
      </c>
      <c r="BI120" s="240">
        <f>IF(N120="nulová",J120,0)</f>
        <v>0</v>
      </c>
      <c r="BJ120" s="18" t="s">
        <v>89</v>
      </c>
      <c r="BK120" s="240">
        <f>ROUND(I120*H120,2)</f>
        <v>0</v>
      </c>
      <c r="BL120" s="18" t="s">
        <v>341</v>
      </c>
      <c r="BM120" s="239" t="s">
        <v>6435</v>
      </c>
    </row>
    <row r="121" s="2" customFormat="1" ht="33" customHeight="1">
      <c r="A121" s="39"/>
      <c r="B121" s="40"/>
      <c r="C121" s="228" t="s">
        <v>91</v>
      </c>
      <c r="D121" s="228" t="s">
        <v>323</v>
      </c>
      <c r="E121" s="229" t="s">
        <v>6436</v>
      </c>
      <c r="F121" s="230" t="s">
        <v>6437</v>
      </c>
      <c r="G121" s="231" t="s">
        <v>437</v>
      </c>
      <c r="H121" s="232">
        <v>29</v>
      </c>
      <c r="I121" s="233"/>
      <c r="J121" s="234">
        <f>ROUND(I121*H121,2)</f>
        <v>0</v>
      </c>
      <c r="K121" s="230" t="s">
        <v>1</v>
      </c>
      <c r="L121" s="45"/>
      <c r="M121" s="235" t="s">
        <v>1</v>
      </c>
      <c r="N121" s="236" t="s">
        <v>46</v>
      </c>
      <c r="O121" s="92"/>
      <c r="P121" s="237">
        <f>O121*H121</f>
        <v>0</v>
      </c>
      <c r="Q121" s="237">
        <v>0</v>
      </c>
      <c r="R121" s="237">
        <f>Q121*H121</f>
        <v>0</v>
      </c>
      <c r="S121" s="237">
        <v>0</v>
      </c>
      <c r="T121" s="238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9" t="s">
        <v>341</v>
      </c>
      <c r="AT121" s="239" t="s">
        <v>323</v>
      </c>
      <c r="AU121" s="239" t="s">
        <v>89</v>
      </c>
      <c r="AY121" s="18" t="s">
        <v>320</v>
      </c>
      <c r="BE121" s="240">
        <f>IF(N121="základní",J121,0)</f>
        <v>0</v>
      </c>
      <c r="BF121" s="240">
        <f>IF(N121="snížená",J121,0)</f>
        <v>0</v>
      </c>
      <c r="BG121" s="240">
        <f>IF(N121="zákl. přenesená",J121,0)</f>
        <v>0</v>
      </c>
      <c r="BH121" s="240">
        <f>IF(N121="sníž. přenesená",J121,0)</f>
        <v>0</v>
      </c>
      <c r="BI121" s="240">
        <f>IF(N121="nulová",J121,0)</f>
        <v>0</v>
      </c>
      <c r="BJ121" s="18" t="s">
        <v>89</v>
      </c>
      <c r="BK121" s="240">
        <f>ROUND(I121*H121,2)</f>
        <v>0</v>
      </c>
      <c r="BL121" s="18" t="s">
        <v>341</v>
      </c>
      <c r="BM121" s="239" t="s">
        <v>6438</v>
      </c>
    </row>
    <row r="122" s="2" customFormat="1" ht="16.5" customHeight="1">
      <c r="A122" s="39"/>
      <c r="B122" s="40"/>
      <c r="C122" s="228" t="s">
        <v>111</v>
      </c>
      <c r="D122" s="228" t="s">
        <v>323</v>
      </c>
      <c r="E122" s="229" t="s">
        <v>6439</v>
      </c>
      <c r="F122" s="230" t="s">
        <v>6440</v>
      </c>
      <c r="G122" s="231" t="s">
        <v>544</v>
      </c>
      <c r="H122" s="232">
        <v>12</v>
      </c>
      <c r="I122" s="233"/>
      <c r="J122" s="234">
        <f>ROUND(I122*H122,2)</f>
        <v>0</v>
      </c>
      <c r="K122" s="230" t="s">
        <v>1</v>
      </c>
      <c r="L122" s="45"/>
      <c r="M122" s="235" t="s">
        <v>1</v>
      </c>
      <c r="N122" s="236" t="s">
        <v>46</v>
      </c>
      <c r="O122" s="92"/>
      <c r="P122" s="237">
        <f>O122*H122</f>
        <v>0</v>
      </c>
      <c r="Q122" s="237">
        <v>0</v>
      </c>
      <c r="R122" s="237">
        <f>Q122*H122</f>
        <v>0</v>
      </c>
      <c r="S122" s="237">
        <v>0</v>
      </c>
      <c r="T122" s="238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9" t="s">
        <v>341</v>
      </c>
      <c r="AT122" s="239" t="s">
        <v>323</v>
      </c>
      <c r="AU122" s="239" t="s">
        <v>89</v>
      </c>
      <c r="AY122" s="18" t="s">
        <v>320</v>
      </c>
      <c r="BE122" s="240">
        <f>IF(N122="základní",J122,0)</f>
        <v>0</v>
      </c>
      <c r="BF122" s="240">
        <f>IF(N122="snížená",J122,0)</f>
        <v>0</v>
      </c>
      <c r="BG122" s="240">
        <f>IF(N122="zákl. přenesená",J122,0)</f>
        <v>0</v>
      </c>
      <c r="BH122" s="240">
        <f>IF(N122="sníž. přenesená",J122,0)</f>
        <v>0</v>
      </c>
      <c r="BI122" s="240">
        <f>IF(N122="nulová",J122,0)</f>
        <v>0</v>
      </c>
      <c r="BJ122" s="18" t="s">
        <v>89</v>
      </c>
      <c r="BK122" s="240">
        <f>ROUND(I122*H122,2)</f>
        <v>0</v>
      </c>
      <c r="BL122" s="18" t="s">
        <v>341</v>
      </c>
      <c r="BM122" s="239" t="s">
        <v>6441</v>
      </c>
    </row>
    <row r="123" s="2" customFormat="1" ht="16.5" customHeight="1">
      <c r="A123" s="39"/>
      <c r="B123" s="40"/>
      <c r="C123" s="228" t="s">
        <v>341</v>
      </c>
      <c r="D123" s="228" t="s">
        <v>323</v>
      </c>
      <c r="E123" s="229" t="s">
        <v>6442</v>
      </c>
      <c r="F123" s="230" t="s">
        <v>6443</v>
      </c>
      <c r="G123" s="231" t="s">
        <v>544</v>
      </c>
      <c r="H123" s="232">
        <v>12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46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341</v>
      </c>
      <c r="AT123" s="239" t="s">
        <v>323</v>
      </c>
      <c r="AU123" s="239" t="s">
        <v>89</v>
      </c>
      <c r="AY123" s="18" t="s">
        <v>320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89</v>
      </c>
      <c r="BK123" s="240">
        <f>ROUND(I123*H123,2)</f>
        <v>0</v>
      </c>
      <c r="BL123" s="18" t="s">
        <v>341</v>
      </c>
      <c r="BM123" s="239" t="s">
        <v>6444</v>
      </c>
    </row>
    <row r="124" s="2" customFormat="1" ht="24.15" customHeight="1">
      <c r="A124" s="39"/>
      <c r="B124" s="40"/>
      <c r="C124" s="228" t="s">
        <v>319</v>
      </c>
      <c r="D124" s="228" t="s">
        <v>323</v>
      </c>
      <c r="E124" s="229" t="s">
        <v>6445</v>
      </c>
      <c r="F124" s="230" t="s">
        <v>6446</v>
      </c>
      <c r="G124" s="231" t="s">
        <v>544</v>
      </c>
      <c r="H124" s="232">
        <v>12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341</v>
      </c>
      <c r="AT124" s="239" t="s">
        <v>323</v>
      </c>
      <c r="AU124" s="239" t="s">
        <v>89</v>
      </c>
      <c r="AY124" s="18" t="s">
        <v>320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341</v>
      </c>
      <c r="BM124" s="239" t="s">
        <v>6447</v>
      </c>
    </row>
    <row r="125" s="2" customFormat="1" ht="24.15" customHeight="1">
      <c r="A125" s="39"/>
      <c r="B125" s="40"/>
      <c r="C125" s="228" t="s">
        <v>350</v>
      </c>
      <c r="D125" s="228" t="s">
        <v>323</v>
      </c>
      <c r="E125" s="229" t="s">
        <v>6448</v>
      </c>
      <c r="F125" s="230" t="s">
        <v>6449</v>
      </c>
      <c r="G125" s="231" t="s">
        <v>544</v>
      </c>
      <c r="H125" s="232">
        <v>12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341</v>
      </c>
      <c r="AT125" s="239" t="s">
        <v>323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341</v>
      </c>
      <c r="BM125" s="239" t="s">
        <v>6450</v>
      </c>
    </row>
    <row r="126" s="2" customFormat="1" ht="21.75" customHeight="1">
      <c r="A126" s="39"/>
      <c r="B126" s="40"/>
      <c r="C126" s="228" t="s">
        <v>357</v>
      </c>
      <c r="D126" s="228" t="s">
        <v>323</v>
      </c>
      <c r="E126" s="229" t="s">
        <v>6451</v>
      </c>
      <c r="F126" s="230" t="s">
        <v>6452</v>
      </c>
      <c r="G126" s="231" t="s">
        <v>544</v>
      </c>
      <c r="H126" s="232">
        <v>12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341</v>
      </c>
      <c r="AT126" s="239" t="s">
        <v>323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341</v>
      </c>
      <c r="BM126" s="239" t="s">
        <v>6453</v>
      </c>
    </row>
    <row r="127" s="2" customFormat="1" ht="24.15" customHeight="1">
      <c r="A127" s="39"/>
      <c r="B127" s="40"/>
      <c r="C127" s="228" t="s">
        <v>363</v>
      </c>
      <c r="D127" s="228" t="s">
        <v>323</v>
      </c>
      <c r="E127" s="229" t="s">
        <v>6454</v>
      </c>
      <c r="F127" s="230" t="s">
        <v>6455</v>
      </c>
      <c r="G127" s="231" t="s">
        <v>437</v>
      </c>
      <c r="H127" s="232">
        <v>29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341</v>
      </c>
      <c r="AT127" s="239" t="s">
        <v>323</v>
      </c>
      <c r="AU127" s="239" t="s">
        <v>89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341</v>
      </c>
      <c r="BM127" s="239" t="s">
        <v>6456</v>
      </c>
    </row>
    <row r="128" s="2" customFormat="1" ht="37.8" customHeight="1">
      <c r="A128" s="39"/>
      <c r="B128" s="40"/>
      <c r="C128" s="228" t="s">
        <v>368</v>
      </c>
      <c r="D128" s="228" t="s">
        <v>323</v>
      </c>
      <c r="E128" s="229" t="s">
        <v>462</v>
      </c>
      <c r="F128" s="230" t="s">
        <v>463</v>
      </c>
      <c r="G128" s="231" t="s">
        <v>455</v>
      </c>
      <c r="H128" s="232">
        <v>90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6457</v>
      </c>
    </row>
    <row r="129" s="2" customFormat="1" ht="24.15" customHeight="1">
      <c r="A129" s="39"/>
      <c r="B129" s="40"/>
      <c r="C129" s="228" t="s">
        <v>373</v>
      </c>
      <c r="D129" s="228" t="s">
        <v>323</v>
      </c>
      <c r="E129" s="229" t="s">
        <v>466</v>
      </c>
      <c r="F129" s="230" t="s">
        <v>467</v>
      </c>
      <c r="G129" s="231" t="s">
        <v>455</v>
      </c>
      <c r="H129" s="232">
        <v>90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6458</v>
      </c>
    </row>
    <row r="130" s="2" customFormat="1" ht="24.15" customHeight="1">
      <c r="A130" s="39"/>
      <c r="B130" s="40"/>
      <c r="C130" s="228" t="s">
        <v>378</v>
      </c>
      <c r="D130" s="228" t="s">
        <v>323</v>
      </c>
      <c r="E130" s="229" t="s">
        <v>6459</v>
      </c>
      <c r="F130" s="230" t="s">
        <v>6460</v>
      </c>
      <c r="G130" s="231" t="s">
        <v>455</v>
      </c>
      <c r="H130" s="232">
        <v>37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6461</v>
      </c>
    </row>
    <row r="131" s="2" customFormat="1" ht="33" customHeight="1">
      <c r="A131" s="39"/>
      <c r="B131" s="40"/>
      <c r="C131" s="228" t="s">
        <v>383</v>
      </c>
      <c r="D131" s="228" t="s">
        <v>323</v>
      </c>
      <c r="E131" s="229" t="s">
        <v>6462</v>
      </c>
      <c r="F131" s="230" t="s">
        <v>6463</v>
      </c>
      <c r="G131" s="231" t="s">
        <v>437</v>
      </c>
      <c r="H131" s="232">
        <v>293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6464</v>
      </c>
    </row>
    <row r="132" s="2" customFormat="1" ht="24.15" customHeight="1">
      <c r="A132" s="39"/>
      <c r="B132" s="40"/>
      <c r="C132" s="228" t="s">
        <v>388</v>
      </c>
      <c r="D132" s="228" t="s">
        <v>323</v>
      </c>
      <c r="E132" s="229" t="s">
        <v>6465</v>
      </c>
      <c r="F132" s="230" t="s">
        <v>6466</v>
      </c>
      <c r="G132" s="231" t="s">
        <v>437</v>
      </c>
      <c r="H132" s="232">
        <v>293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6467</v>
      </c>
    </row>
    <row r="133" s="2" customFormat="1" ht="24.15" customHeight="1">
      <c r="A133" s="39"/>
      <c r="B133" s="40"/>
      <c r="C133" s="228" t="s">
        <v>393</v>
      </c>
      <c r="D133" s="228" t="s">
        <v>323</v>
      </c>
      <c r="E133" s="229" t="s">
        <v>6468</v>
      </c>
      <c r="F133" s="230" t="s">
        <v>6469</v>
      </c>
      <c r="G133" s="231" t="s">
        <v>437</v>
      </c>
      <c r="H133" s="232">
        <v>38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6470</v>
      </c>
    </row>
    <row r="134" s="2" customFormat="1" ht="24.15" customHeight="1">
      <c r="A134" s="39"/>
      <c r="B134" s="40"/>
      <c r="C134" s="228" t="s">
        <v>8</v>
      </c>
      <c r="D134" s="228" t="s">
        <v>323</v>
      </c>
      <c r="E134" s="229" t="s">
        <v>6471</v>
      </c>
      <c r="F134" s="230" t="s">
        <v>6472</v>
      </c>
      <c r="G134" s="231" t="s">
        <v>437</v>
      </c>
      <c r="H134" s="232">
        <v>927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6473</v>
      </c>
    </row>
    <row r="135" s="2" customFormat="1" ht="37.8" customHeight="1">
      <c r="A135" s="39"/>
      <c r="B135" s="40"/>
      <c r="C135" s="228" t="s">
        <v>404</v>
      </c>
      <c r="D135" s="228" t="s">
        <v>323</v>
      </c>
      <c r="E135" s="229" t="s">
        <v>6474</v>
      </c>
      <c r="F135" s="230" t="s">
        <v>6475</v>
      </c>
      <c r="G135" s="231" t="s">
        <v>437</v>
      </c>
      <c r="H135" s="232">
        <v>773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6476</v>
      </c>
    </row>
    <row r="136" s="2" customFormat="1" ht="33" customHeight="1">
      <c r="A136" s="39"/>
      <c r="B136" s="40"/>
      <c r="C136" s="228" t="s">
        <v>409</v>
      </c>
      <c r="D136" s="228" t="s">
        <v>323</v>
      </c>
      <c r="E136" s="229" t="s">
        <v>6477</v>
      </c>
      <c r="F136" s="230" t="s">
        <v>6478</v>
      </c>
      <c r="G136" s="231" t="s">
        <v>544</v>
      </c>
      <c r="H136" s="232">
        <v>204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6479</v>
      </c>
    </row>
    <row r="137" s="2" customFormat="1" ht="33" customHeight="1">
      <c r="A137" s="39"/>
      <c r="B137" s="40"/>
      <c r="C137" s="228" t="s">
        <v>414</v>
      </c>
      <c r="D137" s="228" t="s">
        <v>323</v>
      </c>
      <c r="E137" s="229" t="s">
        <v>6480</v>
      </c>
      <c r="F137" s="230" t="s">
        <v>6481</v>
      </c>
      <c r="G137" s="231" t="s">
        <v>544</v>
      </c>
      <c r="H137" s="232">
        <v>267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6482</v>
      </c>
    </row>
    <row r="138" s="2" customFormat="1" ht="33" customHeight="1">
      <c r="A138" s="39"/>
      <c r="B138" s="40"/>
      <c r="C138" s="228" t="s">
        <v>421</v>
      </c>
      <c r="D138" s="228" t="s">
        <v>323</v>
      </c>
      <c r="E138" s="229" t="s">
        <v>6483</v>
      </c>
      <c r="F138" s="230" t="s">
        <v>6484</v>
      </c>
      <c r="G138" s="231" t="s">
        <v>544</v>
      </c>
      <c r="H138" s="232">
        <v>14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6485</v>
      </c>
    </row>
    <row r="139" s="2" customFormat="1" ht="21.75" customHeight="1">
      <c r="A139" s="39"/>
      <c r="B139" s="40"/>
      <c r="C139" s="228" t="s">
        <v>522</v>
      </c>
      <c r="D139" s="228" t="s">
        <v>323</v>
      </c>
      <c r="E139" s="229" t="s">
        <v>6486</v>
      </c>
      <c r="F139" s="230" t="s">
        <v>6487</v>
      </c>
      <c r="G139" s="231" t="s">
        <v>544</v>
      </c>
      <c r="H139" s="232">
        <v>48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6488</v>
      </c>
    </row>
    <row r="140" s="2" customFormat="1" ht="21.75" customHeight="1">
      <c r="A140" s="39"/>
      <c r="B140" s="40"/>
      <c r="C140" s="228" t="s">
        <v>7</v>
      </c>
      <c r="D140" s="228" t="s">
        <v>323</v>
      </c>
      <c r="E140" s="229" t="s">
        <v>6489</v>
      </c>
      <c r="F140" s="230" t="s">
        <v>6490</v>
      </c>
      <c r="G140" s="231" t="s">
        <v>437</v>
      </c>
      <c r="H140" s="232">
        <v>293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6491</v>
      </c>
    </row>
    <row r="141" s="2" customFormat="1" ht="21.75" customHeight="1">
      <c r="A141" s="39"/>
      <c r="B141" s="40"/>
      <c r="C141" s="228" t="s">
        <v>531</v>
      </c>
      <c r="D141" s="228" t="s">
        <v>323</v>
      </c>
      <c r="E141" s="229" t="s">
        <v>6492</v>
      </c>
      <c r="F141" s="230" t="s">
        <v>6493</v>
      </c>
      <c r="G141" s="231" t="s">
        <v>437</v>
      </c>
      <c r="H141" s="232">
        <v>293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6494</v>
      </c>
    </row>
    <row r="142" s="2" customFormat="1" ht="24.15" customHeight="1">
      <c r="A142" s="39"/>
      <c r="B142" s="40"/>
      <c r="C142" s="228" t="s">
        <v>536</v>
      </c>
      <c r="D142" s="228" t="s">
        <v>323</v>
      </c>
      <c r="E142" s="229" t="s">
        <v>6495</v>
      </c>
      <c r="F142" s="230" t="s">
        <v>6496</v>
      </c>
      <c r="G142" s="231" t="s">
        <v>437</v>
      </c>
      <c r="H142" s="232">
        <v>773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6497</v>
      </c>
    </row>
    <row r="143" s="2" customFormat="1" ht="24.15" customHeight="1">
      <c r="A143" s="39"/>
      <c r="B143" s="40"/>
      <c r="C143" s="228" t="s">
        <v>541</v>
      </c>
      <c r="D143" s="228" t="s">
        <v>323</v>
      </c>
      <c r="E143" s="229" t="s">
        <v>6498</v>
      </c>
      <c r="F143" s="230" t="s">
        <v>6499</v>
      </c>
      <c r="G143" s="231" t="s">
        <v>437</v>
      </c>
      <c r="H143" s="232">
        <v>84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6500</v>
      </c>
    </row>
    <row r="144" s="2" customFormat="1" ht="24.15" customHeight="1">
      <c r="A144" s="39"/>
      <c r="B144" s="40"/>
      <c r="C144" s="228" t="s">
        <v>546</v>
      </c>
      <c r="D144" s="228" t="s">
        <v>323</v>
      </c>
      <c r="E144" s="229" t="s">
        <v>6501</v>
      </c>
      <c r="F144" s="230" t="s">
        <v>6502</v>
      </c>
      <c r="G144" s="231" t="s">
        <v>544</v>
      </c>
      <c r="H144" s="232">
        <v>471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6503</v>
      </c>
    </row>
    <row r="145" s="2" customFormat="1" ht="24.15" customHeight="1">
      <c r="A145" s="39"/>
      <c r="B145" s="40"/>
      <c r="C145" s="228" t="s">
        <v>550</v>
      </c>
      <c r="D145" s="228" t="s">
        <v>323</v>
      </c>
      <c r="E145" s="229" t="s">
        <v>6504</v>
      </c>
      <c r="F145" s="230" t="s">
        <v>6505</v>
      </c>
      <c r="G145" s="231" t="s">
        <v>544</v>
      </c>
      <c r="H145" s="232">
        <v>14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6506</v>
      </c>
    </row>
    <row r="146" s="2" customFormat="1" ht="24.15" customHeight="1">
      <c r="A146" s="39"/>
      <c r="B146" s="40"/>
      <c r="C146" s="228" t="s">
        <v>556</v>
      </c>
      <c r="D146" s="228" t="s">
        <v>323</v>
      </c>
      <c r="E146" s="229" t="s">
        <v>6507</v>
      </c>
      <c r="F146" s="230" t="s">
        <v>6508</v>
      </c>
      <c r="G146" s="231" t="s">
        <v>544</v>
      </c>
      <c r="H146" s="232">
        <v>14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6.0000000000000002E-05</v>
      </c>
      <c r="R146" s="237">
        <f>Q146*H146</f>
        <v>0.00084000000000000003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6509</v>
      </c>
    </row>
    <row r="147" s="2" customFormat="1" ht="24.15" customHeight="1">
      <c r="A147" s="39"/>
      <c r="B147" s="40"/>
      <c r="C147" s="228" t="s">
        <v>561</v>
      </c>
      <c r="D147" s="228" t="s">
        <v>323</v>
      </c>
      <c r="E147" s="229" t="s">
        <v>6510</v>
      </c>
      <c r="F147" s="230" t="s">
        <v>6511</v>
      </c>
      <c r="G147" s="231" t="s">
        <v>3175</v>
      </c>
      <c r="H147" s="232">
        <v>90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6512</v>
      </c>
    </row>
    <row r="148" s="2" customFormat="1" ht="24.15" customHeight="1">
      <c r="A148" s="39"/>
      <c r="B148" s="40"/>
      <c r="C148" s="228" t="s">
        <v>566</v>
      </c>
      <c r="D148" s="228" t="s">
        <v>323</v>
      </c>
      <c r="E148" s="229" t="s">
        <v>6513</v>
      </c>
      <c r="F148" s="230" t="s">
        <v>6514</v>
      </c>
      <c r="G148" s="231" t="s">
        <v>3175</v>
      </c>
      <c r="H148" s="232">
        <v>10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6515</v>
      </c>
    </row>
    <row r="149" s="2" customFormat="1" ht="16.5" customHeight="1">
      <c r="A149" s="39"/>
      <c r="B149" s="40"/>
      <c r="C149" s="228" t="s">
        <v>573</v>
      </c>
      <c r="D149" s="228" t="s">
        <v>323</v>
      </c>
      <c r="E149" s="229" t="s">
        <v>6516</v>
      </c>
      <c r="F149" s="230" t="s">
        <v>6517</v>
      </c>
      <c r="G149" s="231" t="s">
        <v>437</v>
      </c>
      <c r="H149" s="232">
        <v>56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6518</v>
      </c>
    </row>
    <row r="150" s="2" customFormat="1" ht="16.5" customHeight="1">
      <c r="A150" s="39"/>
      <c r="B150" s="40"/>
      <c r="C150" s="228" t="s">
        <v>819</v>
      </c>
      <c r="D150" s="228" t="s">
        <v>323</v>
      </c>
      <c r="E150" s="229" t="s">
        <v>6519</v>
      </c>
      <c r="F150" s="230" t="s">
        <v>6520</v>
      </c>
      <c r="G150" s="231" t="s">
        <v>437</v>
      </c>
      <c r="H150" s="232">
        <v>56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6521</v>
      </c>
    </row>
    <row r="151" s="2" customFormat="1" ht="24.15" customHeight="1">
      <c r="A151" s="39"/>
      <c r="B151" s="40"/>
      <c r="C151" s="228" t="s">
        <v>823</v>
      </c>
      <c r="D151" s="228" t="s">
        <v>323</v>
      </c>
      <c r="E151" s="229" t="s">
        <v>6522</v>
      </c>
      <c r="F151" s="230" t="s">
        <v>6523</v>
      </c>
      <c r="G151" s="231" t="s">
        <v>437</v>
      </c>
      <c r="H151" s="232">
        <v>129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6524</v>
      </c>
    </row>
    <row r="152" s="2" customFormat="1" ht="24.15" customHeight="1">
      <c r="A152" s="39"/>
      <c r="B152" s="40"/>
      <c r="C152" s="228" t="s">
        <v>828</v>
      </c>
      <c r="D152" s="228" t="s">
        <v>323</v>
      </c>
      <c r="E152" s="229" t="s">
        <v>6525</v>
      </c>
      <c r="F152" s="230" t="s">
        <v>6526</v>
      </c>
      <c r="G152" s="231" t="s">
        <v>480</v>
      </c>
      <c r="H152" s="232">
        <v>0.059999999999999998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6527</v>
      </c>
    </row>
    <row r="153" s="2" customFormat="1" ht="24.15" customHeight="1">
      <c r="A153" s="39"/>
      <c r="B153" s="40"/>
      <c r="C153" s="228" t="s">
        <v>832</v>
      </c>
      <c r="D153" s="228" t="s">
        <v>323</v>
      </c>
      <c r="E153" s="229" t="s">
        <v>6528</v>
      </c>
      <c r="F153" s="230" t="s">
        <v>6529</v>
      </c>
      <c r="G153" s="231" t="s">
        <v>437</v>
      </c>
      <c r="H153" s="232">
        <v>773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6530</v>
      </c>
    </row>
    <row r="154" s="2" customFormat="1" ht="16.5" customHeight="1">
      <c r="A154" s="39"/>
      <c r="B154" s="40"/>
      <c r="C154" s="228" t="s">
        <v>838</v>
      </c>
      <c r="D154" s="228" t="s">
        <v>323</v>
      </c>
      <c r="E154" s="229" t="s">
        <v>91</v>
      </c>
      <c r="F154" s="230" t="s">
        <v>6531</v>
      </c>
      <c r="G154" s="231" t="s">
        <v>3175</v>
      </c>
      <c r="H154" s="232">
        <v>14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6532</v>
      </c>
    </row>
    <row r="155" s="2" customFormat="1" ht="24.15" customHeight="1">
      <c r="A155" s="39"/>
      <c r="B155" s="40"/>
      <c r="C155" s="228" t="s">
        <v>844</v>
      </c>
      <c r="D155" s="228" t="s">
        <v>323</v>
      </c>
      <c r="E155" s="229" t="s">
        <v>6533</v>
      </c>
      <c r="F155" s="230" t="s">
        <v>6534</v>
      </c>
      <c r="G155" s="231" t="s">
        <v>437</v>
      </c>
      <c r="H155" s="232">
        <v>90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6535</v>
      </c>
    </row>
    <row r="156" s="2" customFormat="1" ht="21.75" customHeight="1">
      <c r="A156" s="39"/>
      <c r="B156" s="40"/>
      <c r="C156" s="228" t="s">
        <v>850</v>
      </c>
      <c r="D156" s="228" t="s">
        <v>323</v>
      </c>
      <c r="E156" s="229" t="s">
        <v>6536</v>
      </c>
      <c r="F156" s="230" t="s">
        <v>6537</v>
      </c>
      <c r="G156" s="231" t="s">
        <v>437</v>
      </c>
      <c r="H156" s="232">
        <v>90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6538</v>
      </c>
    </row>
    <row r="157" s="2" customFormat="1" ht="44.25" customHeight="1">
      <c r="A157" s="39"/>
      <c r="B157" s="40"/>
      <c r="C157" s="228" t="s">
        <v>862</v>
      </c>
      <c r="D157" s="228" t="s">
        <v>323</v>
      </c>
      <c r="E157" s="229" t="s">
        <v>6539</v>
      </c>
      <c r="F157" s="230" t="s">
        <v>6540</v>
      </c>
      <c r="G157" s="231" t="s">
        <v>437</v>
      </c>
      <c r="H157" s="232">
        <v>90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0.00068999999999999997</v>
      </c>
      <c r="R157" s="237">
        <f>Q157*H157</f>
        <v>0.062099999999999995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6541</v>
      </c>
    </row>
    <row r="158" s="2" customFormat="1" ht="16.5" customHeight="1">
      <c r="A158" s="39"/>
      <c r="B158" s="40"/>
      <c r="C158" s="274" t="s">
        <v>867</v>
      </c>
      <c r="D158" s="274" t="s">
        <v>503</v>
      </c>
      <c r="E158" s="275" t="s">
        <v>111</v>
      </c>
      <c r="F158" s="276" t="s">
        <v>6542</v>
      </c>
      <c r="G158" s="277" t="s">
        <v>455</v>
      </c>
      <c r="H158" s="278">
        <v>39</v>
      </c>
      <c r="I158" s="279"/>
      <c r="J158" s="280">
        <f>ROUND(I158*H158,2)</f>
        <v>0</v>
      </c>
      <c r="K158" s="276" t="s">
        <v>1</v>
      </c>
      <c r="L158" s="281"/>
      <c r="M158" s="282" t="s">
        <v>1</v>
      </c>
      <c r="N158" s="283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363</v>
      </c>
      <c r="AT158" s="239" t="s">
        <v>503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6543</v>
      </c>
    </row>
    <row r="159" s="2" customFormat="1" ht="16.5" customHeight="1">
      <c r="A159" s="39"/>
      <c r="B159" s="40"/>
      <c r="C159" s="274" t="s">
        <v>874</v>
      </c>
      <c r="D159" s="274" t="s">
        <v>503</v>
      </c>
      <c r="E159" s="275" t="s">
        <v>341</v>
      </c>
      <c r="F159" s="276" t="s">
        <v>6544</v>
      </c>
      <c r="G159" s="277" t="s">
        <v>455</v>
      </c>
      <c r="H159" s="278">
        <v>9.5</v>
      </c>
      <c r="I159" s="279"/>
      <c r="J159" s="280">
        <f>ROUND(I159*H159,2)</f>
        <v>0</v>
      </c>
      <c r="K159" s="276" t="s">
        <v>1</v>
      </c>
      <c r="L159" s="281"/>
      <c r="M159" s="282" t="s">
        <v>1</v>
      </c>
      <c r="N159" s="283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363</v>
      </c>
      <c r="AT159" s="239" t="s">
        <v>503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6545</v>
      </c>
    </row>
    <row r="160" s="2" customFormat="1" ht="16.5" customHeight="1">
      <c r="A160" s="39"/>
      <c r="B160" s="40"/>
      <c r="C160" s="274" t="s">
        <v>884</v>
      </c>
      <c r="D160" s="274" t="s">
        <v>503</v>
      </c>
      <c r="E160" s="275" t="s">
        <v>319</v>
      </c>
      <c r="F160" s="276" t="s">
        <v>6546</v>
      </c>
      <c r="G160" s="277" t="s">
        <v>455</v>
      </c>
      <c r="H160" s="278">
        <v>19</v>
      </c>
      <c r="I160" s="279"/>
      <c r="J160" s="280">
        <f>ROUND(I160*H160,2)</f>
        <v>0</v>
      </c>
      <c r="K160" s="276" t="s">
        <v>1</v>
      </c>
      <c r="L160" s="281"/>
      <c r="M160" s="282" t="s">
        <v>1</v>
      </c>
      <c r="N160" s="283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363</v>
      </c>
      <c r="AT160" s="239" t="s">
        <v>503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6547</v>
      </c>
    </row>
    <row r="161" s="2" customFormat="1" ht="16.5" customHeight="1">
      <c r="A161" s="39"/>
      <c r="B161" s="40"/>
      <c r="C161" s="274" t="s">
        <v>889</v>
      </c>
      <c r="D161" s="274" t="s">
        <v>503</v>
      </c>
      <c r="E161" s="275" t="s">
        <v>350</v>
      </c>
      <c r="F161" s="276" t="s">
        <v>6548</v>
      </c>
      <c r="G161" s="277" t="s">
        <v>455</v>
      </c>
      <c r="H161" s="278">
        <v>34</v>
      </c>
      <c r="I161" s="279"/>
      <c r="J161" s="280">
        <f>ROUND(I161*H161,2)</f>
        <v>0</v>
      </c>
      <c r="K161" s="276" t="s">
        <v>1</v>
      </c>
      <c r="L161" s="281"/>
      <c r="M161" s="282" t="s">
        <v>1</v>
      </c>
      <c r="N161" s="283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363</v>
      </c>
      <c r="AT161" s="239" t="s">
        <v>503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6549</v>
      </c>
    </row>
    <row r="162" s="2" customFormat="1" ht="16.5" customHeight="1">
      <c r="A162" s="39"/>
      <c r="B162" s="40"/>
      <c r="C162" s="274" t="s">
        <v>895</v>
      </c>
      <c r="D162" s="274" t="s">
        <v>503</v>
      </c>
      <c r="E162" s="275" t="s">
        <v>357</v>
      </c>
      <c r="F162" s="276" t="s">
        <v>6550</v>
      </c>
      <c r="G162" s="277" t="s">
        <v>544</v>
      </c>
      <c r="H162" s="278">
        <v>42</v>
      </c>
      <c r="I162" s="279"/>
      <c r="J162" s="280">
        <f>ROUND(I162*H162,2)</f>
        <v>0</v>
      </c>
      <c r="K162" s="276" t="s">
        <v>1</v>
      </c>
      <c r="L162" s="281"/>
      <c r="M162" s="282" t="s">
        <v>1</v>
      </c>
      <c r="N162" s="283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363</v>
      </c>
      <c r="AT162" s="239" t="s">
        <v>503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6551</v>
      </c>
    </row>
    <row r="163" s="2" customFormat="1" ht="16.5" customHeight="1">
      <c r="A163" s="39"/>
      <c r="B163" s="40"/>
      <c r="C163" s="274" t="s">
        <v>907</v>
      </c>
      <c r="D163" s="274" t="s">
        <v>503</v>
      </c>
      <c r="E163" s="275" t="s">
        <v>363</v>
      </c>
      <c r="F163" s="276" t="s">
        <v>6552</v>
      </c>
      <c r="G163" s="277" t="s">
        <v>2666</v>
      </c>
      <c r="H163" s="278">
        <v>60</v>
      </c>
      <c r="I163" s="279"/>
      <c r="J163" s="280">
        <f>ROUND(I163*H163,2)</f>
        <v>0</v>
      </c>
      <c r="K163" s="276" t="s">
        <v>1</v>
      </c>
      <c r="L163" s="281"/>
      <c r="M163" s="282" t="s">
        <v>1</v>
      </c>
      <c r="N163" s="283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363</v>
      </c>
      <c r="AT163" s="239" t="s">
        <v>503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6553</v>
      </c>
    </row>
    <row r="164" s="2" customFormat="1" ht="16.5" customHeight="1">
      <c r="A164" s="39"/>
      <c r="B164" s="40"/>
      <c r="C164" s="274" t="s">
        <v>918</v>
      </c>
      <c r="D164" s="274" t="s">
        <v>503</v>
      </c>
      <c r="E164" s="275" t="s">
        <v>368</v>
      </c>
      <c r="F164" s="276" t="s">
        <v>6554</v>
      </c>
      <c r="G164" s="277" t="s">
        <v>544</v>
      </c>
      <c r="H164" s="278">
        <v>2</v>
      </c>
      <c r="I164" s="279"/>
      <c r="J164" s="280">
        <f>ROUND(I164*H164,2)</f>
        <v>0</v>
      </c>
      <c r="K164" s="276" t="s">
        <v>1</v>
      </c>
      <c r="L164" s="281"/>
      <c r="M164" s="282" t="s">
        <v>1</v>
      </c>
      <c r="N164" s="283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363</v>
      </c>
      <c r="AT164" s="239" t="s">
        <v>503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6555</v>
      </c>
    </row>
    <row r="165" s="2" customFormat="1" ht="16.5" customHeight="1">
      <c r="A165" s="39"/>
      <c r="B165" s="40"/>
      <c r="C165" s="274" t="s">
        <v>923</v>
      </c>
      <c r="D165" s="274" t="s">
        <v>503</v>
      </c>
      <c r="E165" s="275" t="s">
        <v>373</v>
      </c>
      <c r="F165" s="276" t="s">
        <v>6556</v>
      </c>
      <c r="G165" s="277" t="s">
        <v>544</v>
      </c>
      <c r="H165" s="278">
        <v>4</v>
      </c>
      <c r="I165" s="279"/>
      <c r="J165" s="280">
        <f>ROUND(I165*H165,2)</f>
        <v>0</v>
      </c>
      <c r="K165" s="276" t="s">
        <v>1</v>
      </c>
      <c r="L165" s="281"/>
      <c r="M165" s="282" t="s">
        <v>1</v>
      </c>
      <c r="N165" s="283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363</v>
      </c>
      <c r="AT165" s="239" t="s">
        <v>503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6557</v>
      </c>
    </row>
    <row r="166" s="2" customFormat="1" ht="16.5" customHeight="1">
      <c r="A166" s="39"/>
      <c r="B166" s="40"/>
      <c r="C166" s="274" t="s">
        <v>928</v>
      </c>
      <c r="D166" s="274" t="s">
        <v>503</v>
      </c>
      <c r="E166" s="275" t="s">
        <v>378</v>
      </c>
      <c r="F166" s="276" t="s">
        <v>6558</v>
      </c>
      <c r="G166" s="277" t="s">
        <v>544</v>
      </c>
      <c r="H166" s="278">
        <v>2</v>
      </c>
      <c r="I166" s="279"/>
      <c r="J166" s="280">
        <f>ROUND(I166*H166,2)</f>
        <v>0</v>
      </c>
      <c r="K166" s="276" t="s">
        <v>1</v>
      </c>
      <c r="L166" s="281"/>
      <c r="M166" s="282" t="s">
        <v>1</v>
      </c>
      <c r="N166" s="283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363</v>
      </c>
      <c r="AT166" s="239" t="s">
        <v>503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6559</v>
      </c>
    </row>
    <row r="167" s="2" customFormat="1" ht="16.5" customHeight="1">
      <c r="A167" s="39"/>
      <c r="B167" s="40"/>
      <c r="C167" s="274" t="s">
        <v>933</v>
      </c>
      <c r="D167" s="274" t="s">
        <v>503</v>
      </c>
      <c r="E167" s="275" t="s">
        <v>383</v>
      </c>
      <c r="F167" s="276" t="s">
        <v>6560</v>
      </c>
      <c r="G167" s="277" t="s">
        <v>544</v>
      </c>
      <c r="H167" s="278">
        <v>1</v>
      </c>
      <c r="I167" s="279"/>
      <c r="J167" s="280">
        <f>ROUND(I167*H167,2)</f>
        <v>0</v>
      </c>
      <c r="K167" s="276" t="s">
        <v>1</v>
      </c>
      <c r="L167" s="281"/>
      <c r="M167" s="282" t="s">
        <v>1</v>
      </c>
      <c r="N167" s="283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363</v>
      </c>
      <c r="AT167" s="239" t="s">
        <v>503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6561</v>
      </c>
    </row>
    <row r="168" s="2" customFormat="1" ht="16.5" customHeight="1">
      <c r="A168" s="39"/>
      <c r="B168" s="40"/>
      <c r="C168" s="274" t="s">
        <v>936</v>
      </c>
      <c r="D168" s="274" t="s">
        <v>503</v>
      </c>
      <c r="E168" s="275" t="s">
        <v>388</v>
      </c>
      <c r="F168" s="276" t="s">
        <v>6562</v>
      </c>
      <c r="G168" s="277" t="s">
        <v>544</v>
      </c>
      <c r="H168" s="278">
        <v>5</v>
      </c>
      <c r="I168" s="279"/>
      <c r="J168" s="280">
        <f>ROUND(I168*H168,2)</f>
        <v>0</v>
      </c>
      <c r="K168" s="276" t="s">
        <v>1</v>
      </c>
      <c r="L168" s="281"/>
      <c r="M168" s="282" t="s">
        <v>1</v>
      </c>
      <c r="N168" s="283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363</v>
      </c>
      <c r="AT168" s="239" t="s">
        <v>503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6563</v>
      </c>
    </row>
    <row r="169" s="2" customFormat="1" ht="16.5" customHeight="1">
      <c r="A169" s="39"/>
      <c r="B169" s="40"/>
      <c r="C169" s="274" t="s">
        <v>942</v>
      </c>
      <c r="D169" s="274" t="s">
        <v>503</v>
      </c>
      <c r="E169" s="275" t="s">
        <v>393</v>
      </c>
      <c r="F169" s="276" t="s">
        <v>6564</v>
      </c>
      <c r="G169" s="277" t="s">
        <v>544</v>
      </c>
      <c r="H169" s="278">
        <v>5</v>
      </c>
      <c r="I169" s="279"/>
      <c r="J169" s="280">
        <f>ROUND(I169*H169,2)</f>
        <v>0</v>
      </c>
      <c r="K169" s="276" t="s">
        <v>1</v>
      </c>
      <c r="L169" s="281"/>
      <c r="M169" s="282" t="s">
        <v>1</v>
      </c>
      <c r="N169" s="283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363</v>
      </c>
      <c r="AT169" s="239" t="s">
        <v>503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6565</v>
      </c>
    </row>
    <row r="170" s="2" customFormat="1" ht="16.5" customHeight="1">
      <c r="A170" s="39"/>
      <c r="B170" s="40"/>
      <c r="C170" s="274" t="s">
        <v>950</v>
      </c>
      <c r="D170" s="274" t="s">
        <v>503</v>
      </c>
      <c r="E170" s="275" t="s">
        <v>8</v>
      </c>
      <c r="F170" s="276" t="s">
        <v>6566</v>
      </c>
      <c r="G170" s="277" t="s">
        <v>544</v>
      </c>
      <c r="H170" s="278">
        <v>5</v>
      </c>
      <c r="I170" s="279"/>
      <c r="J170" s="280">
        <f>ROUND(I170*H170,2)</f>
        <v>0</v>
      </c>
      <c r="K170" s="276" t="s">
        <v>1</v>
      </c>
      <c r="L170" s="281"/>
      <c r="M170" s="282" t="s">
        <v>1</v>
      </c>
      <c r="N170" s="283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363</v>
      </c>
      <c r="AT170" s="239" t="s">
        <v>503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6567</v>
      </c>
    </row>
    <row r="171" s="2" customFormat="1" ht="16.5" customHeight="1">
      <c r="A171" s="39"/>
      <c r="B171" s="40"/>
      <c r="C171" s="274" t="s">
        <v>956</v>
      </c>
      <c r="D171" s="274" t="s">
        <v>503</v>
      </c>
      <c r="E171" s="275" t="s">
        <v>404</v>
      </c>
      <c r="F171" s="276" t="s">
        <v>6568</v>
      </c>
      <c r="G171" s="277" t="s">
        <v>544</v>
      </c>
      <c r="H171" s="278">
        <v>2</v>
      </c>
      <c r="I171" s="279"/>
      <c r="J171" s="280">
        <f>ROUND(I171*H171,2)</f>
        <v>0</v>
      </c>
      <c r="K171" s="276" t="s">
        <v>1</v>
      </c>
      <c r="L171" s="281"/>
      <c r="M171" s="282" t="s">
        <v>1</v>
      </c>
      <c r="N171" s="283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363</v>
      </c>
      <c r="AT171" s="239" t="s">
        <v>503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6569</v>
      </c>
    </row>
    <row r="172" s="2" customFormat="1" ht="16.5" customHeight="1">
      <c r="A172" s="39"/>
      <c r="B172" s="40"/>
      <c r="C172" s="274" t="s">
        <v>962</v>
      </c>
      <c r="D172" s="274" t="s">
        <v>503</v>
      </c>
      <c r="E172" s="275" t="s">
        <v>409</v>
      </c>
      <c r="F172" s="276" t="s">
        <v>6570</v>
      </c>
      <c r="G172" s="277" t="s">
        <v>544</v>
      </c>
      <c r="H172" s="278">
        <v>4</v>
      </c>
      <c r="I172" s="279"/>
      <c r="J172" s="280">
        <f>ROUND(I172*H172,2)</f>
        <v>0</v>
      </c>
      <c r="K172" s="276" t="s">
        <v>1</v>
      </c>
      <c r="L172" s="281"/>
      <c r="M172" s="282" t="s">
        <v>1</v>
      </c>
      <c r="N172" s="283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363</v>
      </c>
      <c r="AT172" s="239" t="s">
        <v>503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6571</v>
      </c>
    </row>
    <row r="173" s="2" customFormat="1" ht="16.5" customHeight="1">
      <c r="A173" s="39"/>
      <c r="B173" s="40"/>
      <c r="C173" s="274" t="s">
        <v>968</v>
      </c>
      <c r="D173" s="274" t="s">
        <v>503</v>
      </c>
      <c r="E173" s="275" t="s">
        <v>414</v>
      </c>
      <c r="F173" s="276" t="s">
        <v>6572</v>
      </c>
      <c r="G173" s="277" t="s">
        <v>544</v>
      </c>
      <c r="H173" s="278">
        <v>7</v>
      </c>
      <c r="I173" s="279"/>
      <c r="J173" s="280">
        <f>ROUND(I173*H173,2)</f>
        <v>0</v>
      </c>
      <c r="K173" s="276" t="s">
        <v>1</v>
      </c>
      <c r="L173" s="281"/>
      <c r="M173" s="282" t="s">
        <v>1</v>
      </c>
      <c r="N173" s="283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363</v>
      </c>
      <c r="AT173" s="239" t="s">
        <v>503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6573</v>
      </c>
    </row>
    <row r="174" s="2" customFormat="1" ht="16.5" customHeight="1">
      <c r="A174" s="39"/>
      <c r="B174" s="40"/>
      <c r="C174" s="274" t="s">
        <v>977</v>
      </c>
      <c r="D174" s="274" t="s">
        <v>503</v>
      </c>
      <c r="E174" s="275" t="s">
        <v>421</v>
      </c>
      <c r="F174" s="276" t="s">
        <v>6574</v>
      </c>
      <c r="G174" s="277" t="s">
        <v>544</v>
      </c>
      <c r="H174" s="278">
        <v>3</v>
      </c>
      <c r="I174" s="279"/>
      <c r="J174" s="280">
        <f>ROUND(I174*H174,2)</f>
        <v>0</v>
      </c>
      <c r="K174" s="276" t="s">
        <v>1</v>
      </c>
      <c r="L174" s="281"/>
      <c r="M174" s="282" t="s">
        <v>1</v>
      </c>
      <c r="N174" s="283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363</v>
      </c>
      <c r="AT174" s="239" t="s">
        <v>503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6575</v>
      </c>
    </row>
    <row r="175" s="2" customFormat="1" ht="16.5" customHeight="1">
      <c r="A175" s="39"/>
      <c r="B175" s="40"/>
      <c r="C175" s="274" t="s">
        <v>986</v>
      </c>
      <c r="D175" s="274" t="s">
        <v>503</v>
      </c>
      <c r="E175" s="275" t="s">
        <v>522</v>
      </c>
      <c r="F175" s="276" t="s">
        <v>6576</v>
      </c>
      <c r="G175" s="277" t="s">
        <v>544</v>
      </c>
      <c r="H175" s="278">
        <v>1</v>
      </c>
      <c r="I175" s="279"/>
      <c r="J175" s="280">
        <f>ROUND(I175*H175,2)</f>
        <v>0</v>
      </c>
      <c r="K175" s="276" t="s">
        <v>1</v>
      </c>
      <c r="L175" s="281"/>
      <c r="M175" s="282" t="s">
        <v>1</v>
      </c>
      <c r="N175" s="283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363</v>
      </c>
      <c r="AT175" s="239" t="s">
        <v>503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341</v>
      </c>
      <c r="BM175" s="239" t="s">
        <v>6577</v>
      </c>
    </row>
    <row r="176" s="2" customFormat="1" ht="16.5" customHeight="1">
      <c r="A176" s="39"/>
      <c r="B176" s="40"/>
      <c r="C176" s="274" t="s">
        <v>991</v>
      </c>
      <c r="D176" s="274" t="s">
        <v>503</v>
      </c>
      <c r="E176" s="275" t="s">
        <v>7</v>
      </c>
      <c r="F176" s="276" t="s">
        <v>6578</v>
      </c>
      <c r="G176" s="277" t="s">
        <v>544</v>
      </c>
      <c r="H176" s="278">
        <v>1</v>
      </c>
      <c r="I176" s="279"/>
      <c r="J176" s="280">
        <f>ROUND(I176*H176,2)</f>
        <v>0</v>
      </c>
      <c r="K176" s="276" t="s">
        <v>1</v>
      </c>
      <c r="L176" s="281"/>
      <c r="M176" s="282" t="s">
        <v>1</v>
      </c>
      <c r="N176" s="283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363</v>
      </c>
      <c r="AT176" s="239" t="s">
        <v>503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6579</v>
      </c>
    </row>
    <row r="177" s="2" customFormat="1" ht="16.5" customHeight="1">
      <c r="A177" s="39"/>
      <c r="B177" s="40"/>
      <c r="C177" s="274" t="s">
        <v>997</v>
      </c>
      <c r="D177" s="274" t="s">
        <v>503</v>
      </c>
      <c r="E177" s="275" t="s">
        <v>531</v>
      </c>
      <c r="F177" s="276" t="s">
        <v>6580</v>
      </c>
      <c r="G177" s="277" t="s">
        <v>544</v>
      </c>
      <c r="H177" s="278">
        <v>1</v>
      </c>
      <c r="I177" s="279"/>
      <c r="J177" s="280">
        <f>ROUND(I177*H177,2)</f>
        <v>0</v>
      </c>
      <c r="K177" s="276" t="s">
        <v>1</v>
      </c>
      <c r="L177" s="281"/>
      <c r="M177" s="282" t="s">
        <v>1</v>
      </c>
      <c r="N177" s="283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363</v>
      </c>
      <c r="AT177" s="239" t="s">
        <v>503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6581</v>
      </c>
    </row>
    <row r="178" s="2" customFormat="1" ht="16.5" customHeight="1">
      <c r="A178" s="39"/>
      <c r="B178" s="40"/>
      <c r="C178" s="274" t="s">
        <v>1010</v>
      </c>
      <c r="D178" s="274" t="s">
        <v>503</v>
      </c>
      <c r="E178" s="275" t="s">
        <v>536</v>
      </c>
      <c r="F178" s="276" t="s">
        <v>6582</v>
      </c>
      <c r="G178" s="277" t="s">
        <v>544</v>
      </c>
      <c r="H178" s="278">
        <v>6</v>
      </c>
      <c r="I178" s="279"/>
      <c r="J178" s="280">
        <f>ROUND(I178*H178,2)</f>
        <v>0</v>
      </c>
      <c r="K178" s="276" t="s">
        <v>1</v>
      </c>
      <c r="L178" s="281"/>
      <c r="M178" s="282" t="s">
        <v>1</v>
      </c>
      <c r="N178" s="283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363</v>
      </c>
      <c r="AT178" s="239" t="s">
        <v>503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6583</v>
      </c>
    </row>
    <row r="179" s="2" customFormat="1" ht="16.5" customHeight="1">
      <c r="A179" s="39"/>
      <c r="B179" s="40"/>
      <c r="C179" s="274" t="s">
        <v>1018</v>
      </c>
      <c r="D179" s="274" t="s">
        <v>503</v>
      </c>
      <c r="E179" s="275" t="s">
        <v>541</v>
      </c>
      <c r="F179" s="276" t="s">
        <v>6584</v>
      </c>
      <c r="G179" s="277" t="s">
        <v>544</v>
      </c>
      <c r="H179" s="278">
        <v>3</v>
      </c>
      <c r="I179" s="279"/>
      <c r="J179" s="280">
        <f>ROUND(I179*H179,2)</f>
        <v>0</v>
      </c>
      <c r="K179" s="276" t="s">
        <v>1</v>
      </c>
      <c r="L179" s="281"/>
      <c r="M179" s="282" t="s">
        <v>1</v>
      </c>
      <c r="N179" s="283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363</v>
      </c>
      <c r="AT179" s="239" t="s">
        <v>503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341</v>
      </c>
      <c r="BM179" s="239" t="s">
        <v>6585</v>
      </c>
    </row>
    <row r="180" s="2" customFormat="1" ht="16.5" customHeight="1">
      <c r="A180" s="39"/>
      <c r="B180" s="40"/>
      <c r="C180" s="274" t="s">
        <v>1023</v>
      </c>
      <c r="D180" s="274" t="s">
        <v>503</v>
      </c>
      <c r="E180" s="275" t="s">
        <v>546</v>
      </c>
      <c r="F180" s="276" t="s">
        <v>6586</v>
      </c>
      <c r="G180" s="277" t="s">
        <v>544</v>
      </c>
      <c r="H180" s="278">
        <v>2</v>
      </c>
      <c r="I180" s="279"/>
      <c r="J180" s="280">
        <f>ROUND(I180*H180,2)</f>
        <v>0</v>
      </c>
      <c r="K180" s="276" t="s">
        <v>1</v>
      </c>
      <c r="L180" s="281"/>
      <c r="M180" s="282" t="s">
        <v>1</v>
      </c>
      <c r="N180" s="283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363</v>
      </c>
      <c r="AT180" s="239" t="s">
        <v>503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341</v>
      </c>
      <c r="BM180" s="239" t="s">
        <v>6587</v>
      </c>
    </row>
    <row r="181" s="2" customFormat="1" ht="16.5" customHeight="1">
      <c r="A181" s="39"/>
      <c r="B181" s="40"/>
      <c r="C181" s="274" t="s">
        <v>1028</v>
      </c>
      <c r="D181" s="274" t="s">
        <v>503</v>
      </c>
      <c r="E181" s="275" t="s">
        <v>550</v>
      </c>
      <c r="F181" s="276" t="s">
        <v>6588</v>
      </c>
      <c r="G181" s="277" t="s">
        <v>544</v>
      </c>
      <c r="H181" s="278">
        <v>2</v>
      </c>
      <c r="I181" s="279"/>
      <c r="J181" s="280">
        <f>ROUND(I181*H181,2)</f>
        <v>0</v>
      </c>
      <c r="K181" s="276" t="s">
        <v>1</v>
      </c>
      <c r="L181" s="281"/>
      <c r="M181" s="282" t="s">
        <v>1</v>
      </c>
      <c r="N181" s="283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363</v>
      </c>
      <c r="AT181" s="239" t="s">
        <v>503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341</v>
      </c>
      <c r="BM181" s="239" t="s">
        <v>6589</v>
      </c>
    </row>
    <row r="182" s="2" customFormat="1" ht="21.75" customHeight="1">
      <c r="A182" s="39"/>
      <c r="B182" s="40"/>
      <c r="C182" s="274" t="s">
        <v>1032</v>
      </c>
      <c r="D182" s="274" t="s">
        <v>503</v>
      </c>
      <c r="E182" s="275" t="s">
        <v>556</v>
      </c>
      <c r="F182" s="276" t="s">
        <v>6590</v>
      </c>
      <c r="G182" s="277" t="s">
        <v>544</v>
      </c>
      <c r="H182" s="278">
        <v>297</v>
      </c>
      <c r="I182" s="279"/>
      <c r="J182" s="280">
        <f>ROUND(I182*H182,2)</f>
        <v>0</v>
      </c>
      <c r="K182" s="276" t="s">
        <v>1</v>
      </c>
      <c r="L182" s="281"/>
      <c r="M182" s="282" t="s">
        <v>1</v>
      </c>
      <c r="N182" s="283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363</v>
      </c>
      <c r="AT182" s="239" t="s">
        <v>503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6591</v>
      </c>
    </row>
    <row r="183" s="2" customFormat="1" ht="16.5" customHeight="1">
      <c r="A183" s="39"/>
      <c r="B183" s="40"/>
      <c r="C183" s="274" t="s">
        <v>1036</v>
      </c>
      <c r="D183" s="274" t="s">
        <v>503</v>
      </c>
      <c r="E183" s="275" t="s">
        <v>561</v>
      </c>
      <c r="F183" s="276" t="s">
        <v>6592</v>
      </c>
      <c r="G183" s="277" t="s">
        <v>544</v>
      </c>
      <c r="H183" s="278">
        <v>30</v>
      </c>
      <c r="I183" s="279"/>
      <c r="J183" s="280">
        <f>ROUND(I183*H183,2)</f>
        <v>0</v>
      </c>
      <c r="K183" s="276" t="s">
        <v>1</v>
      </c>
      <c r="L183" s="281"/>
      <c r="M183" s="282" t="s">
        <v>1</v>
      </c>
      <c r="N183" s="283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363</v>
      </c>
      <c r="AT183" s="239" t="s">
        <v>503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341</v>
      </c>
      <c r="BM183" s="239" t="s">
        <v>6593</v>
      </c>
    </row>
    <row r="184" s="2" customFormat="1" ht="16.5" customHeight="1">
      <c r="A184" s="39"/>
      <c r="B184" s="40"/>
      <c r="C184" s="274" t="s">
        <v>1040</v>
      </c>
      <c r="D184" s="274" t="s">
        <v>503</v>
      </c>
      <c r="E184" s="275" t="s">
        <v>566</v>
      </c>
      <c r="F184" s="276" t="s">
        <v>6594</v>
      </c>
      <c r="G184" s="277" t="s">
        <v>544</v>
      </c>
      <c r="H184" s="278">
        <v>90</v>
      </c>
      <c r="I184" s="279"/>
      <c r="J184" s="280">
        <f>ROUND(I184*H184,2)</f>
        <v>0</v>
      </c>
      <c r="K184" s="276" t="s">
        <v>1</v>
      </c>
      <c r="L184" s="281"/>
      <c r="M184" s="282" t="s">
        <v>1</v>
      </c>
      <c r="N184" s="283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363</v>
      </c>
      <c r="AT184" s="239" t="s">
        <v>503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6595</v>
      </c>
    </row>
    <row r="185" s="2" customFormat="1" ht="16.5" customHeight="1">
      <c r="A185" s="39"/>
      <c r="B185" s="40"/>
      <c r="C185" s="274" t="s">
        <v>1044</v>
      </c>
      <c r="D185" s="274" t="s">
        <v>503</v>
      </c>
      <c r="E185" s="275" t="s">
        <v>573</v>
      </c>
      <c r="F185" s="276" t="s">
        <v>6596</v>
      </c>
      <c r="G185" s="277" t="s">
        <v>544</v>
      </c>
      <c r="H185" s="278">
        <v>6</v>
      </c>
      <c r="I185" s="279"/>
      <c r="J185" s="280">
        <f>ROUND(I185*H185,2)</f>
        <v>0</v>
      </c>
      <c r="K185" s="276" t="s">
        <v>1</v>
      </c>
      <c r="L185" s="281"/>
      <c r="M185" s="282" t="s">
        <v>1</v>
      </c>
      <c r="N185" s="283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363</v>
      </c>
      <c r="AT185" s="239" t="s">
        <v>503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341</v>
      </c>
      <c r="BM185" s="239" t="s">
        <v>6597</v>
      </c>
    </row>
    <row r="186" s="2" customFormat="1" ht="16.5" customHeight="1">
      <c r="A186" s="39"/>
      <c r="B186" s="40"/>
      <c r="C186" s="274" t="s">
        <v>1048</v>
      </c>
      <c r="D186" s="274" t="s">
        <v>503</v>
      </c>
      <c r="E186" s="275" t="s">
        <v>819</v>
      </c>
      <c r="F186" s="276" t="s">
        <v>6598</v>
      </c>
      <c r="G186" s="277" t="s">
        <v>544</v>
      </c>
      <c r="H186" s="278">
        <v>6</v>
      </c>
      <c r="I186" s="279"/>
      <c r="J186" s="280">
        <f>ROUND(I186*H186,2)</f>
        <v>0</v>
      </c>
      <c r="K186" s="276" t="s">
        <v>1</v>
      </c>
      <c r="L186" s="281"/>
      <c r="M186" s="282" t="s">
        <v>1</v>
      </c>
      <c r="N186" s="283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363</v>
      </c>
      <c r="AT186" s="239" t="s">
        <v>503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341</v>
      </c>
      <c r="BM186" s="239" t="s">
        <v>6599</v>
      </c>
    </row>
    <row r="187" s="2" customFormat="1" ht="16.5" customHeight="1">
      <c r="A187" s="39"/>
      <c r="B187" s="40"/>
      <c r="C187" s="274" t="s">
        <v>1052</v>
      </c>
      <c r="D187" s="274" t="s">
        <v>503</v>
      </c>
      <c r="E187" s="275" t="s">
        <v>823</v>
      </c>
      <c r="F187" s="276" t="s">
        <v>6600</v>
      </c>
      <c r="G187" s="277" t="s">
        <v>544</v>
      </c>
      <c r="H187" s="278">
        <v>15</v>
      </c>
      <c r="I187" s="279"/>
      <c r="J187" s="280">
        <f>ROUND(I187*H187,2)</f>
        <v>0</v>
      </c>
      <c r="K187" s="276" t="s">
        <v>1</v>
      </c>
      <c r="L187" s="281"/>
      <c r="M187" s="282" t="s">
        <v>1</v>
      </c>
      <c r="N187" s="283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363</v>
      </c>
      <c r="AT187" s="239" t="s">
        <v>503</v>
      </c>
      <c r="AU187" s="239" t="s">
        <v>89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341</v>
      </c>
      <c r="BM187" s="239" t="s">
        <v>6601</v>
      </c>
    </row>
    <row r="188" s="2" customFormat="1" ht="16.5" customHeight="1">
      <c r="A188" s="39"/>
      <c r="B188" s="40"/>
      <c r="C188" s="274" t="s">
        <v>1056</v>
      </c>
      <c r="D188" s="274" t="s">
        <v>503</v>
      </c>
      <c r="E188" s="275" t="s">
        <v>828</v>
      </c>
      <c r="F188" s="276" t="s">
        <v>6602</v>
      </c>
      <c r="G188" s="277" t="s">
        <v>544</v>
      </c>
      <c r="H188" s="278">
        <v>25</v>
      </c>
      <c r="I188" s="279"/>
      <c r="J188" s="280">
        <f>ROUND(I188*H188,2)</f>
        <v>0</v>
      </c>
      <c r="K188" s="276" t="s">
        <v>1</v>
      </c>
      <c r="L188" s="281"/>
      <c r="M188" s="282" t="s">
        <v>1</v>
      </c>
      <c r="N188" s="283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363</v>
      </c>
      <c r="AT188" s="239" t="s">
        <v>503</v>
      </c>
      <c r="AU188" s="239" t="s">
        <v>89</v>
      </c>
      <c r="AY188" s="18" t="s">
        <v>320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341</v>
      </c>
      <c r="BM188" s="239" t="s">
        <v>6603</v>
      </c>
    </row>
    <row r="189" s="2" customFormat="1" ht="16.5" customHeight="1">
      <c r="A189" s="39"/>
      <c r="B189" s="40"/>
      <c r="C189" s="274" t="s">
        <v>1060</v>
      </c>
      <c r="D189" s="274" t="s">
        <v>503</v>
      </c>
      <c r="E189" s="275" t="s">
        <v>832</v>
      </c>
      <c r="F189" s="276" t="s">
        <v>6604</v>
      </c>
      <c r="G189" s="277" t="s">
        <v>544</v>
      </c>
      <c r="H189" s="278">
        <v>3</v>
      </c>
      <c r="I189" s="279"/>
      <c r="J189" s="280">
        <f>ROUND(I189*H189,2)</f>
        <v>0</v>
      </c>
      <c r="K189" s="276" t="s">
        <v>1</v>
      </c>
      <c r="L189" s="281"/>
      <c r="M189" s="282" t="s">
        <v>1</v>
      </c>
      <c r="N189" s="283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363</v>
      </c>
      <c r="AT189" s="239" t="s">
        <v>503</v>
      </c>
      <c r="AU189" s="239" t="s">
        <v>89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341</v>
      </c>
      <c r="BM189" s="239" t="s">
        <v>6605</v>
      </c>
    </row>
    <row r="190" s="2" customFormat="1" ht="16.5" customHeight="1">
      <c r="A190" s="39"/>
      <c r="B190" s="40"/>
      <c r="C190" s="274" t="s">
        <v>1065</v>
      </c>
      <c r="D190" s="274" t="s">
        <v>503</v>
      </c>
      <c r="E190" s="275" t="s">
        <v>838</v>
      </c>
      <c r="F190" s="276" t="s">
        <v>6606</v>
      </c>
      <c r="G190" s="277" t="s">
        <v>544</v>
      </c>
      <c r="H190" s="278">
        <v>5</v>
      </c>
      <c r="I190" s="279"/>
      <c r="J190" s="280">
        <f>ROUND(I190*H190,2)</f>
        <v>0</v>
      </c>
      <c r="K190" s="276" t="s">
        <v>1</v>
      </c>
      <c r="L190" s="281"/>
      <c r="M190" s="282" t="s">
        <v>1</v>
      </c>
      <c r="N190" s="283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363</v>
      </c>
      <c r="AT190" s="239" t="s">
        <v>503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341</v>
      </c>
      <c r="BM190" s="239" t="s">
        <v>6607</v>
      </c>
    </row>
    <row r="191" s="2" customFormat="1" ht="16.5" customHeight="1">
      <c r="A191" s="39"/>
      <c r="B191" s="40"/>
      <c r="C191" s="274" t="s">
        <v>1078</v>
      </c>
      <c r="D191" s="274" t="s">
        <v>503</v>
      </c>
      <c r="E191" s="275" t="s">
        <v>844</v>
      </c>
      <c r="F191" s="276" t="s">
        <v>6608</v>
      </c>
      <c r="G191" s="277" t="s">
        <v>2666</v>
      </c>
      <c r="H191" s="278">
        <v>23</v>
      </c>
      <c r="I191" s="279"/>
      <c r="J191" s="280">
        <f>ROUND(I191*H191,2)</f>
        <v>0</v>
      </c>
      <c r="K191" s="276" t="s">
        <v>1</v>
      </c>
      <c r="L191" s="281"/>
      <c r="M191" s="282" t="s">
        <v>1</v>
      </c>
      <c r="N191" s="283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363</v>
      </c>
      <c r="AT191" s="239" t="s">
        <v>503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341</v>
      </c>
      <c r="BM191" s="239" t="s">
        <v>6609</v>
      </c>
    </row>
    <row r="192" s="2" customFormat="1" ht="24.15" customHeight="1">
      <c r="A192" s="39"/>
      <c r="B192" s="40"/>
      <c r="C192" s="274" t="s">
        <v>1092</v>
      </c>
      <c r="D192" s="274" t="s">
        <v>503</v>
      </c>
      <c r="E192" s="275" t="s">
        <v>850</v>
      </c>
      <c r="F192" s="276" t="s">
        <v>6610</v>
      </c>
      <c r="G192" s="277" t="s">
        <v>2666</v>
      </c>
      <c r="H192" s="278">
        <v>0.38</v>
      </c>
      <c r="I192" s="279"/>
      <c r="J192" s="280">
        <f>ROUND(I192*H192,2)</f>
        <v>0</v>
      </c>
      <c r="K192" s="276" t="s">
        <v>1</v>
      </c>
      <c r="L192" s="281"/>
      <c r="M192" s="282" t="s">
        <v>1</v>
      </c>
      <c r="N192" s="283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363</v>
      </c>
      <c r="AT192" s="239" t="s">
        <v>503</v>
      </c>
      <c r="AU192" s="239" t="s">
        <v>89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341</v>
      </c>
      <c r="BM192" s="239" t="s">
        <v>6611</v>
      </c>
    </row>
    <row r="193" s="12" customFormat="1" ht="22.8" customHeight="1">
      <c r="A193" s="12"/>
      <c r="B193" s="212"/>
      <c r="C193" s="213"/>
      <c r="D193" s="214" t="s">
        <v>80</v>
      </c>
      <c r="E193" s="226" t="s">
        <v>571</v>
      </c>
      <c r="F193" s="226" t="s">
        <v>572</v>
      </c>
      <c r="G193" s="213"/>
      <c r="H193" s="213"/>
      <c r="I193" s="216"/>
      <c r="J193" s="227">
        <f>BK193</f>
        <v>0</v>
      </c>
      <c r="K193" s="213"/>
      <c r="L193" s="218"/>
      <c r="M193" s="219"/>
      <c r="N193" s="220"/>
      <c r="O193" s="220"/>
      <c r="P193" s="221">
        <f>P194</f>
        <v>0</v>
      </c>
      <c r="Q193" s="220"/>
      <c r="R193" s="221">
        <f>R194</f>
        <v>0</v>
      </c>
      <c r="S193" s="220"/>
      <c r="T193" s="222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3" t="s">
        <v>89</v>
      </c>
      <c r="AT193" s="224" t="s">
        <v>80</v>
      </c>
      <c r="AU193" s="224" t="s">
        <v>89</v>
      </c>
      <c r="AY193" s="223" t="s">
        <v>320</v>
      </c>
      <c r="BK193" s="225">
        <f>BK194</f>
        <v>0</v>
      </c>
    </row>
    <row r="194" s="2" customFormat="1" ht="16.5" customHeight="1">
      <c r="A194" s="39"/>
      <c r="B194" s="40"/>
      <c r="C194" s="228" t="s">
        <v>1097</v>
      </c>
      <c r="D194" s="228" t="s">
        <v>323</v>
      </c>
      <c r="E194" s="229" t="s">
        <v>6612</v>
      </c>
      <c r="F194" s="230" t="s">
        <v>6613</v>
      </c>
      <c r="G194" s="231" t="s">
        <v>480</v>
      </c>
      <c r="H194" s="232">
        <v>54.619999999999997</v>
      </c>
      <c r="I194" s="233"/>
      <c r="J194" s="234">
        <f>ROUND(I194*H194,2)</f>
        <v>0</v>
      </c>
      <c r="K194" s="230" t="s">
        <v>1</v>
      </c>
      <c r="L194" s="45"/>
      <c r="M194" s="246" t="s">
        <v>1</v>
      </c>
      <c r="N194" s="247" t="s">
        <v>46</v>
      </c>
      <c r="O194" s="248"/>
      <c r="P194" s="249">
        <f>O194*H194</f>
        <v>0</v>
      </c>
      <c r="Q194" s="249">
        <v>0</v>
      </c>
      <c r="R194" s="249">
        <f>Q194*H194</f>
        <v>0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341</v>
      </c>
      <c r="AT194" s="239" t="s">
        <v>323</v>
      </c>
      <c r="AU194" s="239" t="s">
        <v>91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341</v>
      </c>
      <c r="BM194" s="239" t="s">
        <v>6614</v>
      </c>
    </row>
    <row r="195" s="2" customFormat="1" ht="6.96" customHeight="1">
      <c r="A195" s="39"/>
      <c r="B195" s="67"/>
      <c r="C195" s="68"/>
      <c r="D195" s="68"/>
      <c r="E195" s="68"/>
      <c r="F195" s="68"/>
      <c r="G195" s="68"/>
      <c r="H195" s="68"/>
      <c r="I195" s="68"/>
      <c r="J195" s="68"/>
      <c r="K195" s="68"/>
      <c r="L195" s="45"/>
      <c r="M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</row>
  </sheetData>
  <sheetProtection sheet="1" autoFilter="0" formatColumns="0" formatRows="0" objects="1" scenarios="1" spinCount="100000" saltValue="bWzmg1zS1MtBTki/3XbdVFsPtZjT0D54wCuyXt4tc0i2TdHunELf9nQzRumrNQriekgD1MsMulEcNP/4RyqPIA==" hashValue="jg3acNJSh+lB2FAQfeoMYRC7MA5E8R0QLwV8DdBPHHGlDioTNn5eERxEBkVkeBs5k26Ny/GHAlwgEDAikA9mMA==" algorithmName="SHA-512" password="CC35"/>
  <autoFilter ref="C117:K19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6615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6616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ROUND((SUM(BE122:BE129)),  2)</f>
        <v>0</v>
      </c>
      <c r="G35" s="39"/>
      <c r="H35" s="39"/>
      <c r="I35" s="166">
        <v>0.20999999999999999</v>
      </c>
      <c r="J35" s="165">
        <f>ROUND(((SUM(BE122:BE129))*I35),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ROUND((SUM(BF122:BF129)),  2)</f>
        <v>0</v>
      </c>
      <c r="G36" s="39"/>
      <c r="H36" s="39"/>
      <c r="I36" s="166">
        <v>0.14999999999999999</v>
      </c>
      <c r="J36" s="165">
        <f>ROUND(((SUM(BF122:BF129))*I36),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ROUND((SUM(BG122:BG129)),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ROUND((SUM(BH122:BH129)),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ROUND((SUM(BI122:BI129)),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6615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01 LPS - Uzemnění a hromosvod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3233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3234</v>
      </c>
      <c r="E100" s="193"/>
      <c r="F100" s="193"/>
      <c r="G100" s="193"/>
      <c r="H100" s="193"/>
      <c r="I100" s="193"/>
      <c r="J100" s="194">
        <f>J127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304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6615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3168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IO 01 LPS - Uzemnění a hromosvod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>Třebotov, Hlavní 190, 252 26 areál školy</v>
      </c>
      <c r="G116" s="41"/>
      <c r="H116" s="41"/>
      <c r="I116" s="33" t="s">
        <v>24</v>
      </c>
      <c r="J116" s="80" t="str">
        <f>IF(J14="","",J14)</f>
        <v>8. 2. 2024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305</v>
      </c>
      <c r="D121" s="204" t="s">
        <v>66</v>
      </c>
      <c r="E121" s="204" t="s">
        <v>62</v>
      </c>
      <c r="F121" s="204" t="s">
        <v>63</v>
      </c>
      <c r="G121" s="204" t="s">
        <v>306</v>
      </c>
      <c r="H121" s="204" t="s">
        <v>307</v>
      </c>
      <c r="I121" s="204" t="s">
        <v>308</v>
      </c>
      <c r="J121" s="204" t="s">
        <v>295</v>
      </c>
      <c r="K121" s="205" t="s">
        <v>309</v>
      </c>
      <c r="L121" s="206"/>
      <c r="M121" s="101" t="s">
        <v>1</v>
      </c>
      <c r="N121" s="102" t="s">
        <v>45</v>
      </c>
      <c r="O121" s="102" t="s">
        <v>310</v>
      </c>
      <c r="P121" s="102" t="s">
        <v>311</v>
      </c>
      <c r="Q121" s="102" t="s">
        <v>312</v>
      </c>
      <c r="R121" s="102" t="s">
        <v>313</v>
      </c>
      <c r="S121" s="102" t="s">
        <v>314</v>
      </c>
      <c r="T121" s="103" t="s">
        <v>315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316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P123+P127</f>
        <v>0</v>
      </c>
      <c r="Q122" s="105"/>
      <c r="R122" s="209">
        <f>R123+R127</f>
        <v>0</v>
      </c>
      <c r="S122" s="105"/>
      <c r="T122" s="210">
        <f>T123+T127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297</v>
      </c>
      <c r="BK122" s="211">
        <f>BK123+BK127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3235</v>
      </c>
      <c r="F123" s="215" t="s">
        <v>3236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SUM(P124:P126)</f>
        <v>0</v>
      </c>
      <c r="Q123" s="220"/>
      <c r="R123" s="221">
        <f>SUM(R124:R126)</f>
        <v>0</v>
      </c>
      <c r="S123" s="220"/>
      <c r="T123" s="222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320</v>
      </c>
      <c r="BK123" s="225">
        <f>SUM(BK124:BK126)</f>
        <v>0</v>
      </c>
    </row>
    <row r="124" s="2" customFormat="1" ht="16.5" customHeight="1">
      <c r="A124" s="39"/>
      <c r="B124" s="40"/>
      <c r="C124" s="228" t="s">
        <v>89</v>
      </c>
      <c r="D124" s="228" t="s">
        <v>323</v>
      </c>
      <c r="E124" s="229" t="s">
        <v>6617</v>
      </c>
      <c r="F124" s="230" t="s">
        <v>6618</v>
      </c>
      <c r="G124" s="231" t="s">
        <v>515</v>
      </c>
      <c r="H124" s="232">
        <v>70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341</v>
      </c>
      <c r="AT124" s="239" t="s">
        <v>323</v>
      </c>
      <c r="AU124" s="239" t="s">
        <v>89</v>
      </c>
      <c r="AY124" s="18" t="s">
        <v>320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341</v>
      </c>
      <c r="BM124" s="239" t="s">
        <v>91</v>
      </c>
    </row>
    <row r="125" s="2" customFormat="1" ht="16.5" customHeight="1">
      <c r="A125" s="39"/>
      <c r="B125" s="40"/>
      <c r="C125" s="228" t="s">
        <v>91</v>
      </c>
      <c r="D125" s="228" t="s">
        <v>323</v>
      </c>
      <c r="E125" s="229" t="s">
        <v>6619</v>
      </c>
      <c r="F125" s="230" t="s">
        <v>6620</v>
      </c>
      <c r="G125" s="231" t="s">
        <v>3175</v>
      </c>
      <c r="H125" s="232">
        <v>4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341</v>
      </c>
      <c r="AT125" s="239" t="s">
        <v>323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341</v>
      </c>
      <c r="BM125" s="239" t="s">
        <v>341</v>
      </c>
    </row>
    <row r="126" s="2" customFormat="1" ht="16.5" customHeight="1">
      <c r="A126" s="39"/>
      <c r="B126" s="40"/>
      <c r="C126" s="228" t="s">
        <v>111</v>
      </c>
      <c r="D126" s="228" t="s">
        <v>323</v>
      </c>
      <c r="E126" s="229" t="s">
        <v>6621</v>
      </c>
      <c r="F126" s="230" t="s">
        <v>6622</v>
      </c>
      <c r="G126" s="231" t="s">
        <v>3175</v>
      </c>
      <c r="H126" s="232">
        <v>4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341</v>
      </c>
      <c r="AT126" s="239" t="s">
        <v>323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341</v>
      </c>
      <c r="BM126" s="239" t="s">
        <v>350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3247</v>
      </c>
      <c r="F127" s="215" t="s">
        <v>3248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SUM(P128:P129)</f>
        <v>0</v>
      </c>
      <c r="Q127" s="220"/>
      <c r="R127" s="221">
        <f>SUM(R128:R129)</f>
        <v>0</v>
      </c>
      <c r="S127" s="220"/>
      <c r="T127" s="222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SUM(BK128:BK129)</f>
        <v>0</v>
      </c>
    </row>
    <row r="128" s="2" customFormat="1" ht="16.5" customHeight="1">
      <c r="A128" s="39"/>
      <c r="B128" s="40"/>
      <c r="C128" s="228" t="s">
        <v>341</v>
      </c>
      <c r="D128" s="228" t="s">
        <v>323</v>
      </c>
      <c r="E128" s="229" t="s">
        <v>6623</v>
      </c>
      <c r="F128" s="230" t="s">
        <v>6624</v>
      </c>
      <c r="G128" s="231" t="s">
        <v>3175</v>
      </c>
      <c r="H128" s="232">
        <v>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363</v>
      </c>
    </row>
    <row r="129" s="2" customFormat="1" ht="16.5" customHeight="1">
      <c r="A129" s="39"/>
      <c r="B129" s="40"/>
      <c r="C129" s="228" t="s">
        <v>319</v>
      </c>
      <c r="D129" s="228" t="s">
        <v>323</v>
      </c>
      <c r="E129" s="229" t="s">
        <v>3254</v>
      </c>
      <c r="F129" s="230" t="s">
        <v>3255</v>
      </c>
      <c r="G129" s="231" t="s">
        <v>3251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46" t="s">
        <v>1</v>
      </c>
      <c r="N129" s="247" t="s">
        <v>46</v>
      </c>
      <c r="O129" s="248"/>
      <c r="P129" s="249">
        <f>O129*H129</f>
        <v>0</v>
      </c>
      <c r="Q129" s="249">
        <v>0</v>
      </c>
      <c r="R129" s="249">
        <f>Q129*H129</f>
        <v>0</v>
      </c>
      <c r="S129" s="249">
        <v>0</v>
      </c>
      <c r="T129" s="250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373</v>
      </c>
    </row>
    <row r="130" s="2" customFormat="1" ht="6.96" customHeight="1">
      <c r="A130" s="39"/>
      <c r="B130" s="67"/>
      <c r="C130" s="68"/>
      <c r="D130" s="68"/>
      <c r="E130" s="68"/>
      <c r="F130" s="68"/>
      <c r="G130" s="68"/>
      <c r="H130" s="68"/>
      <c r="I130" s="68"/>
      <c r="J130" s="68"/>
      <c r="K130" s="68"/>
      <c r="L130" s="45"/>
      <c r="M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</sheetData>
  <sheetProtection sheet="1" autoFilter="0" formatColumns="0" formatRows="0" objects="1" scenarios="1" spinCount="100000" saltValue="VJ1fPvyWLlOS5T0w6qQZ3p5LMIqnnD/epIVum9VjA5D29MinFPf9EkEIDF2BbQTdRxxXpPMw5wUESuelqpYMLw==" hashValue="SJQjhjrlQv38YIY3Fqdw1E7nDJrNaO5/INE1m76Yw6HnRV5m0UJYJUTUmX1/6d2l7LxWFEeNaCTfT5ba8qFNMg==" algorithmName="SHA-512" password="CC35"/>
  <autoFilter ref="C121:K12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6615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6625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ROUND((SUM(BE124:BE141)),  2)</f>
        <v>0</v>
      </c>
      <c r="G35" s="39"/>
      <c r="H35" s="39"/>
      <c r="I35" s="166">
        <v>0.20999999999999999</v>
      </c>
      <c r="J35" s="165">
        <f>ROUND(((SUM(BE124:BE141))*I35),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ROUND((SUM(BF124:BF141)),  2)</f>
        <v>0</v>
      </c>
      <c r="G36" s="39"/>
      <c r="H36" s="39"/>
      <c r="I36" s="166">
        <v>0.14999999999999999</v>
      </c>
      <c r="J36" s="165">
        <f>ROUND(((SUM(BF124:BF141))*I36),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ROUND((SUM(BG124:BG141)),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ROUND((SUM(BH124:BH141)),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ROUND((SUM(BI124:BI141)),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6615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01 KT - Kabelové trasy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3257</v>
      </c>
      <c r="E99" s="193"/>
      <c r="F99" s="193"/>
      <c r="G99" s="193"/>
      <c r="H99" s="193"/>
      <c r="I99" s="193"/>
      <c r="J99" s="194">
        <f>J125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3258</v>
      </c>
      <c r="E100" s="193"/>
      <c r="F100" s="193"/>
      <c r="G100" s="193"/>
      <c r="H100" s="193"/>
      <c r="I100" s="193"/>
      <c r="J100" s="194">
        <f>J127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3259</v>
      </c>
      <c r="E101" s="193"/>
      <c r="F101" s="193"/>
      <c r="G101" s="193"/>
      <c r="H101" s="193"/>
      <c r="I101" s="193"/>
      <c r="J101" s="194">
        <f>J130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3260</v>
      </c>
      <c r="E102" s="193"/>
      <c r="F102" s="193"/>
      <c r="G102" s="193"/>
      <c r="H102" s="193"/>
      <c r="I102" s="193"/>
      <c r="J102" s="194">
        <f>J137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39"/>
      <c r="B114" s="40"/>
      <c r="C114" s="41"/>
      <c r="D114" s="41"/>
      <c r="E114" s="185" t="s">
        <v>6615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3168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E11</f>
        <v>IO 01 KT - Kabelové trasy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22</v>
      </c>
      <c r="D118" s="41"/>
      <c r="E118" s="41"/>
      <c r="F118" s="28" t="str">
        <f>F14</f>
        <v>Třebotov, Hlavní 190, 252 26 areál školy</v>
      </c>
      <c r="G118" s="41"/>
      <c r="H118" s="41"/>
      <c r="I118" s="33" t="s">
        <v>24</v>
      </c>
      <c r="J118" s="80" t="str">
        <f>IF(J14="","",J14)</f>
        <v>8. 2. 2024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26</v>
      </c>
      <c r="D120" s="41"/>
      <c r="E120" s="41"/>
      <c r="F120" s="28" t="str">
        <f>E17</f>
        <v>Obec Třebotov</v>
      </c>
      <c r="G120" s="41"/>
      <c r="H120" s="41"/>
      <c r="I120" s="33" t="s">
        <v>33</v>
      </c>
      <c r="J120" s="37" t="str">
        <f>E23</f>
        <v>archlin s.r.o.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31</v>
      </c>
      <c r="D121" s="41"/>
      <c r="E121" s="41"/>
      <c r="F121" s="28" t="str">
        <f>IF(E20="","",E20)</f>
        <v>Vyplň údaj</v>
      </c>
      <c r="G121" s="41"/>
      <c r="H121" s="41"/>
      <c r="I121" s="33" t="s">
        <v>37</v>
      </c>
      <c r="J121" s="37" t="str">
        <f>E26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1"/>
      <c r="B123" s="202"/>
      <c r="C123" s="203" t="s">
        <v>305</v>
      </c>
      <c r="D123" s="204" t="s">
        <v>66</v>
      </c>
      <c r="E123" s="204" t="s">
        <v>62</v>
      </c>
      <c r="F123" s="204" t="s">
        <v>63</v>
      </c>
      <c r="G123" s="204" t="s">
        <v>306</v>
      </c>
      <c r="H123" s="204" t="s">
        <v>307</v>
      </c>
      <c r="I123" s="204" t="s">
        <v>308</v>
      </c>
      <c r="J123" s="204" t="s">
        <v>295</v>
      </c>
      <c r="K123" s="205" t="s">
        <v>309</v>
      </c>
      <c r="L123" s="206"/>
      <c r="M123" s="101" t="s">
        <v>1</v>
      </c>
      <c r="N123" s="102" t="s">
        <v>45</v>
      </c>
      <c r="O123" s="102" t="s">
        <v>310</v>
      </c>
      <c r="P123" s="102" t="s">
        <v>311</v>
      </c>
      <c r="Q123" s="102" t="s">
        <v>312</v>
      </c>
      <c r="R123" s="102" t="s">
        <v>313</v>
      </c>
      <c r="S123" s="102" t="s">
        <v>314</v>
      </c>
      <c r="T123" s="103" t="s">
        <v>315</v>
      </c>
      <c r="U123" s="201"/>
      <c r="V123" s="201"/>
      <c r="W123" s="201"/>
      <c r="X123" s="201"/>
      <c r="Y123" s="201"/>
      <c r="Z123" s="201"/>
      <c r="AA123" s="201"/>
      <c r="AB123" s="201"/>
      <c r="AC123" s="201"/>
      <c r="AD123" s="201"/>
      <c r="AE123" s="201"/>
    </row>
    <row r="124" s="2" customFormat="1" ht="22.8" customHeight="1">
      <c r="A124" s="39"/>
      <c r="B124" s="40"/>
      <c r="C124" s="108" t="s">
        <v>316</v>
      </c>
      <c r="D124" s="41"/>
      <c r="E124" s="41"/>
      <c r="F124" s="41"/>
      <c r="G124" s="41"/>
      <c r="H124" s="41"/>
      <c r="I124" s="41"/>
      <c r="J124" s="207">
        <f>BK124</f>
        <v>0</v>
      </c>
      <c r="K124" s="41"/>
      <c r="L124" s="45"/>
      <c r="M124" s="104"/>
      <c r="N124" s="208"/>
      <c r="O124" s="105"/>
      <c r="P124" s="209">
        <f>P125+P127+P130+P137</f>
        <v>0</v>
      </c>
      <c r="Q124" s="105"/>
      <c r="R124" s="209">
        <f>R125+R127+R130+R137</f>
        <v>0</v>
      </c>
      <c r="S124" s="105"/>
      <c r="T124" s="210">
        <f>T125+T127+T130+T137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80</v>
      </c>
      <c r="AU124" s="18" t="s">
        <v>297</v>
      </c>
      <c r="BK124" s="211">
        <f>BK125+BK127+BK130+BK137</f>
        <v>0</v>
      </c>
    </row>
    <row r="125" s="12" customFormat="1" ht="25.92" customHeight="1">
      <c r="A125" s="12"/>
      <c r="B125" s="212"/>
      <c r="C125" s="213"/>
      <c r="D125" s="214" t="s">
        <v>80</v>
      </c>
      <c r="E125" s="215" t="s">
        <v>3235</v>
      </c>
      <c r="F125" s="215" t="s">
        <v>3261</v>
      </c>
      <c r="G125" s="213"/>
      <c r="H125" s="213"/>
      <c r="I125" s="216"/>
      <c r="J125" s="217">
        <f>BK125</f>
        <v>0</v>
      </c>
      <c r="K125" s="213"/>
      <c r="L125" s="218"/>
      <c r="M125" s="219"/>
      <c r="N125" s="220"/>
      <c r="O125" s="220"/>
      <c r="P125" s="221">
        <f>P126</f>
        <v>0</v>
      </c>
      <c r="Q125" s="220"/>
      <c r="R125" s="221">
        <f>R126</f>
        <v>0</v>
      </c>
      <c r="S125" s="220"/>
      <c r="T125" s="222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3" t="s">
        <v>89</v>
      </c>
      <c r="AT125" s="224" t="s">
        <v>80</v>
      </c>
      <c r="AU125" s="224" t="s">
        <v>81</v>
      </c>
      <c r="AY125" s="223" t="s">
        <v>320</v>
      </c>
      <c r="BK125" s="225">
        <f>BK126</f>
        <v>0</v>
      </c>
    </row>
    <row r="126" s="2" customFormat="1" ht="16.5" customHeight="1">
      <c r="A126" s="39"/>
      <c r="B126" s="40"/>
      <c r="C126" s="228" t="s">
        <v>89</v>
      </c>
      <c r="D126" s="228" t="s">
        <v>323</v>
      </c>
      <c r="E126" s="229" t="s">
        <v>6626</v>
      </c>
      <c r="F126" s="230" t="s">
        <v>6627</v>
      </c>
      <c r="G126" s="231" t="s">
        <v>515</v>
      </c>
      <c r="H126" s="232">
        <v>88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341</v>
      </c>
      <c r="AT126" s="239" t="s">
        <v>323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341</v>
      </c>
      <c r="BM126" s="239" t="s">
        <v>91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3247</v>
      </c>
      <c r="F127" s="215" t="s">
        <v>3284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SUM(P128:P129)</f>
        <v>0</v>
      </c>
      <c r="Q127" s="220"/>
      <c r="R127" s="221">
        <f>SUM(R128:R129)</f>
        <v>0</v>
      </c>
      <c r="S127" s="220"/>
      <c r="T127" s="222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SUM(BK128:BK129)</f>
        <v>0</v>
      </c>
    </row>
    <row r="128" s="2" customFormat="1" ht="16.5" customHeight="1">
      <c r="A128" s="39"/>
      <c r="B128" s="40"/>
      <c r="C128" s="228" t="s">
        <v>91</v>
      </c>
      <c r="D128" s="228" t="s">
        <v>323</v>
      </c>
      <c r="E128" s="229" t="s">
        <v>3287</v>
      </c>
      <c r="F128" s="230" t="s">
        <v>3288</v>
      </c>
      <c r="G128" s="231" t="s">
        <v>515</v>
      </c>
      <c r="H128" s="232">
        <v>20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341</v>
      </c>
    </row>
    <row r="129" s="2" customFormat="1" ht="16.5" customHeight="1">
      <c r="A129" s="39"/>
      <c r="B129" s="40"/>
      <c r="C129" s="228" t="s">
        <v>111</v>
      </c>
      <c r="D129" s="228" t="s">
        <v>323</v>
      </c>
      <c r="E129" s="229" t="s">
        <v>3303</v>
      </c>
      <c r="F129" s="230" t="s">
        <v>3304</v>
      </c>
      <c r="G129" s="231" t="s">
        <v>515</v>
      </c>
      <c r="H129" s="232">
        <v>105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350</v>
      </c>
    </row>
    <row r="130" s="12" customFormat="1" ht="25.92" customHeight="1">
      <c r="A130" s="12"/>
      <c r="B130" s="212"/>
      <c r="C130" s="213"/>
      <c r="D130" s="214" t="s">
        <v>80</v>
      </c>
      <c r="E130" s="215" t="s">
        <v>3339</v>
      </c>
      <c r="F130" s="215" t="s">
        <v>3340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SUM(P131:P136)</f>
        <v>0</v>
      </c>
      <c r="Q130" s="220"/>
      <c r="R130" s="221">
        <f>SUM(R131:R136)</f>
        <v>0</v>
      </c>
      <c r="S130" s="220"/>
      <c r="T130" s="222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89</v>
      </c>
      <c r="AT130" s="224" t="s">
        <v>80</v>
      </c>
      <c r="AU130" s="224" t="s">
        <v>81</v>
      </c>
      <c r="AY130" s="223" t="s">
        <v>320</v>
      </c>
      <c r="BK130" s="225">
        <f>SUM(BK131:BK136)</f>
        <v>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6628</v>
      </c>
      <c r="F131" s="230" t="s">
        <v>6629</v>
      </c>
      <c r="G131" s="231" t="s">
        <v>515</v>
      </c>
      <c r="H131" s="232">
        <v>82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21.75" customHeight="1">
      <c r="A132" s="39"/>
      <c r="B132" s="40"/>
      <c r="C132" s="228" t="s">
        <v>319</v>
      </c>
      <c r="D132" s="228" t="s">
        <v>323</v>
      </c>
      <c r="E132" s="229" t="s">
        <v>6630</v>
      </c>
      <c r="F132" s="230" t="s">
        <v>6631</v>
      </c>
      <c r="G132" s="231" t="s">
        <v>515</v>
      </c>
      <c r="H132" s="232">
        <v>82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6632</v>
      </c>
      <c r="F133" s="230" t="s">
        <v>6633</v>
      </c>
      <c r="G133" s="231" t="s">
        <v>515</v>
      </c>
      <c r="H133" s="232">
        <v>82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16.5" customHeight="1">
      <c r="A134" s="39"/>
      <c r="B134" s="40"/>
      <c r="C134" s="228" t="s">
        <v>357</v>
      </c>
      <c r="D134" s="228" t="s">
        <v>323</v>
      </c>
      <c r="E134" s="229" t="s">
        <v>6634</v>
      </c>
      <c r="F134" s="230" t="s">
        <v>6635</v>
      </c>
      <c r="G134" s="231" t="s">
        <v>515</v>
      </c>
      <c r="H134" s="232">
        <v>82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16.5" customHeight="1">
      <c r="A135" s="39"/>
      <c r="B135" s="40"/>
      <c r="C135" s="228" t="s">
        <v>363</v>
      </c>
      <c r="D135" s="228" t="s">
        <v>323</v>
      </c>
      <c r="E135" s="229" t="s">
        <v>6636</v>
      </c>
      <c r="F135" s="230" t="s">
        <v>6637</v>
      </c>
      <c r="G135" s="231" t="s">
        <v>437</v>
      </c>
      <c r="H135" s="232">
        <v>1.5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24.15" customHeight="1">
      <c r="A136" s="39"/>
      <c r="B136" s="40"/>
      <c r="C136" s="228" t="s">
        <v>368</v>
      </c>
      <c r="D136" s="228" t="s">
        <v>323</v>
      </c>
      <c r="E136" s="229" t="s">
        <v>6638</v>
      </c>
      <c r="F136" s="230" t="s">
        <v>6639</v>
      </c>
      <c r="G136" s="231" t="s">
        <v>437</v>
      </c>
      <c r="H136" s="232">
        <v>1.5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3374</v>
      </c>
      <c r="F137" s="215" t="s">
        <v>3248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SUM(P138:P141)</f>
        <v>0</v>
      </c>
      <c r="Q137" s="220"/>
      <c r="R137" s="221">
        <f>SUM(R138:R141)</f>
        <v>0</v>
      </c>
      <c r="S137" s="220"/>
      <c r="T137" s="222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320</v>
      </c>
      <c r="BK137" s="225">
        <f>SUM(BK138:BK141)</f>
        <v>0</v>
      </c>
    </row>
    <row r="138" s="2" customFormat="1" ht="21.75" customHeight="1">
      <c r="A138" s="39"/>
      <c r="B138" s="40"/>
      <c r="C138" s="228" t="s">
        <v>373</v>
      </c>
      <c r="D138" s="228" t="s">
        <v>323</v>
      </c>
      <c r="E138" s="229" t="s">
        <v>6640</v>
      </c>
      <c r="F138" s="230" t="s">
        <v>6641</v>
      </c>
      <c r="G138" s="231" t="s">
        <v>3175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522</v>
      </c>
    </row>
    <row r="139" s="2" customFormat="1" ht="16.5" customHeight="1">
      <c r="A139" s="39"/>
      <c r="B139" s="40"/>
      <c r="C139" s="228" t="s">
        <v>378</v>
      </c>
      <c r="D139" s="228" t="s">
        <v>323</v>
      </c>
      <c r="E139" s="229" t="s">
        <v>6642</v>
      </c>
      <c r="F139" s="230" t="s">
        <v>6643</v>
      </c>
      <c r="G139" s="231" t="s">
        <v>3251</v>
      </c>
      <c r="H139" s="232">
        <v>3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531</v>
      </c>
    </row>
    <row r="140" s="2" customFormat="1" ht="16.5" customHeight="1">
      <c r="A140" s="39"/>
      <c r="B140" s="40"/>
      <c r="C140" s="228" t="s">
        <v>383</v>
      </c>
      <c r="D140" s="228" t="s">
        <v>323</v>
      </c>
      <c r="E140" s="229" t="s">
        <v>3249</v>
      </c>
      <c r="F140" s="230" t="s">
        <v>3250</v>
      </c>
      <c r="G140" s="231" t="s">
        <v>3251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541</v>
      </c>
    </row>
    <row r="141" s="2" customFormat="1" ht="16.5" customHeight="1">
      <c r="A141" s="39"/>
      <c r="B141" s="40"/>
      <c r="C141" s="228" t="s">
        <v>388</v>
      </c>
      <c r="D141" s="228" t="s">
        <v>323</v>
      </c>
      <c r="E141" s="229" t="s">
        <v>3474</v>
      </c>
      <c r="F141" s="230" t="s">
        <v>3475</v>
      </c>
      <c r="G141" s="231" t="s">
        <v>3251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46" t="s">
        <v>1</v>
      </c>
      <c r="N141" s="247" t="s">
        <v>46</v>
      </c>
      <c r="O141" s="24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550</v>
      </c>
    </row>
    <row r="142" s="2" customFormat="1" ht="6.96" customHeight="1">
      <c r="A142" s="39"/>
      <c r="B142" s="67"/>
      <c r="C142" s="68"/>
      <c r="D142" s="68"/>
      <c r="E142" s="68"/>
      <c r="F142" s="68"/>
      <c r="G142" s="68"/>
      <c r="H142" s="68"/>
      <c r="I142" s="68"/>
      <c r="J142" s="68"/>
      <c r="K142" s="68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54SouVfe2vBszspYTd9o2IQbx4Pat2JX+qKrWZumZSm8qKXa5e5wUsenthOnfdWLCfWfvZddRWTHK4zn3rEvdA==" hashValue="5BjQydc2R3cXxLCTi4m+Lx/oXJS/dPMNzX/2nMiMEmI879zHSsFTHK+B9VNVS27kJ6h83dV2z71CsOKw9DE5YQ==" algorithmName="SHA-512" password="CC35"/>
  <autoFilter ref="C123:K14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6615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6644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ROUND((SUM(BE122:BE132)),  2)</f>
        <v>0</v>
      </c>
      <c r="G35" s="39"/>
      <c r="H35" s="39"/>
      <c r="I35" s="166">
        <v>0.20999999999999999</v>
      </c>
      <c r="J35" s="165">
        <f>ROUND(((SUM(BE122:BE132))*I35),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ROUND((SUM(BF122:BF132)),  2)</f>
        <v>0</v>
      </c>
      <c r="G36" s="39"/>
      <c r="H36" s="39"/>
      <c r="I36" s="166">
        <v>0.14999999999999999</v>
      </c>
      <c r="J36" s="165">
        <f>ROUND(((SUM(BF122:BF132))*I36),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ROUND((SUM(BG122:BG132)),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ROUND((SUM(BH122:BH132)),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ROUND((SUM(BI122:BI132)),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6615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01 SV - Svítidla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3477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3234</v>
      </c>
      <c r="E100" s="193"/>
      <c r="F100" s="193"/>
      <c r="G100" s="193"/>
      <c r="H100" s="193"/>
      <c r="I100" s="193"/>
      <c r="J100" s="194">
        <f>J128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304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6615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3168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IO 01 SV - Svítidla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>Třebotov, Hlavní 190, 252 26 areál školy</v>
      </c>
      <c r="G116" s="41"/>
      <c r="H116" s="41"/>
      <c r="I116" s="33" t="s">
        <v>24</v>
      </c>
      <c r="J116" s="80" t="str">
        <f>IF(J14="","",J14)</f>
        <v>8. 2. 2024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305</v>
      </c>
      <c r="D121" s="204" t="s">
        <v>66</v>
      </c>
      <c r="E121" s="204" t="s">
        <v>62</v>
      </c>
      <c r="F121" s="204" t="s">
        <v>63</v>
      </c>
      <c r="G121" s="204" t="s">
        <v>306</v>
      </c>
      <c r="H121" s="204" t="s">
        <v>307</v>
      </c>
      <c r="I121" s="204" t="s">
        <v>308</v>
      </c>
      <c r="J121" s="204" t="s">
        <v>295</v>
      </c>
      <c r="K121" s="205" t="s">
        <v>309</v>
      </c>
      <c r="L121" s="206"/>
      <c r="M121" s="101" t="s">
        <v>1</v>
      </c>
      <c r="N121" s="102" t="s">
        <v>45</v>
      </c>
      <c r="O121" s="102" t="s">
        <v>310</v>
      </c>
      <c r="P121" s="102" t="s">
        <v>311</v>
      </c>
      <c r="Q121" s="102" t="s">
        <v>312</v>
      </c>
      <c r="R121" s="102" t="s">
        <v>313</v>
      </c>
      <c r="S121" s="102" t="s">
        <v>314</v>
      </c>
      <c r="T121" s="103" t="s">
        <v>315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316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P123+P128</f>
        <v>0</v>
      </c>
      <c r="Q122" s="105"/>
      <c r="R122" s="209">
        <f>R123+R128</f>
        <v>0</v>
      </c>
      <c r="S122" s="105"/>
      <c r="T122" s="210">
        <f>T123+T128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297</v>
      </c>
      <c r="BK122" s="211">
        <f>BK123+BK128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3235</v>
      </c>
      <c r="F123" s="215" t="s">
        <v>3478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SUM(P124:P127)</f>
        <v>0</v>
      </c>
      <c r="Q123" s="220"/>
      <c r="R123" s="221">
        <f>SUM(R124:R127)</f>
        <v>0</v>
      </c>
      <c r="S123" s="220"/>
      <c r="T123" s="222">
        <f>SUM(T124:T127)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320</v>
      </c>
      <c r="BK123" s="225">
        <f>SUM(BK124:BK127)</f>
        <v>0</v>
      </c>
    </row>
    <row r="124" s="2" customFormat="1" ht="21.75" customHeight="1">
      <c r="A124" s="39"/>
      <c r="B124" s="40"/>
      <c r="C124" s="228" t="s">
        <v>89</v>
      </c>
      <c r="D124" s="228" t="s">
        <v>323</v>
      </c>
      <c r="E124" s="229" t="s">
        <v>6645</v>
      </c>
      <c r="F124" s="230" t="s">
        <v>6646</v>
      </c>
      <c r="G124" s="231" t="s">
        <v>3175</v>
      </c>
      <c r="H124" s="232">
        <v>3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341</v>
      </c>
      <c r="AT124" s="239" t="s">
        <v>323</v>
      </c>
      <c r="AU124" s="239" t="s">
        <v>89</v>
      </c>
      <c r="AY124" s="18" t="s">
        <v>320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341</v>
      </c>
      <c r="BM124" s="239" t="s">
        <v>91</v>
      </c>
    </row>
    <row r="125" s="2" customFormat="1" ht="16.5" customHeight="1">
      <c r="A125" s="39"/>
      <c r="B125" s="40"/>
      <c r="C125" s="228" t="s">
        <v>91</v>
      </c>
      <c r="D125" s="228" t="s">
        <v>323</v>
      </c>
      <c r="E125" s="229" t="s">
        <v>6647</v>
      </c>
      <c r="F125" s="230" t="s">
        <v>6648</v>
      </c>
      <c r="G125" s="231" t="s">
        <v>3175</v>
      </c>
      <c r="H125" s="232">
        <v>3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341</v>
      </c>
      <c r="AT125" s="239" t="s">
        <v>323</v>
      </c>
      <c r="AU125" s="239" t="s">
        <v>89</v>
      </c>
      <c r="AY125" s="18" t="s">
        <v>320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341</v>
      </c>
      <c r="BM125" s="239" t="s">
        <v>341</v>
      </c>
    </row>
    <row r="126" s="2" customFormat="1" ht="16.5" customHeight="1">
      <c r="A126" s="39"/>
      <c r="B126" s="40"/>
      <c r="C126" s="228" t="s">
        <v>111</v>
      </c>
      <c r="D126" s="228" t="s">
        <v>323</v>
      </c>
      <c r="E126" s="229" t="s">
        <v>6649</v>
      </c>
      <c r="F126" s="230" t="s">
        <v>6650</v>
      </c>
      <c r="G126" s="231" t="s">
        <v>3175</v>
      </c>
      <c r="H126" s="232">
        <v>3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341</v>
      </c>
      <c r="AT126" s="239" t="s">
        <v>323</v>
      </c>
      <c r="AU126" s="239" t="s">
        <v>89</v>
      </c>
      <c r="AY126" s="18" t="s">
        <v>320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341</v>
      </c>
      <c r="BM126" s="239" t="s">
        <v>350</v>
      </c>
    </row>
    <row r="127" s="2" customFormat="1" ht="21.75" customHeight="1">
      <c r="A127" s="39"/>
      <c r="B127" s="40"/>
      <c r="C127" s="228" t="s">
        <v>341</v>
      </c>
      <c r="D127" s="228" t="s">
        <v>323</v>
      </c>
      <c r="E127" s="229" t="s">
        <v>6651</v>
      </c>
      <c r="F127" s="230" t="s">
        <v>6652</v>
      </c>
      <c r="G127" s="231" t="s">
        <v>3175</v>
      </c>
      <c r="H127" s="232">
        <v>3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341</v>
      </c>
      <c r="AT127" s="239" t="s">
        <v>323</v>
      </c>
      <c r="AU127" s="239" t="s">
        <v>89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341</v>
      </c>
      <c r="BM127" s="239" t="s">
        <v>363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3247</v>
      </c>
      <c r="F128" s="215" t="s">
        <v>3248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SUM(P129:P132)</f>
        <v>0</v>
      </c>
      <c r="Q128" s="220"/>
      <c r="R128" s="221">
        <f>SUM(R129:R132)</f>
        <v>0</v>
      </c>
      <c r="S128" s="220"/>
      <c r="T128" s="222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SUM(BK129:BK132)</f>
        <v>0</v>
      </c>
    </row>
    <row r="129" s="2" customFormat="1" ht="16.5" customHeight="1">
      <c r="A129" s="39"/>
      <c r="B129" s="40"/>
      <c r="C129" s="228" t="s">
        <v>319</v>
      </c>
      <c r="D129" s="228" t="s">
        <v>323</v>
      </c>
      <c r="E129" s="229" t="s">
        <v>3249</v>
      </c>
      <c r="F129" s="230" t="s">
        <v>3250</v>
      </c>
      <c r="G129" s="231" t="s">
        <v>3251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373</v>
      </c>
    </row>
    <row r="130" s="2" customFormat="1" ht="16.5" customHeight="1">
      <c r="A130" s="39"/>
      <c r="B130" s="40"/>
      <c r="C130" s="228" t="s">
        <v>350</v>
      </c>
      <c r="D130" s="228" t="s">
        <v>323</v>
      </c>
      <c r="E130" s="229" t="s">
        <v>3474</v>
      </c>
      <c r="F130" s="230" t="s">
        <v>3475</v>
      </c>
      <c r="G130" s="231" t="s">
        <v>3251</v>
      </c>
      <c r="H130" s="232">
        <v>5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383</v>
      </c>
    </row>
    <row r="131" s="2" customFormat="1" ht="16.5" customHeight="1">
      <c r="A131" s="39"/>
      <c r="B131" s="40"/>
      <c r="C131" s="228" t="s">
        <v>357</v>
      </c>
      <c r="D131" s="228" t="s">
        <v>323</v>
      </c>
      <c r="E131" s="229" t="s">
        <v>3254</v>
      </c>
      <c r="F131" s="230" t="s">
        <v>3255</v>
      </c>
      <c r="G131" s="231" t="s">
        <v>3251</v>
      </c>
      <c r="H131" s="232">
        <v>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393</v>
      </c>
    </row>
    <row r="132" s="2" customFormat="1" ht="16.5" customHeight="1">
      <c r="A132" s="39"/>
      <c r="B132" s="40"/>
      <c r="C132" s="228" t="s">
        <v>363</v>
      </c>
      <c r="D132" s="228" t="s">
        <v>323</v>
      </c>
      <c r="E132" s="229" t="s">
        <v>6350</v>
      </c>
      <c r="F132" s="230" t="s">
        <v>6351</v>
      </c>
      <c r="G132" s="231" t="s">
        <v>3251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46" t="s">
        <v>1</v>
      </c>
      <c r="N132" s="247" t="s">
        <v>46</v>
      </c>
      <c r="O132" s="248"/>
      <c r="P132" s="249">
        <f>O132*H132</f>
        <v>0</v>
      </c>
      <c r="Q132" s="249">
        <v>0</v>
      </c>
      <c r="R132" s="249">
        <f>Q132*H132</f>
        <v>0</v>
      </c>
      <c r="S132" s="249">
        <v>0</v>
      </c>
      <c r="T132" s="25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404</v>
      </c>
    </row>
    <row r="133" s="2" customFormat="1" ht="6.96" customHeight="1">
      <c r="A133" s="39"/>
      <c r="B133" s="67"/>
      <c r="C133" s="68"/>
      <c r="D133" s="68"/>
      <c r="E133" s="68"/>
      <c r="F133" s="68"/>
      <c r="G133" s="68"/>
      <c r="H133" s="68"/>
      <c r="I133" s="68"/>
      <c r="J133" s="68"/>
      <c r="K133" s="68"/>
      <c r="L133" s="45"/>
      <c r="M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</sheetData>
  <sheetProtection sheet="1" autoFilter="0" formatColumns="0" formatRows="0" objects="1" scenarios="1" spinCount="100000" saltValue="QgQRJ8EKU+SsyLkw7LXfwAmHnv5NhUlkWTkdcRLk+qnn2JpuuI8vlIdo02+AHNwyQ3rXBU4MdkC0qYO7d83Ivg==" hashValue="4Cry+r8mYaRBSzDR8ULam33ds9okzmGE46j9+I/XlY2NDQMzhPVrwMAz7rATP4HeZzJ5PQqcQr4g7iSGcgayWA==" algorithmName="SHA-512" password="CC35"/>
  <autoFilter ref="C121:K13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6615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6653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ROUND(J126,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ROUND((SUM(BE126:BE186)),  2)</f>
        <v>0</v>
      </c>
      <c r="G35" s="39"/>
      <c r="H35" s="39"/>
      <c r="I35" s="166">
        <v>0.20999999999999999</v>
      </c>
      <c r="J35" s="165">
        <f>ROUND(((SUM(BE126:BE186))*I35),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ROUND((SUM(BF126:BF186)),  2)</f>
        <v>0</v>
      </c>
      <c r="G36" s="39"/>
      <c r="H36" s="39"/>
      <c r="I36" s="166">
        <v>0.14999999999999999</v>
      </c>
      <c r="J36" s="165">
        <f>ROUND(((SUM(BF126:BF186))*I36),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ROUND((SUM(BG126:BG186)),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ROUND((SUM(BH126:BH186)),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ROUND((SUM(BI126:BI186)),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6615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02 VP - Vodovodní přípojka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J126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4108</v>
      </c>
      <c r="E99" s="193"/>
      <c r="F99" s="193"/>
      <c r="G99" s="193"/>
      <c r="H99" s="193"/>
      <c r="I99" s="193"/>
      <c r="J99" s="194">
        <f>J127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4109</v>
      </c>
      <c r="E100" s="193"/>
      <c r="F100" s="193"/>
      <c r="G100" s="193"/>
      <c r="H100" s="193"/>
      <c r="I100" s="193"/>
      <c r="J100" s="194">
        <f>J155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6654</v>
      </c>
      <c r="E101" s="193"/>
      <c r="F101" s="193"/>
      <c r="G101" s="193"/>
      <c r="H101" s="193"/>
      <c r="I101" s="193"/>
      <c r="J101" s="194">
        <f>J159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6655</v>
      </c>
      <c r="E102" s="193"/>
      <c r="F102" s="193"/>
      <c r="G102" s="193"/>
      <c r="H102" s="193"/>
      <c r="I102" s="193"/>
      <c r="J102" s="194">
        <f>J174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4112</v>
      </c>
      <c r="E103" s="193"/>
      <c r="F103" s="193"/>
      <c r="G103" s="193"/>
      <c r="H103" s="193"/>
      <c r="I103" s="193"/>
      <c r="J103" s="194">
        <f>J176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4117</v>
      </c>
      <c r="E104" s="193"/>
      <c r="F104" s="193"/>
      <c r="G104" s="193"/>
      <c r="H104" s="193"/>
      <c r="I104" s="193"/>
      <c r="J104" s="194">
        <f>J179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304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85" t="s">
        <v>6615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3168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E11</f>
        <v>IO 02 VP - Vodovodní přípojka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F14</f>
        <v>Třebotov, Hlavní 190, 252 26 areál školy</v>
      </c>
      <c r="G120" s="41"/>
      <c r="H120" s="41"/>
      <c r="I120" s="33" t="s">
        <v>24</v>
      </c>
      <c r="J120" s="80" t="str">
        <f>IF(J14="","",J14)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E17</f>
        <v>Obec Třebotov</v>
      </c>
      <c r="G122" s="41"/>
      <c r="H122" s="41"/>
      <c r="I122" s="33" t="s">
        <v>33</v>
      </c>
      <c r="J122" s="37" t="str">
        <f>E23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IF(E20="","",E20)</f>
        <v>Vyplň údaj</v>
      </c>
      <c r="G123" s="41"/>
      <c r="H123" s="41"/>
      <c r="I123" s="33" t="s">
        <v>37</v>
      </c>
      <c r="J123" s="37" t="str">
        <f>E26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P127+P155+P159+P174+P176+P179</f>
        <v>0</v>
      </c>
      <c r="Q126" s="105"/>
      <c r="R126" s="209">
        <f>R127+R155+R159+R174+R176+R179</f>
        <v>0</v>
      </c>
      <c r="S126" s="105"/>
      <c r="T126" s="210">
        <f>T127+T155+T159+T174+T176+T179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BK127+BK155+BK159+BK174+BK176+BK179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89</v>
      </c>
      <c r="F127" s="215" t="s">
        <v>434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SUM(P128:P154)</f>
        <v>0</v>
      </c>
      <c r="Q127" s="220"/>
      <c r="R127" s="221">
        <f>SUM(R128:R154)</f>
        <v>0</v>
      </c>
      <c r="S127" s="220"/>
      <c r="T127" s="222">
        <f>SUM(T128:T154)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SUM(BK128:BK154)</f>
        <v>0</v>
      </c>
    </row>
    <row r="128" s="2" customFormat="1" ht="33" customHeight="1">
      <c r="A128" s="39"/>
      <c r="B128" s="40"/>
      <c r="C128" s="228" t="s">
        <v>89</v>
      </c>
      <c r="D128" s="228" t="s">
        <v>323</v>
      </c>
      <c r="E128" s="229" t="s">
        <v>6656</v>
      </c>
      <c r="F128" s="230" t="s">
        <v>6657</v>
      </c>
      <c r="G128" s="231" t="s">
        <v>437</v>
      </c>
      <c r="H128" s="232">
        <v>18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21.75" customHeight="1">
      <c r="A129" s="39"/>
      <c r="B129" s="40"/>
      <c r="C129" s="228" t="s">
        <v>91</v>
      </c>
      <c r="D129" s="228" t="s">
        <v>323</v>
      </c>
      <c r="E129" s="229" t="s">
        <v>6658</v>
      </c>
      <c r="F129" s="230" t="s">
        <v>6659</v>
      </c>
      <c r="G129" s="231" t="s">
        <v>455</v>
      </c>
      <c r="H129" s="232">
        <v>15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24.15" customHeight="1">
      <c r="A130" s="39"/>
      <c r="B130" s="40"/>
      <c r="C130" s="228" t="s">
        <v>111</v>
      </c>
      <c r="D130" s="228" t="s">
        <v>323</v>
      </c>
      <c r="E130" s="229" t="s">
        <v>6660</v>
      </c>
      <c r="F130" s="230" t="s">
        <v>6661</v>
      </c>
      <c r="G130" s="231" t="s">
        <v>455</v>
      </c>
      <c r="H130" s="232">
        <v>19.5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13" customFormat="1">
      <c r="A131" s="13"/>
      <c r="B131" s="251"/>
      <c r="C131" s="252"/>
      <c r="D131" s="253" t="s">
        <v>440</v>
      </c>
      <c r="E131" s="254" t="s">
        <v>1</v>
      </c>
      <c r="F131" s="255" t="s">
        <v>6662</v>
      </c>
      <c r="G131" s="252"/>
      <c r="H131" s="256">
        <v>19.5</v>
      </c>
      <c r="I131" s="257"/>
      <c r="J131" s="252"/>
      <c r="K131" s="252"/>
      <c r="L131" s="258"/>
      <c r="M131" s="259"/>
      <c r="N131" s="260"/>
      <c r="O131" s="260"/>
      <c r="P131" s="260"/>
      <c r="Q131" s="260"/>
      <c r="R131" s="260"/>
      <c r="S131" s="260"/>
      <c r="T131" s="261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2" t="s">
        <v>440</v>
      </c>
      <c r="AU131" s="262" t="s">
        <v>89</v>
      </c>
      <c r="AV131" s="13" t="s">
        <v>91</v>
      </c>
      <c r="AW131" s="13" t="s">
        <v>36</v>
      </c>
      <c r="AX131" s="13" t="s">
        <v>81</v>
      </c>
      <c r="AY131" s="262" t="s">
        <v>320</v>
      </c>
    </row>
    <row r="132" s="14" customFormat="1">
      <c r="A132" s="14"/>
      <c r="B132" s="263"/>
      <c r="C132" s="264"/>
      <c r="D132" s="253" t="s">
        <v>440</v>
      </c>
      <c r="E132" s="265" t="s">
        <v>1</v>
      </c>
      <c r="F132" s="266" t="s">
        <v>485</v>
      </c>
      <c r="G132" s="264"/>
      <c r="H132" s="267">
        <v>19.5</v>
      </c>
      <c r="I132" s="268"/>
      <c r="J132" s="264"/>
      <c r="K132" s="264"/>
      <c r="L132" s="269"/>
      <c r="M132" s="270"/>
      <c r="N132" s="271"/>
      <c r="O132" s="271"/>
      <c r="P132" s="271"/>
      <c r="Q132" s="271"/>
      <c r="R132" s="271"/>
      <c r="S132" s="271"/>
      <c r="T132" s="27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73" t="s">
        <v>440</v>
      </c>
      <c r="AU132" s="273" t="s">
        <v>89</v>
      </c>
      <c r="AV132" s="14" t="s">
        <v>341</v>
      </c>
      <c r="AW132" s="14" t="s">
        <v>36</v>
      </c>
      <c r="AX132" s="14" t="s">
        <v>89</v>
      </c>
      <c r="AY132" s="273" t="s">
        <v>320</v>
      </c>
    </row>
    <row r="133" s="2" customFormat="1" ht="24.15" customHeight="1">
      <c r="A133" s="39"/>
      <c r="B133" s="40"/>
      <c r="C133" s="228" t="s">
        <v>341</v>
      </c>
      <c r="D133" s="228" t="s">
        <v>323</v>
      </c>
      <c r="E133" s="229" t="s">
        <v>6663</v>
      </c>
      <c r="F133" s="230" t="s">
        <v>6664</v>
      </c>
      <c r="G133" s="231" t="s">
        <v>455</v>
      </c>
      <c r="H133" s="232">
        <v>19.5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363</v>
      </c>
    </row>
    <row r="134" s="2" customFormat="1" ht="16.5" customHeight="1">
      <c r="A134" s="39"/>
      <c r="B134" s="40"/>
      <c r="C134" s="228" t="s">
        <v>319</v>
      </c>
      <c r="D134" s="228" t="s">
        <v>323</v>
      </c>
      <c r="E134" s="229" t="s">
        <v>4121</v>
      </c>
      <c r="F134" s="230" t="s">
        <v>4122</v>
      </c>
      <c r="G134" s="231" t="s">
        <v>455</v>
      </c>
      <c r="H134" s="232">
        <v>3.8999999999999999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373</v>
      </c>
    </row>
    <row r="135" s="13" customFormat="1">
      <c r="A135" s="13"/>
      <c r="B135" s="251"/>
      <c r="C135" s="252"/>
      <c r="D135" s="253" t="s">
        <v>440</v>
      </c>
      <c r="E135" s="254" t="s">
        <v>1</v>
      </c>
      <c r="F135" s="255" t="s">
        <v>6665</v>
      </c>
      <c r="G135" s="252"/>
      <c r="H135" s="256">
        <v>3.8999999999999999</v>
      </c>
      <c r="I135" s="257"/>
      <c r="J135" s="252"/>
      <c r="K135" s="252"/>
      <c r="L135" s="258"/>
      <c r="M135" s="259"/>
      <c r="N135" s="260"/>
      <c r="O135" s="260"/>
      <c r="P135" s="260"/>
      <c r="Q135" s="260"/>
      <c r="R135" s="260"/>
      <c r="S135" s="260"/>
      <c r="T135" s="261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2" t="s">
        <v>440</v>
      </c>
      <c r="AU135" s="262" t="s">
        <v>89</v>
      </c>
      <c r="AV135" s="13" t="s">
        <v>91</v>
      </c>
      <c r="AW135" s="13" t="s">
        <v>36</v>
      </c>
      <c r="AX135" s="13" t="s">
        <v>81</v>
      </c>
      <c r="AY135" s="262" t="s">
        <v>320</v>
      </c>
    </row>
    <row r="136" s="14" customFormat="1">
      <c r="A136" s="14"/>
      <c r="B136" s="263"/>
      <c r="C136" s="264"/>
      <c r="D136" s="253" t="s">
        <v>440</v>
      </c>
      <c r="E136" s="265" t="s">
        <v>1</v>
      </c>
      <c r="F136" s="266" t="s">
        <v>485</v>
      </c>
      <c r="G136" s="264"/>
      <c r="H136" s="267">
        <v>3.8999999999999999</v>
      </c>
      <c r="I136" s="268"/>
      <c r="J136" s="264"/>
      <c r="K136" s="264"/>
      <c r="L136" s="269"/>
      <c r="M136" s="270"/>
      <c r="N136" s="271"/>
      <c r="O136" s="271"/>
      <c r="P136" s="271"/>
      <c r="Q136" s="271"/>
      <c r="R136" s="271"/>
      <c r="S136" s="271"/>
      <c r="T136" s="27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3" t="s">
        <v>440</v>
      </c>
      <c r="AU136" s="273" t="s">
        <v>89</v>
      </c>
      <c r="AV136" s="14" t="s">
        <v>341</v>
      </c>
      <c r="AW136" s="14" t="s">
        <v>36</v>
      </c>
      <c r="AX136" s="14" t="s">
        <v>89</v>
      </c>
      <c r="AY136" s="273" t="s">
        <v>320</v>
      </c>
    </row>
    <row r="137" s="2" customFormat="1" ht="24.15" customHeight="1">
      <c r="A137" s="39"/>
      <c r="B137" s="40"/>
      <c r="C137" s="228" t="s">
        <v>350</v>
      </c>
      <c r="D137" s="228" t="s">
        <v>323</v>
      </c>
      <c r="E137" s="229" t="s">
        <v>4124</v>
      </c>
      <c r="F137" s="230" t="s">
        <v>4125</v>
      </c>
      <c r="G137" s="231" t="s">
        <v>437</v>
      </c>
      <c r="H137" s="232">
        <v>78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383</v>
      </c>
    </row>
    <row r="138" s="13" customFormat="1">
      <c r="A138" s="13"/>
      <c r="B138" s="251"/>
      <c r="C138" s="252"/>
      <c r="D138" s="253" t="s">
        <v>440</v>
      </c>
      <c r="E138" s="254" t="s">
        <v>1</v>
      </c>
      <c r="F138" s="255" t="s">
        <v>6666</v>
      </c>
      <c r="G138" s="252"/>
      <c r="H138" s="256">
        <v>78</v>
      </c>
      <c r="I138" s="257"/>
      <c r="J138" s="252"/>
      <c r="K138" s="252"/>
      <c r="L138" s="258"/>
      <c r="M138" s="259"/>
      <c r="N138" s="260"/>
      <c r="O138" s="260"/>
      <c r="P138" s="260"/>
      <c r="Q138" s="260"/>
      <c r="R138" s="260"/>
      <c r="S138" s="260"/>
      <c r="T138" s="26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2" t="s">
        <v>440</v>
      </c>
      <c r="AU138" s="262" t="s">
        <v>89</v>
      </c>
      <c r="AV138" s="13" t="s">
        <v>91</v>
      </c>
      <c r="AW138" s="13" t="s">
        <v>36</v>
      </c>
      <c r="AX138" s="13" t="s">
        <v>81</v>
      </c>
      <c r="AY138" s="262" t="s">
        <v>320</v>
      </c>
    </row>
    <row r="139" s="14" customFormat="1">
      <c r="A139" s="14"/>
      <c r="B139" s="263"/>
      <c r="C139" s="264"/>
      <c r="D139" s="253" t="s">
        <v>440</v>
      </c>
      <c r="E139" s="265" t="s">
        <v>1</v>
      </c>
      <c r="F139" s="266" t="s">
        <v>485</v>
      </c>
      <c r="G139" s="264"/>
      <c r="H139" s="267">
        <v>78</v>
      </c>
      <c r="I139" s="268"/>
      <c r="J139" s="264"/>
      <c r="K139" s="264"/>
      <c r="L139" s="269"/>
      <c r="M139" s="270"/>
      <c r="N139" s="271"/>
      <c r="O139" s="271"/>
      <c r="P139" s="271"/>
      <c r="Q139" s="271"/>
      <c r="R139" s="271"/>
      <c r="S139" s="271"/>
      <c r="T139" s="272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3" t="s">
        <v>440</v>
      </c>
      <c r="AU139" s="273" t="s">
        <v>89</v>
      </c>
      <c r="AV139" s="14" t="s">
        <v>341</v>
      </c>
      <c r="AW139" s="14" t="s">
        <v>36</v>
      </c>
      <c r="AX139" s="14" t="s">
        <v>89</v>
      </c>
      <c r="AY139" s="273" t="s">
        <v>320</v>
      </c>
    </row>
    <row r="140" s="2" customFormat="1" ht="24.15" customHeight="1">
      <c r="A140" s="39"/>
      <c r="B140" s="40"/>
      <c r="C140" s="228" t="s">
        <v>357</v>
      </c>
      <c r="D140" s="228" t="s">
        <v>323</v>
      </c>
      <c r="E140" s="229" t="s">
        <v>4128</v>
      </c>
      <c r="F140" s="230" t="s">
        <v>4129</v>
      </c>
      <c r="G140" s="231" t="s">
        <v>437</v>
      </c>
      <c r="H140" s="232">
        <v>78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393</v>
      </c>
    </row>
    <row r="141" s="2" customFormat="1" ht="24.15" customHeight="1">
      <c r="A141" s="39"/>
      <c r="B141" s="40"/>
      <c r="C141" s="228" t="s">
        <v>363</v>
      </c>
      <c r="D141" s="228" t="s">
        <v>323</v>
      </c>
      <c r="E141" s="229" t="s">
        <v>4130</v>
      </c>
      <c r="F141" s="230" t="s">
        <v>4131</v>
      </c>
      <c r="G141" s="231" t="s">
        <v>455</v>
      </c>
      <c r="H141" s="232">
        <v>23.399999999999999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404</v>
      </c>
    </row>
    <row r="142" s="2" customFormat="1" ht="24.15" customHeight="1">
      <c r="A142" s="39"/>
      <c r="B142" s="40"/>
      <c r="C142" s="228" t="s">
        <v>368</v>
      </c>
      <c r="D142" s="228" t="s">
        <v>323</v>
      </c>
      <c r="E142" s="229" t="s">
        <v>4132</v>
      </c>
      <c r="F142" s="230" t="s">
        <v>4133</v>
      </c>
      <c r="G142" s="231" t="s">
        <v>455</v>
      </c>
      <c r="H142" s="232">
        <v>23.399999999999999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414</v>
      </c>
    </row>
    <row r="143" s="2" customFormat="1" ht="24.15" customHeight="1">
      <c r="A143" s="39"/>
      <c r="B143" s="40"/>
      <c r="C143" s="228" t="s">
        <v>373</v>
      </c>
      <c r="D143" s="228" t="s">
        <v>323</v>
      </c>
      <c r="E143" s="229" t="s">
        <v>4134</v>
      </c>
      <c r="F143" s="230" t="s">
        <v>4135</v>
      </c>
      <c r="G143" s="231" t="s">
        <v>455</v>
      </c>
      <c r="H143" s="232">
        <v>12.6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522</v>
      </c>
    </row>
    <row r="144" s="13" customFormat="1">
      <c r="A144" s="13"/>
      <c r="B144" s="251"/>
      <c r="C144" s="252"/>
      <c r="D144" s="253" t="s">
        <v>440</v>
      </c>
      <c r="E144" s="254" t="s">
        <v>1</v>
      </c>
      <c r="F144" s="255" t="s">
        <v>6667</v>
      </c>
      <c r="G144" s="252"/>
      <c r="H144" s="256">
        <v>12.6</v>
      </c>
      <c r="I144" s="257"/>
      <c r="J144" s="252"/>
      <c r="K144" s="252"/>
      <c r="L144" s="258"/>
      <c r="M144" s="259"/>
      <c r="N144" s="260"/>
      <c r="O144" s="260"/>
      <c r="P144" s="260"/>
      <c r="Q144" s="260"/>
      <c r="R144" s="260"/>
      <c r="S144" s="260"/>
      <c r="T144" s="26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2" t="s">
        <v>440</v>
      </c>
      <c r="AU144" s="262" t="s">
        <v>89</v>
      </c>
      <c r="AV144" s="13" t="s">
        <v>91</v>
      </c>
      <c r="AW144" s="13" t="s">
        <v>36</v>
      </c>
      <c r="AX144" s="13" t="s">
        <v>81</v>
      </c>
      <c r="AY144" s="262" t="s">
        <v>320</v>
      </c>
    </row>
    <row r="145" s="14" customFormat="1">
      <c r="A145" s="14"/>
      <c r="B145" s="263"/>
      <c r="C145" s="264"/>
      <c r="D145" s="253" t="s">
        <v>440</v>
      </c>
      <c r="E145" s="265" t="s">
        <v>1</v>
      </c>
      <c r="F145" s="266" t="s">
        <v>485</v>
      </c>
      <c r="G145" s="264"/>
      <c r="H145" s="267">
        <v>12.6</v>
      </c>
      <c r="I145" s="268"/>
      <c r="J145" s="264"/>
      <c r="K145" s="264"/>
      <c r="L145" s="269"/>
      <c r="M145" s="270"/>
      <c r="N145" s="271"/>
      <c r="O145" s="271"/>
      <c r="P145" s="271"/>
      <c r="Q145" s="271"/>
      <c r="R145" s="271"/>
      <c r="S145" s="271"/>
      <c r="T145" s="27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3" t="s">
        <v>440</v>
      </c>
      <c r="AU145" s="273" t="s">
        <v>89</v>
      </c>
      <c r="AV145" s="14" t="s">
        <v>341</v>
      </c>
      <c r="AW145" s="14" t="s">
        <v>36</v>
      </c>
      <c r="AX145" s="14" t="s">
        <v>89</v>
      </c>
      <c r="AY145" s="273" t="s">
        <v>320</v>
      </c>
    </row>
    <row r="146" s="2" customFormat="1" ht="37.8" customHeight="1">
      <c r="A146" s="39"/>
      <c r="B146" s="40"/>
      <c r="C146" s="228" t="s">
        <v>378</v>
      </c>
      <c r="D146" s="228" t="s">
        <v>323</v>
      </c>
      <c r="E146" s="229" t="s">
        <v>4136</v>
      </c>
      <c r="F146" s="230" t="s">
        <v>4137</v>
      </c>
      <c r="G146" s="231" t="s">
        <v>455</v>
      </c>
      <c r="H146" s="232">
        <v>378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531</v>
      </c>
    </row>
    <row r="147" s="13" customFormat="1">
      <c r="A147" s="13"/>
      <c r="B147" s="251"/>
      <c r="C147" s="252"/>
      <c r="D147" s="253" t="s">
        <v>440</v>
      </c>
      <c r="E147" s="254" t="s">
        <v>1</v>
      </c>
      <c r="F147" s="255" t="s">
        <v>6668</v>
      </c>
      <c r="G147" s="252"/>
      <c r="H147" s="256">
        <v>378</v>
      </c>
      <c r="I147" s="257"/>
      <c r="J147" s="252"/>
      <c r="K147" s="252"/>
      <c r="L147" s="258"/>
      <c r="M147" s="259"/>
      <c r="N147" s="260"/>
      <c r="O147" s="260"/>
      <c r="P147" s="260"/>
      <c r="Q147" s="260"/>
      <c r="R147" s="260"/>
      <c r="S147" s="260"/>
      <c r="T147" s="26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2" t="s">
        <v>440</v>
      </c>
      <c r="AU147" s="262" t="s">
        <v>89</v>
      </c>
      <c r="AV147" s="13" t="s">
        <v>91</v>
      </c>
      <c r="AW147" s="13" t="s">
        <v>36</v>
      </c>
      <c r="AX147" s="13" t="s">
        <v>81</v>
      </c>
      <c r="AY147" s="262" t="s">
        <v>320</v>
      </c>
    </row>
    <row r="148" s="14" customFormat="1">
      <c r="A148" s="14"/>
      <c r="B148" s="263"/>
      <c r="C148" s="264"/>
      <c r="D148" s="253" t="s">
        <v>440</v>
      </c>
      <c r="E148" s="265" t="s">
        <v>1</v>
      </c>
      <c r="F148" s="266" t="s">
        <v>485</v>
      </c>
      <c r="G148" s="264"/>
      <c r="H148" s="267">
        <v>378</v>
      </c>
      <c r="I148" s="268"/>
      <c r="J148" s="264"/>
      <c r="K148" s="264"/>
      <c r="L148" s="269"/>
      <c r="M148" s="270"/>
      <c r="N148" s="271"/>
      <c r="O148" s="271"/>
      <c r="P148" s="271"/>
      <c r="Q148" s="271"/>
      <c r="R148" s="271"/>
      <c r="S148" s="271"/>
      <c r="T148" s="27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3" t="s">
        <v>440</v>
      </c>
      <c r="AU148" s="273" t="s">
        <v>89</v>
      </c>
      <c r="AV148" s="14" t="s">
        <v>341</v>
      </c>
      <c r="AW148" s="14" t="s">
        <v>36</v>
      </c>
      <c r="AX148" s="14" t="s">
        <v>89</v>
      </c>
      <c r="AY148" s="273" t="s">
        <v>320</v>
      </c>
    </row>
    <row r="149" s="2" customFormat="1" ht="33" customHeight="1">
      <c r="A149" s="39"/>
      <c r="B149" s="40"/>
      <c r="C149" s="228" t="s">
        <v>383</v>
      </c>
      <c r="D149" s="228" t="s">
        <v>323</v>
      </c>
      <c r="E149" s="229" t="s">
        <v>6669</v>
      </c>
      <c r="F149" s="230" t="s">
        <v>6670</v>
      </c>
      <c r="G149" s="231" t="s">
        <v>455</v>
      </c>
      <c r="H149" s="232">
        <v>12.6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541</v>
      </c>
    </row>
    <row r="150" s="2" customFormat="1" ht="24.15" customHeight="1">
      <c r="A150" s="39"/>
      <c r="B150" s="40"/>
      <c r="C150" s="228" t="s">
        <v>388</v>
      </c>
      <c r="D150" s="228" t="s">
        <v>323</v>
      </c>
      <c r="E150" s="229" t="s">
        <v>4139</v>
      </c>
      <c r="F150" s="230" t="s">
        <v>4140</v>
      </c>
      <c r="G150" s="231" t="s">
        <v>455</v>
      </c>
      <c r="H150" s="232">
        <v>9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550</v>
      </c>
    </row>
    <row r="151" s="13" customFormat="1">
      <c r="A151" s="13"/>
      <c r="B151" s="251"/>
      <c r="C151" s="252"/>
      <c r="D151" s="253" t="s">
        <v>440</v>
      </c>
      <c r="E151" s="254" t="s">
        <v>1</v>
      </c>
      <c r="F151" s="255" t="s">
        <v>6671</v>
      </c>
      <c r="G151" s="252"/>
      <c r="H151" s="256">
        <v>9</v>
      </c>
      <c r="I151" s="257"/>
      <c r="J151" s="252"/>
      <c r="K151" s="252"/>
      <c r="L151" s="258"/>
      <c r="M151" s="259"/>
      <c r="N151" s="260"/>
      <c r="O151" s="260"/>
      <c r="P151" s="260"/>
      <c r="Q151" s="260"/>
      <c r="R151" s="260"/>
      <c r="S151" s="260"/>
      <c r="T151" s="26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2" t="s">
        <v>440</v>
      </c>
      <c r="AU151" s="262" t="s">
        <v>89</v>
      </c>
      <c r="AV151" s="13" t="s">
        <v>91</v>
      </c>
      <c r="AW151" s="13" t="s">
        <v>36</v>
      </c>
      <c r="AX151" s="13" t="s">
        <v>81</v>
      </c>
      <c r="AY151" s="262" t="s">
        <v>320</v>
      </c>
    </row>
    <row r="152" s="14" customFormat="1">
      <c r="A152" s="14"/>
      <c r="B152" s="263"/>
      <c r="C152" s="264"/>
      <c r="D152" s="253" t="s">
        <v>440</v>
      </c>
      <c r="E152" s="265" t="s">
        <v>1</v>
      </c>
      <c r="F152" s="266" t="s">
        <v>485</v>
      </c>
      <c r="G152" s="264"/>
      <c r="H152" s="267">
        <v>9</v>
      </c>
      <c r="I152" s="268"/>
      <c r="J152" s="264"/>
      <c r="K152" s="264"/>
      <c r="L152" s="269"/>
      <c r="M152" s="270"/>
      <c r="N152" s="271"/>
      <c r="O152" s="271"/>
      <c r="P152" s="271"/>
      <c r="Q152" s="271"/>
      <c r="R152" s="271"/>
      <c r="S152" s="271"/>
      <c r="T152" s="27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3" t="s">
        <v>440</v>
      </c>
      <c r="AU152" s="273" t="s">
        <v>89</v>
      </c>
      <c r="AV152" s="14" t="s">
        <v>341</v>
      </c>
      <c r="AW152" s="14" t="s">
        <v>36</v>
      </c>
      <c r="AX152" s="14" t="s">
        <v>89</v>
      </c>
      <c r="AY152" s="273" t="s">
        <v>320</v>
      </c>
    </row>
    <row r="153" s="2" customFormat="1" ht="33" customHeight="1">
      <c r="A153" s="39"/>
      <c r="B153" s="40"/>
      <c r="C153" s="228" t="s">
        <v>393</v>
      </c>
      <c r="D153" s="228" t="s">
        <v>323</v>
      </c>
      <c r="E153" s="229" t="s">
        <v>6672</v>
      </c>
      <c r="F153" s="230" t="s">
        <v>6673</v>
      </c>
      <c r="G153" s="231" t="s">
        <v>437</v>
      </c>
      <c r="H153" s="232">
        <v>15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561</v>
      </c>
    </row>
    <row r="154" s="2" customFormat="1" ht="16.5" customHeight="1">
      <c r="A154" s="39"/>
      <c r="B154" s="40"/>
      <c r="C154" s="228" t="s">
        <v>8</v>
      </c>
      <c r="D154" s="228" t="s">
        <v>323</v>
      </c>
      <c r="E154" s="229" t="s">
        <v>6674</v>
      </c>
      <c r="F154" s="230" t="s">
        <v>6675</v>
      </c>
      <c r="G154" s="231" t="s">
        <v>2666</v>
      </c>
      <c r="H154" s="232">
        <v>40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573</v>
      </c>
    </row>
    <row r="155" s="12" customFormat="1" ht="25.92" customHeight="1">
      <c r="A155" s="12"/>
      <c r="B155" s="212"/>
      <c r="C155" s="213"/>
      <c r="D155" s="214" t="s">
        <v>80</v>
      </c>
      <c r="E155" s="215" t="s">
        <v>409</v>
      </c>
      <c r="F155" s="215" t="s">
        <v>4142</v>
      </c>
      <c r="G155" s="213"/>
      <c r="H155" s="213"/>
      <c r="I155" s="216"/>
      <c r="J155" s="217">
        <f>BK155</f>
        <v>0</v>
      </c>
      <c r="K155" s="213"/>
      <c r="L155" s="218"/>
      <c r="M155" s="219"/>
      <c r="N155" s="220"/>
      <c r="O155" s="220"/>
      <c r="P155" s="221">
        <f>SUM(P156:P158)</f>
        <v>0</v>
      </c>
      <c r="Q155" s="220"/>
      <c r="R155" s="221">
        <f>SUM(R156:R158)</f>
        <v>0</v>
      </c>
      <c r="S155" s="220"/>
      <c r="T155" s="222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3" t="s">
        <v>89</v>
      </c>
      <c r="AT155" s="224" t="s">
        <v>80</v>
      </c>
      <c r="AU155" s="224" t="s">
        <v>81</v>
      </c>
      <c r="AY155" s="223" t="s">
        <v>320</v>
      </c>
      <c r="BK155" s="225">
        <f>SUM(BK156:BK158)</f>
        <v>0</v>
      </c>
    </row>
    <row r="156" s="2" customFormat="1" ht="24.15" customHeight="1">
      <c r="A156" s="39"/>
      <c r="B156" s="40"/>
      <c r="C156" s="228" t="s">
        <v>404</v>
      </c>
      <c r="D156" s="228" t="s">
        <v>323</v>
      </c>
      <c r="E156" s="229" t="s">
        <v>4143</v>
      </c>
      <c r="F156" s="230" t="s">
        <v>4144</v>
      </c>
      <c r="G156" s="231" t="s">
        <v>455</v>
      </c>
      <c r="H156" s="232">
        <v>14.5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823</v>
      </c>
    </row>
    <row r="157" s="13" customFormat="1">
      <c r="A157" s="13"/>
      <c r="B157" s="251"/>
      <c r="C157" s="252"/>
      <c r="D157" s="253" t="s">
        <v>440</v>
      </c>
      <c r="E157" s="254" t="s">
        <v>1</v>
      </c>
      <c r="F157" s="255" t="s">
        <v>6676</v>
      </c>
      <c r="G157" s="252"/>
      <c r="H157" s="256">
        <v>14.5</v>
      </c>
      <c r="I157" s="257"/>
      <c r="J157" s="252"/>
      <c r="K157" s="252"/>
      <c r="L157" s="258"/>
      <c r="M157" s="259"/>
      <c r="N157" s="260"/>
      <c r="O157" s="260"/>
      <c r="P157" s="260"/>
      <c r="Q157" s="260"/>
      <c r="R157" s="260"/>
      <c r="S157" s="260"/>
      <c r="T157" s="26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2" t="s">
        <v>440</v>
      </c>
      <c r="AU157" s="262" t="s">
        <v>89</v>
      </c>
      <c r="AV157" s="13" t="s">
        <v>91</v>
      </c>
      <c r="AW157" s="13" t="s">
        <v>36</v>
      </c>
      <c r="AX157" s="13" t="s">
        <v>81</v>
      </c>
      <c r="AY157" s="262" t="s">
        <v>320</v>
      </c>
    </row>
    <row r="158" s="14" customFormat="1">
      <c r="A158" s="14"/>
      <c r="B158" s="263"/>
      <c r="C158" s="264"/>
      <c r="D158" s="253" t="s">
        <v>440</v>
      </c>
      <c r="E158" s="265" t="s">
        <v>1</v>
      </c>
      <c r="F158" s="266" t="s">
        <v>485</v>
      </c>
      <c r="G158" s="264"/>
      <c r="H158" s="267">
        <v>14.5</v>
      </c>
      <c r="I158" s="268"/>
      <c r="J158" s="264"/>
      <c r="K158" s="264"/>
      <c r="L158" s="269"/>
      <c r="M158" s="270"/>
      <c r="N158" s="271"/>
      <c r="O158" s="271"/>
      <c r="P158" s="271"/>
      <c r="Q158" s="271"/>
      <c r="R158" s="271"/>
      <c r="S158" s="271"/>
      <c r="T158" s="27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73" t="s">
        <v>440</v>
      </c>
      <c r="AU158" s="273" t="s">
        <v>89</v>
      </c>
      <c r="AV158" s="14" t="s">
        <v>341</v>
      </c>
      <c r="AW158" s="14" t="s">
        <v>36</v>
      </c>
      <c r="AX158" s="14" t="s">
        <v>89</v>
      </c>
      <c r="AY158" s="273" t="s">
        <v>320</v>
      </c>
    </row>
    <row r="159" s="12" customFormat="1" ht="25.92" customHeight="1">
      <c r="A159" s="12"/>
      <c r="B159" s="212"/>
      <c r="C159" s="213"/>
      <c r="D159" s="214" t="s">
        <v>80</v>
      </c>
      <c r="E159" s="215" t="s">
        <v>363</v>
      </c>
      <c r="F159" s="215" t="s">
        <v>6677</v>
      </c>
      <c r="G159" s="213"/>
      <c r="H159" s="213"/>
      <c r="I159" s="216"/>
      <c r="J159" s="217">
        <f>BK159</f>
        <v>0</v>
      </c>
      <c r="K159" s="213"/>
      <c r="L159" s="218"/>
      <c r="M159" s="219"/>
      <c r="N159" s="220"/>
      <c r="O159" s="220"/>
      <c r="P159" s="221">
        <f>SUM(P160:P173)</f>
        <v>0</v>
      </c>
      <c r="Q159" s="220"/>
      <c r="R159" s="221">
        <f>SUM(R160:R173)</f>
        <v>0</v>
      </c>
      <c r="S159" s="220"/>
      <c r="T159" s="222">
        <f>SUM(T160:T173)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3" t="s">
        <v>89</v>
      </c>
      <c r="AT159" s="224" t="s">
        <v>80</v>
      </c>
      <c r="AU159" s="224" t="s">
        <v>81</v>
      </c>
      <c r="AY159" s="223" t="s">
        <v>320</v>
      </c>
      <c r="BK159" s="225">
        <f>SUM(BK160:BK173)</f>
        <v>0</v>
      </c>
    </row>
    <row r="160" s="2" customFormat="1" ht="24.15" customHeight="1">
      <c r="A160" s="39"/>
      <c r="B160" s="40"/>
      <c r="C160" s="228" t="s">
        <v>409</v>
      </c>
      <c r="D160" s="228" t="s">
        <v>323</v>
      </c>
      <c r="E160" s="229" t="s">
        <v>6678</v>
      </c>
      <c r="F160" s="230" t="s">
        <v>6679</v>
      </c>
      <c r="G160" s="231" t="s">
        <v>515</v>
      </c>
      <c r="H160" s="232">
        <v>30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832</v>
      </c>
    </row>
    <row r="161" s="2" customFormat="1" ht="21.75" customHeight="1">
      <c r="A161" s="39"/>
      <c r="B161" s="40"/>
      <c r="C161" s="228" t="s">
        <v>414</v>
      </c>
      <c r="D161" s="228" t="s">
        <v>323</v>
      </c>
      <c r="E161" s="229" t="s">
        <v>6680</v>
      </c>
      <c r="F161" s="230" t="s">
        <v>6681</v>
      </c>
      <c r="G161" s="231" t="s">
        <v>515</v>
      </c>
      <c r="H161" s="232">
        <v>30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844</v>
      </c>
    </row>
    <row r="162" s="2" customFormat="1" ht="24.15" customHeight="1">
      <c r="A162" s="39"/>
      <c r="B162" s="40"/>
      <c r="C162" s="228" t="s">
        <v>421</v>
      </c>
      <c r="D162" s="228" t="s">
        <v>323</v>
      </c>
      <c r="E162" s="229" t="s">
        <v>6682</v>
      </c>
      <c r="F162" s="230" t="s">
        <v>6683</v>
      </c>
      <c r="G162" s="231" t="s">
        <v>515</v>
      </c>
      <c r="H162" s="232">
        <v>30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862</v>
      </c>
    </row>
    <row r="163" s="2" customFormat="1" ht="21.75" customHeight="1">
      <c r="A163" s="39"/>
      <c r="B163" s="40"/>
      <c r="C163" s="228" t="s">
        <v>522</v>
      </c>
      <c r="D163" s="228" t="s">
        <v>323</v>
      </c>
      <c r="E163" s="229" t="s">
        <v>6684</v>
      </c>
      <c r="F163" s="230" t="s">
        <v>6685</v>
      </c>
      <c r="G163" s="231" t="s">
        <v>515</v>
      </c>
      <c r="H163" s="232">
        <v>33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874</v>
      </c>
    </row>
    <row r="164" s="2" customFormat="1" ht="16.5" customHeight="1">
      <c r="A164" s="39"/>
      <c r="B164" s="40"/>
      <c r="C164" s="228" t="s">
        <v>7</v>
      </c>
      <c r="D164" s="228" t="s">
        <v>323</v>
      </c>
      <c r="E164" s="229" t="s">
        <v>6686</v>
      </c>
      <c r="F164" s="230" t="s">
        <v>6687</v>
      </c>
      <c r="G164" s="231" t="s">
        <v>515</v>
      </c>
      <c r="H164" s="232">
        <v>33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889</v>
      </c>
    </row>
    <row r="165" s="2" customFormat="1" ht="33" customHeight="1">
      <c r="A165" s="39"/>
      <c r="B165" s="40"/>
      <c r="C165" s="228" t="s">
        <v>531</v>
      </c>
      <c r="D165" s="228" t="s">
        <v>323</v>
      </c>
      <c r="E165" s="229" t="s">
        <v>6688</v>
      </c>
      <c r="F165" s="230" t="s">
        <v>6689</v>
      </c>
      <c r="G165" s="231" t="s">
        <v>544</v>
      </c>
      <c r="H165" s="232">
        <v>1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907</v>
      </c>
    </row>
    <row r="166" s="2" customFormat="1" ht="24.15" customHeight="1">
      <c r="A166" s="39"/>
      <c r="B166" s="40"/>
      <c r="C166" s="228" t="s">
        <v>536</v>
      </c>
      <c r="D166" s="228" t="s">
        <v>323</v>
      </c>
      <c r="E166" s="229" t="s">
        <v>6690</v>
      </c>
      <c r="F166" s="230" t="s">
        <v>6691</v>
      </c>
      <c r="G166" s="231" t="s">
        <v>544</v>
      </c>
      <c r="H166" s="232">
        <v>2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923</v>
      </c>
    </row>
    <row r="167" s="2" customFormat="1" ht="33" customHeight="1">
      <c r="A167" s="39"/>
      <c r="B167" s="40"/>
      <c r="C167" s="228" t="s">
        <v>541</v>
      </c>
      <c r="D167" s="228" t="s">
        <v>323</v>
      </c>
      <c r="E167" s="229" t="s">
        <v>5922</v>
      </c>
      <c r="F167" s="230" t="s">
        <v>5923</v>
      </c>
      <c r="G167" s="231" t="s">
        <v>544</v>
      </c>
      <c r="H167" s="232">
        <v>1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933</v>
      </c>
    </row>
    <row r="168" s="2" customFormat="1" ht="16.5" customHeight="1">
      <c r="A168" s="39"/>
      <c r="B168" s="40"/>
      <c r="C168" s="228" t="s">
        <v>546</v>
      </c>
      <c r="D168" s="228" t="s">
        <v>323</v>
      </c>
      <c r="E168" s="229" t="s">
        <v>6692</v>
      </c>
      <c r="F168" s="230" t="s">
        <v>6693</v>
      </c>
      <c r="G168" s="231" t="s">
        <v>4347</v>
      </c>
      <c r="H168" s="232">
        <v>1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942</v>
      </c>
    </row>
    <row r="169" s="2" customFormat="1" ht="16.5" customHeight="1">
      <c r="A169" s="39"/>
      <c r="B169" s="40"/>
      <c r="C169" s="228" t="s">
        <v>550</v>
      </c>
      <c r="D169" s="228" t="s">
        <v>323</v>
      </c>
      <c r="E169" s="229" t="s">
        <v>6694</v>
      </c>
      <c r="F169" s="230" t="s">
        <v>6695</v>
      </c>
      <c r="G169" s="231" t="s">
        <v>3175</v>
      </c>
      <c r="H169" s="232">
        <v>3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956</v>
      </c>
    </row>
    <row r="170" s="2" customFormat="1" ht="16.5" customHeight="1">
      <c r="A170" s="39"/>
      <c r="B170" s="40"/>
      <c r="C170" s="228" t="s">
        <v>556</v>
      </c>
      <c r="D170" s="228" t="s">
        <v>323</v>
      </c>
      <c r="E170" s="229" t="s">
        <v>3188</v>
      </c>
      <c r="F170" s="230" t="s">
        <v>3189</v>
      </c>
      <c r="G170" s="231" t="s">
        <v>3190</v>
      </c>
      <c r="H170" s="232">
        <v>24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968</v>
      </c>
    </row>
    <row r="171" s="2" customFormat="1" ht="37.8" customHeight="1">
      <c r="A171" s="39"/>
      <c r="B171" s="40"/>
      <c r="C171" s="228" t="s">
        <v>561</v>
      </c>
      <c r="D171" s="228" t="s">
        <v>323</v>
      </c>
      <c r="E171" s="229" t="s">
        <v>6696</v>
      </c>
      <c r="F171" s="230" t="s">
        <v>6697</v>
      </c>
      <c r="G171" s="231" t="s">
        <v>515</v>
      </c>
      <c r="H171" s="232">
        <v>30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341</v>
      </c>
      <c r="AT171" s="239" t="s">
        <v>323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986</v>
      </c>
    </row>
    <row r="172" s="2" customFormat="1" ht="24.15" customHeight="1">
      <c r="A172" s="39"/>
      <c r="B172" s="40"/>
      <c r="C172" s="228" t="s">
        <v>566</v>
      </c>
      <c r="D172" s="228" t="s">
        <v>323</v>
      </c>
      <c r="E172" s="229" t="s">
        <v>6698</v>
      </c>
      <c r="F172" s="230" t="s">
        <v>6699</v>
      </c>
      <c r="G172" s="231" t="s">
        <v>5886</v>
      </c>
      <c r="H172" s="232">
        <v>1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341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997</v>
      </c>
    </row>
    <row r="173" s="2" customFormat="1" ht="24.15" customHeight="1">
      <c r="A173" s="39"/>
      <c r="B173" s="40"/>
      <c r="C173" s="228" t="s">
        <v>573</v>
      </c>
      <c r="D173" s="228" t="s">
        <v>323</v>
      </c>
      <c r="E173" s="229" t="s">
        <v>6700</v>
      </c>
      <c r="F173" s="230" t="s">
        <v>6701</v>
      </c>
      <c r="G173" s="231" t="s">
        <v>5886</v>
      </c>
      <c r="H173" s="232">
        <v>1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341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1018</v>
      </c>
    </row>
    <row r="174" s="12" customFormat="1" ht="25.92" customHeight="1">
      <c r="A174" s="12"/>
      <c r="B174" s="212"/>
      <c r="C174" s="213"/>
      <c r="D174" s="214" t="s">
        <v>80</v>
      </c>
      <c r="E174" s="215" t="s">
        <v>1212</v>
      </c>
      <c r="F174" s="215" t="s">
        <v>6702</v>
      </c>
      <c r="G174" s="213"/>
      <c r="H174" s="213"/>
      <c r="I174" s="216"/>
      <c r="J174" s="217">
        <f>BK174</f>
        <v>0</v>
      </c>
      <c r="K174" s="213"/>
      <c r="L174" s="218"/>
      <c r="M174" s="219"/>
      <c r="N174" s="220"/>
      <c r="O174" s="220"/>
      <c r="P174" s="221">
        <f>P175</f>
        <v>0</v>
      </c>
      <c r="Q174" s="220"/>
      <c r="R174" s="221">
        <f>R175</f>
        <v>0</v>
      </c>
      <c r="S174" s="220"/>
      <c r="T174" s="222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3" t="s">
        <v>89</v>
      </c>
      <c r="AT174" s="224" t="s">
        <v>80</v>
      </c>
      <c r="AU174" s="224" t="s">
        <v>81</v>
      </c>
      <c r="AY174" s="223" t="s">
        <v>320</v>
      </c>
      <c r="BK174" s="225">
        <f>BK175</f>
        <v>0</v>
      </c>
    </row>
    <row r="175" s="2" customFormat="1" ht="24.15" customHeight="1">
      <c r="A175" s="39"/>
      <c r="B175" s="40"/>
      <c r="C175" s="228" t="s">
        <v>819</v>
      </c>
      <c r="D175" s="228" t="s">
        <v>323</v>
      </c>
      <c r="E175" s="229" t="s">
        <v>6703</v>
      </c>
      <c r="F175" s="230" t="s">
        <v>6704</v>
      </c>
      <c r="G175" s="231" t="s">
        <v>515</v>
      </c>
      <c r="H175" s="232">
        <v>40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341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341</v>
      </c>
      <c r="BM175" s="239" t="s">
        <v>1028</v>
      </c>
    </row>
    <row r="176" s="12" customFormat="1" ht="25.92" customHeight="1">
      <c r="A176" s="12"/>
      <c r="B176" s="212"/>
      <c r="C176" s="213"/>
      <c r="D176" s="214" t="s">
        <v>80</v>
      </c>
      <c r="E176" s="215" t="s">
        <v>1292</v>
      </c>
      <c r="F176" s="215" t="s">
        <v>3808</v>
      </c>
      <c r="G176" s="213"/>
      <c r="H176" s="213"/>
      <c r="I176" s="216"/>
      <c r="J176" s="217">
        <f>BK176</f>
        <v>0</v>
      </c>
      <c r="K176" s="213"/>
      <c r="L176" s="218"/>
      <c r="M176" s="219"/>
      <c r="N176" s="220"/>
      <c r="O176" s="220"/>
      <c r="P176" s="221">
        <f>SUM(P177:P178)</f>
        <v>0</v>
      </c>
      <c r="Q176" s="220"/>
      <c r="R176" s="221">
        <f>SUM(R177:R178)</f>
        <v>0</v>
      </c>
      <c r="S176" s="220"/>
      <c r="T176" s="222">
        <f>SUM(T177:T178)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3" t="s">
        <v>89</v>
      </c>
      <c r="AT176" s="224" t="s">
        <v>80</v>
      </c>
      <c r="AU176" s="224" t="s">
        <v>81</v>
      </c>
      <c r="AY176" s="223" t="s">
        <v>320</v>
      </c>
      <c r="BK176" s="225">
        <f>SUM(BK177:BK178)</f>
        <v>0</v>
      </c>
    </row>
    <row r="177" s="2" customFormat="1" ht="24.15" customHeight="1">
      <c r="A177" s="39"/>
      <c r="B177" s="40"/>
      <c r="C177" s="228" t="s">
        <v>823</v>
      </c>
      <c r="D177" s="228" t="s">
        <v>323</v>
      </c>
      <c r="E177" s="229" t="s">
        <v>6705</v>
      </c>
      <c r="F177" s="230" t="s">
        <v>6706</v>
      </c>
      <c r="G177" s="231" t="s">
        <v>515</v>
      </c>
      <c r="H177" s="232">
        <v>1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341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1036</v>
      </c>
    </row>
    <row r="178" s="2" customFormat="1" ht="37.8" customHeight="1">
      <c r="A178" s="39"/>
      <c r="B178" s="40"/>
      <c r="C178" s="228" t="s">
        <v>828</v>
      </c>
      <c r="D178" s="228" t="s">
        <v>323</v>
      </c>
      <c r="E178" s="229" t="s">
        <v>6707</v>
      </c>
      <c r="F178" s="230" t="s">
        <v>6708</v>
      </c>
      <c r="G178" s="231" t="s">
        <v>515</v>
      </c>
      <c r="H178" s="232">
        <v>1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1044</v>
      </c>
    </row>
    <row r="179" s="12" customFormat="1" ht="25.92" customHeight="1">
      <c r="A179" s="12"/>
      <c r="B179" s="212"/>
      <c r="C179" s="213"/>
      <c r="D179" s="214" t="s">
        <v>80</v>
      </c>
      <c r="E179" s="215" t="s">
        <v>4417</v>
      </c>
      <c r="F179" s="215" t="s">
        <v>3912</v>
      </c>
      <c r="G179" s="213"/>
      <c r="H179" s="213"/>
      <c r="I179" s="216"/>
      <c r="J179" s="217">
        <f>BK179</f>
        <v>0</v>
      </c>
      <c r="K179" s="213"/>
      <c r="L179" s="218"/>
      <c r="M179" s="219"/>
      <c r="N179" s="220"/>
      <c r="O179" s="220"/>
      <c r="P179" s="221">
        <f>SUM(P180:P186)</f>
        <v>0</v>
      </c>
      <c r="Q179" s="220"/>
      <c r="R179" s="221">
        <f>SUM(R180:R186)</f>
        <v>0</v>
      </c>
      <c r="S179" s="220"/>
      <c r="T179" s="222">
        <f>SUM(T180:T186)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3" t="s">
        <v>89</v>
      </c>
      <c r="AT179" s="224" t="s">
        <v>80</v>
      </c>
      <c r="AU179" s="224" t="s">
        <v>81</v>
      </c>
      <c r="AY179" s="223" t="s">
        <v>320</v>
      </c>
      <c r="BK179" s="225">
        <f>SUM(BK180:BK186)</f>
        <v>0</v>
      </c>
    </row>
    <row r="180" s="2" customFormat="1" ht="24.15" customHeight="1">
      <c r="A180" s="39"/>
      <c r="B180" s="40"/>
      <c r="C180" s="228" t="s">
        <v>832</v>
      </c>
      <c r="D180" s="228" t="s">
        <v>323</v>
      </c>
      <c r="E180" s="229" t="s">
        <v>6709</v>
      </c>
      <c r="F180" s="230" t="s">
        <v>6710</v>
      </c>
      <c r="G180" s="231" t="s">
        <v>480</v>
      </c>
      <c r="H180" s="232">
        <v>238.13999999999999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341</v>
      </c>
      <c r="AT180" s="239" t="s">
        <v>323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341</v>
      </c>
      <c r="BM180" s="239" t="s">
        <v>1052</v>
      </c>
    </row>
    <row r="181" s="13" customFormat="1">
      <c r="A181" s="13"/>
      <c r="B181" s="251"/>
      <c r="C181" s="252"/>
      <c r="D181" s="253" t="s">
        <v>440</v>
      </c>
      <c r="E181" s="254" t="s">
        <v>1</v>
      </c>
      <c r="F181" s="255" t="s">
        <v>6711</v>
      </c>
      <c r="G181" s="252"/>
      <c r="H181" s="256">
        <v>238.13999999999999</v>
      </c>
      <c r="I181" s="257"/>
      <c r="J181" s="252"/>
      <c r="K181" s="252"/>
      <c r="L181" s="258"/>
      <c r="M181" s="259"/>
      <c r="N181" s="260"/>
      <c r="O181" s="260"/>
      <c r="P181" s="260"/>
      <c r="Q181" s="260"/>
      <c r="R181" s="260"/>
      <c r="S181" s="260"/>
      <c r="T181" s="26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2" t="s">
        <v>440</v>
      </c>
      <c r="AU181" s="262" t="s">
        <v>89</v>
      </c>
      <c r="AV181" s="13" t="s">
        <v>91</v>
      </c>
      <c r="AW181" s="13" t="s">
        <v>36</v>
      </c>
      <c r="AX181" s="13" t="s">
        <v>81</v>
      </c>
      <c r="AY181" s="262" t="s">
        <v>320</v>
      </c>
    </row>
    <row r="182" s="14" customFormat="1">
      <c r="A182" s="14"/>
      <c r="B182" s="263"/>
      <c r="C182" s="264"/>
      <c r="D182" s="253" t="s">
        <v>440</v>
      </c>
      <c r="E182" s="265" t="s">
        <v>1</v>
      </c>
      <c r="F182" s="266" t="s">
        <v>485</v>
      </c>
      <c r="G182" s="264"/>
      <c r="H182" s="267">
        <v>238.13999999999999</v>
      </c>
      <c r="I182" s="268"/>
      <c r="J182" s="264"/>
      <c r="K182" s="264"/>
      <c r="L182" s="269"/>
      <c r="M182" s="270"/>
      <c r="N182" s="271"/>
      <c r="O182" s="271"/>
      <c r="P182" s="271"/>
      <c r="Q182" s="271"/>
      <c r="R182" s="271"/>
      <c r="S182" s="271"/>
      <c r="T182" s="272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73" t="s">
        <v>440</v>
      </c>
      <c r="AU182" s="273" t="s">
        <v>89</v>
      </c>
      <c r="AV182" s="14" t="s">
        <v>341</v>
      </c>
      <c r="AW182" s="14" t="s">
        <v>36</v>
      </c>
      <c r="AX182" s="14" t="s">
        <v>89</v>
      </c>
      <c r="AY182" s="273" t="s">
        <v>320</v>
      </c>
    </row>
    <row r="183" s="2" customFormat="1" ht="21.75" customHeight="1">
      <c r="A183" s="39"/>
      <c r="B183" s="40"/>
      <c r="C183" s="228" t="s">
        <v>838</v>
      </c>
      <c r="D183" s="228" t="s">
        <v>323</v>
      </c>
      <c r="E183" s="229" t="s">
        <v>6712</v>
      </c>
      <c r="F183" s="230" t="s">
        <v>6713</v>
      </c>
      <c r="G183" s="231" t="s">
        <v>480</v>
      </c>
      <c r="H183" s="232">
        <v>7.9390000000000001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341</v>
      </c>
      <c r="AT183" s="239" t="s">
        <v>323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341</v>
      </c>
      <c r="BM183" s="239" t="s">
        <v>1060</v>
      </c>
    </row>
    <row r="184" s="2" customFormat="1" ht="21.75" customHeight="1">
      <c r="A184" s="39"/>
      <c r="B184" s="40"/>
      <c r="C184" s="228" t="s">
        <v>844</v>
      </c>
      <c r="D184" s="228" t="s">
        <v>323</v>
      </c>
      <c r="E184" s="229" t="s">
        <v>6714</v>
      </c>
      <c r="F184" s="230" t="s">
        <v>6715</v>
      </c>
      <c r="G184" s="231" t="s">
        <v>480</v>
      </c>
      <c r="H184" s="232">
        <v>7.9390000000000001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1078</v>
      </c>
    </row>
    <row r="185" s="2" customFormat="1" ht="24.15" customHeight="1">
      <c r="A185" s="39"/>
      <c r="B185" s="40"/>
      <c r="C185" s="228" t="s">
        <v>850</v>
      </c>
      <c r="D185" s="228" t="s">
        <v>323</v>
      </c>
      <c r="E185" s="229" t="s">
        <v>6716</v>
      </c>
      <c r="F185" s="230" t="s">
        <v>6717</v>
      </c>
      <c r="G185" s="231" t="s">
        <v>480</v>
      </c>
      <c r="H185" s="232">
        <v>7.9390000000000001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341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341</v>
      </c>
      <c r="BM185" s="239" t="s">
        <v>1097</v>
      </c>
    </row>
    <row r="186" s="2" customFormat="1" ht="16.5" customHeight="1">
      <c r="A186" s="39"/>
      <c r="B186" s="40"/>
      <c r="C186" s="228" t="s">
        <v>862</v>
      </c>
      <c r="D186" s="228" t="s">
        <v>323</v>
      </c>
      <c r="E186" s="229" t="s">
        <v>3921</v>
      </c>
      <c r="F186" s="230" t="s">
        <v>3922</v>
      </c>
      <c r="G186" s="231" t="s">
        <v>480</v>
      </c>
      <c r="H186" s="232">
        <v>7.9390000000000001</v>
      </c>
      <c r="I186" s="233"/>
      <c r="J186" s="234">
        <f>ROUND(I186*H186,2)</f>
        <v>0</v>
      </c>
      <c r="K186" s="230" t="s">
        <v>1</v>
      </c>
      <c r="L186" s="45"/>
      <c r="M186" s="246" t="s">
        <v>1</v>
      </c>
      <c r="N186" s="247" t="s">
        <v>46</v>
      </c>
      <c r="O186" s="248"/>
      <c r="P186" s="249">
        <f>O186*H186</f>
        <v>0</v>
      </c>
      <c r="Q186" s="249">
        <v>0</v>
      </c>
      <c r="R186" s="249">
        <f>Q186*H186</f>
        <v>0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341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341</v>
      </c>
      <c r="BM186" s="239" t="s">
        <v>1111</v>
      </c>
    </row>
    <row r="187" s="2" customFormat="1" ht="6.96" customHeight="1">
      <c r="A187" s="39"/>
      <c r="B187" s="67"/>
      <c r="C187" s="68"/>
      <c r="D187" s="68"/>
      <c r="E187" s="68"/>
      <c r="F187" s="68"/>
      <c r="G187" s="68"/>
      <c r="H187" s="68"/>
      <c r="I187" s="68"/>
      <c r="J187" s="68"/>
      <c r="K187" s="68"/>
      <c r="L187" s="45"/>
      <c r="M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</row>
  </sheetData>
  <sheetProtection sheet="1" autoFilter="0" formatColumns="0" formatRows="0" objects="1" scenarios="1" spinCount="100000" saltValue="Xun9O1sKLEd1N/CTmMKCXcQxzek5ITppRZnnYtVbhUPI0ILiQlCjEiscVBu9gfbiNGRZmWkdZYmjBy3O74gvyg==" hashValue="XEzictHgjsUdD9xfCpBBpRuJSQLDX6F/cPfr0qj69lANMfB9fHANHrgshyO1wLI/M0MVwk4yCeeoR4JYwOXp9g==" algorithmName="SHA-512" password="CC35"/>
  <autoFilter ref="C125:K18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6615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6718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ROUND(J127,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ROUND((SUM(BE127:BE192)),  2)</f>
        <v>0</v>
      </c>
      <c r="G35" s="39"/>
      <c r="H35" s="39"/>
      <c r="I35" s="166">
        <v>0.20999999999999999</v>
      </c>
      <c r="J35" s="165">
        <f>ROUND(((SUM(BE127:BE192))*I35),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ROUND((SUM(BF127:BF192)),  2)</f>
        <v>0</v>
      </c>
      <c r="G36" s="39"/>
      <c r="H36" s="39"/>
      <c r="I36" s="166">
        <v>0.14999999999999999</v>
      </c>
      <c r="J36" s="165">
        <f>ROUND(((SUM(BF127:BF192))*I36),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ROUND((SUM(BG127:BG192)),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ROUND((SUM(BH127:BH192)),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ROUND((SUM(BI127:BI192)),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6615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02 KP - Kanalizace dešťová a splašková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J127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4108</v>
      </c>
      <c r="E99" s="193"/>
      <c r="F99" s="193"/>
      <c r="G99" s="193"/>
      <c r="H99" s="193"/>
      <c r="I99" s="193"/>
      <c r="J99" s="194">
        <f>J128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4109</v>
      </c>
      <c r="E100" s="193"/>
      <c r="F100" s="193"/>
      <c r="G100" s="193"/>
      <c r="H100" s="193"/>
      <c r="I100" s="193"/>
      <c r="J100" s="194">
        <f>J153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6719</v>
      </c>
      <c r="E101" s="193"/>
      <c r="F101" s="193"/>
      <c r="G101" s="193"/>
      <c r="H101" s="193"/>
      <c r="I101" s="193"/>
      <c r="J101" s="194">
        <f>J155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6720</v>
      </c>
      <c r="E102" s="193"/>
      <c r="F102" s="193"/>
      <c r="G102" s="193"/>
      <c r="H102" s="193"/>
      <c r="I102" s="193"/>
      <c r="J102" s="194">
        <f>J158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6654</v>
      </c>
      <c r="E103" s="193"/>
      <c r="F103" s="193"/>
      <c r="G103" s="193"/>
      <c r="H103" s="193"/>
      <c r="I103" s="193"/>
      <c r="J103" s="194">
        <f>J163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3926</v>
      </c>
      <c r="E104" s="193"/>
      <c r="F104" s="193"/>
      <c r="G104" s="193"/>
      <c r="H104" s="193"/>
      <c r="I104" s="193"/>
      <c r="J104" s="194">
        <f>J183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4117</v>
      </c>
      <c r="E105" s="193"/>
      <c r="F105" s="193"/>
      <c r="G105" s="193"/>
      <c r="H105" s="193"/>
      <c r="I105" s="193"/>
      <c r="J105" s="194">
        <f>J185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304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Rekonstrukce a dostavba staré budovy ZŠ Třebotov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290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5" t="s">
        <v>6615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3168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E11</f>
        <v>IO 02 KP - Kanalizace dešťová a splašková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F14</f>
        <v>Třebotov, Hlavní 190, 252 26 areál školy</v>
      </c>
      <c r="G121" s="41"/>
      <c r="H121" s="41"/>
      <c r="I121" s="33" t="s">
        <v>24</v>
      </c>
      <c r="J121" s="80" t="str">
        <f>IF(J14="","",J14)</f>
        <v>8. 2. 2024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E17</f>
        <v>Obec Třebotov</v>
      </c>
      <c r="G123" s="41"/>
      <c r="H123" s="41"/>
      <c r="I123" s="33" t="s">
        <v>33</v>
      </c>
      <c r="J123" s="37" t="str">
        <f>E23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IF(E20="","",E20)</f>
        <v>Vyplň údaj</v>
      </c>
      <c r="G124" s="41"/>
      <c r="H124" s="41"/>
      <c r="I124" s="33" t="s">
        <v>37</v>
      </c>
      <c r="J124" s="37" t="str">
        <f>E26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305</v>
      </c>
      <c r="D126" s="204" t="s">
        <v>66</v>
      </c>
      <c r="E126" s="204" t="s">
        <v>62</v>
      </c>
      <c r="F126" s="204" t="s">
        <v>63</v>
      </c>
      <c r="G126" s="204" t="s">
        <v>306</v>
      </c>
      <c r="H126" s="204" t="s">
        <v>307</v>
      </c>
      <c r="I126" s="204" t="s">
        <v>308</v>
      </c>
      <c r="J126" s="204" t="s">
        <v>295</v>
      </c>
      <c r="K126" s="205" t="s">
        <v>309</v>
      </c>
      <c r="L126" s="206"/>
      <c r="M126" s="101" t="s">
        <v>1</v>
      </c>
      <c r="N126" s="102" t="s">
        <v>45</v>
      </c>
      <c r="O126" s="102" t="s">
        <v>310</v>
      </c>
      <c r="P126" s="102" t="s">
        <v>311</v>
      </c>
      <c r="Q126" s="102" t="s">
        <v>312</v>
      </c>
      <c r="R126" s="102" t="s">
        <v>313</v>
      </c>
      <c r="S126" s="102" t="s">
        <v>314</v>
      </c>
      <c r="T126" s="103" t="s">
        <v>315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316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P128+P153+P155+P158+P163+P183+P185</f>
        <v>0</v>
      </c>
      <c r="Q127" s="105"/>
      <c r="R127" s="209">
        <f>R128+R153+R155+R158+R163+R183+R185</f>
        <v>0</v>
      </c>
      <c r="S127" s="105"/>
      <c r="T127" s="210">
        <f>T128+T153+T155+T158+T163+T183+T185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297</v>
      </c>
      <c r="BK127" s="211">
        <f>BK128+BK153+BK155+BK158+BK163+BK183+BK185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89</v>
      </c>
      <c r="F128" s="215" t="s">
        <v>434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SUM(P129:P152)</f>
        <v>0</v>
      </c>
      <c r="Q128" s="220"/>
      <c r="R128" s="221">
        <f>SUM(R129:R152)</f>
        <v>0</v>
      </c>
      <c r="S128" s="220"/>
      <c r="T128" s="222">
        <f>SUM(T129:T152)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320</v>
      </c>
      <c r="BK128" s="225">
        <f>SUM(BK129:BK152)</f>
        <v>0</v>
      </c>
    </row>
    <row r="129" s="2" customFormat="1" ht="37.8" customHeight="1">
      <c r="A129" s="39"/>
      <c r="B129" s="40"/>
      <c r="C129" s="228" t="s">
        <v>89</v>
      </c>
      <c r="D129" s="228" t="s">
        <v>323</v>
      </c>
      <c r="E129" s="229" t="s">
        <v>6721</v>
      </c>
      <c r="F129" s="230" t="s">
        <v>6722</v>
      </c>
      <c r="G129" s="231" t="s">
        <v>437</v>
      </c>
      <c r="H129" s="232">
        <v>20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91</v>
      </c>
    </row>
    <row r="130" s="2" customFormat="1" ht="21.75" customHeight="1">
      <c r="A130" s="39"/>
      <c r="B130" s="40"/>
      <c r="C130" s="228" t="s">
        <v>91</v>
      </c>
      <c r="D130" s="228" t="s">
        <v>323</v>
      </c>
      <c r="E130" s="229" t="s">
        <v>6658</v>
      </c>
      <c r="F130" s="230" t="s">
        <v>6659</v>
      </c>
      <c r="G130" s="231" t="s">
        <v>455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341</v>
      </c>
    </row>
    <row r="131" s="2" customFormat="1" ht="24.15" customHeight="1">
      <c r="A131" s="39"/>
      <c r="B131" s="40"/>
      <c r="C131" s="228" t="s">
        <v>111</v>
      </c>
      <c r="D131" s="228" t="s">
        <v>323</v>
      </c>
      <c r="E131" s="229" t="s">
        <v>6723</v>
      </c>
      <c r="F131" s="230" t="s">
        <v>6724</v>
      </c>
      <c r="G131" s="231" t="s">
        <v>455</v>
      </c>
      <c r="H131" s="232">
        <v>120.56399999999999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350</v>
      </c>
    </row>
    <row r="132" s="2" customFormat="1" ht="24.15" customHeight="1">
      <c r="A132" s="39"/>
      <c r="B132" s="40"/>
      <c r="C132" s="228" t="s">
        <v>341</v>
      </c>
      <c r="D132" s="228" t="s">
        <v>323</v>
      </c>
      <c r="E132" s="229" t="s">
        <v>6725</v>
      </c>
      <c r="F132" s="230" t="s">
        <v>6726</v>
      </c>
      <c r="G132" s="231" t="s">
        <v>455</v>
      </c>
      <c r="H132" s="232">
        <v>108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363</v>
      </c>
    </row>
    <row r="133" s="13" customFormat="1">
      <c r="A133" s="13"/>
      <c r="B133" s="251"/>
      <c r="C133" s="252"/>
      <c r="D133" s="253" t="s">
        <v>440</v>
      </c>
      <c r="E133" s="254" t="s">
        <v>1</v>
      </c>
      <c r="F133" s="255" t="s">
        <v>6727</v>
      </c>
      <c r="G133" s="252"/>
      <c r="H133" s="256">
        <v>108</v>
      </c>
      <c r="I133" s="257"/>
      <c r="J133" s="252"/>
      <c r="K133" s="252"/>
      <c r="L133" s="258"/>
      <c r="M133" s="259"/>
      <c r="N133" s="260"/>
      <c r="O133" s="260"/>
      <c r="P133" s="260"/>
      <c r="Q133" s="260"/>
      <c r="R133" s="260"/>
      <c r="S133" s="260"/>
      <c r="T133" s="26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2" t="s">
        <v>440</v>
      </c>
      <c r="AU133" s="262" t="s">
        <v>89</v>
      </c>
      <c r="AV133" s="13" t="s">
        <v>91</v>
      </c>
      <c r="AW133" s="13" t="s">
        <v>36</v>
      </c>
      <c r="AX133" s="13" t="s">
        <v>81</v>
      </c>
      <c r="AY133" s="262" t="s">
        <v>320</v>
      </c>
    </row>
    <row r="134" s="14" customFormat="1">
      <c r="A134" s="14"/>
      <c r="B134" s="263"/>
      <c r="C134" s="264"/>
      <c r="D134" s="253" t="s">
        <v>440</v>
      </c>
      <c r="E134" s="265" t="s">
        <v>1</v>
      </c>
      <c r="F134" s="266" t="s">
        <v>485</v>
      </c>
      <c r="G134" s="264"/>
      <c r="H134" s="267">
        <v>108</v>
      </c>
      <c r="I134" s="268"/>
      <c r="J134" s="264"/>
      <c r="K134" s="264"/>
      <c r="L134" s="269"/>
      <c r="M134" s="270"/>
      <c r="N134" s="271"/>
      <c r="O134" s="271"/>
      <c r="P134" s="271"/>
      <c r="Q134" s="271"/>
      <c r="R134" s="271"/>
      <c r="S134" s="271"/>
      <c r="T134" s="27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73" t="s">
        <v>440</v>
      </c>
      <c r="AU134" s="273" t="s">
        <v>89</v>
      </c>
      <c r="AV134" s="14" t="s">
        <v>341</v>
      </c>
      <c r="AW134" s="14" t="s">
        <v>36</v>
      </c>
      <c r="AX134" s="14" t="s">
        <v>89</v>
      </c>
      <c r="AY134" s="273" t="s">
        <v>320</v>
      </c>
    </row>
    <row r="135" s="2" customFormat="1" ht="24.15" customHeight="1">
      <c r="A135" s="39"/>
      <c r="B135" s="40"/>
      <c r="C135" s="228" t="s">
        <v>319</v>
      </c>
      <c r="D135" s="228" t="s">
        <v>323</v>
      </c>
      <c r="E135" s="229" t="s">
        <v>6728</v>
      </c>
      <c r="F135" s="230" t="s">
        <v>6729</v>
      </c>
      <c r="G135" s="231" t="s">
        <v>455</v>
      </c>
      <c r="H135" s="232">
        <v>117.59999999999999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373</v>
      </c>
    </row>
    <row r="136" s="2" customFormat="1" ht="16.5" customHeight="1">
      <c r="A136" s="39"/>
      <c r="B136" s="40"/>
      <c r="C136" s="228" t="s">
        <v>350</v>
      </c>
      <c r="D136" s="228" t="s">
        <v>323</v>
      </c>
      <c r="E136" s="229" t="s">
        <v>4121</v>
      </c>
      <c r="F136" s="230" t="s">
        <v>4122</v>
      </c>
      <c r="G136" s="231" t="s">
        <v>455</v>
      </c>
      <c r="H136" s="232">
        <v>9.5999999999999996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383</v>
      </c>
    </row>
    <row r="137" s="13" customFormat="1">
      <c r="A137" s="13"/>
      <c r="B137" s="251"/>
      <c r="C137" s="252"/>
      <c r="D137" s="253" t="s">
        <v>440</v>
      </c>
      <c r="E137" s="254" t="s">
        <v>1</v>
      </c>
      <c r="F137" s="255" t="s">
        <v>6730</v>
      </c>
      <c r="G137" s="252"/>
      <c r="H137" s="256">
        <v>9.5999999999999996</v>
      </c>
      <c r="I137" s="257"/>
      <c r="J137" s="252"/>
      <c r="K137" s="252"/>
      <c r="L137" s="258"/>
      <c r="M137" s="259"/>
      <c r="N137" s="260"/>
      <c r="O137" s="260"/>
      <c r="P137" s="260"/>
      <c r="Q137" s="260"/>
      <c r="R137" s="260"/>
      <c r="S137" s="260"/>
      <c r="T137" s="26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2" t="s">
        <v>440</v>
      </c>
      <c r="AU137" s="262" t="s">
        <v>89</v>
      </c>
      <c r="AV137" s="13" t="s">
        <v>91</v>
      </c>
      <c r="AW137" s="13" t="s">
        <v>36</v>
      </c>
      <c r="AX137" s="13" t="s">
        <v>81</v>
      </c>
      <c r="AY137" s="262" t="s">
        <v>320</v>
      </c>
    </row>
    <row r="138" s="14" customFormat="1">
      <c r="A138" s="14"/>
      <c r="B138" s="263"/>
      <c r="C138" s="264"/>
      <c r="D138" s="253" t="s">
        <v>440</v>
      </c>
      <c r="E138" s="265" t="s">
        <v>1</v>
      </c>
      <c r="F138" s="266" t="s">
        <v>485</v>
      </c>
      <c r="G138" s="264"/>
      <c r="H138" s="267">
        <v>9.5999999999999996</v>
      </c>
      <c r="I138" s="268"/>
      <c r="J138" s="264"/>
      <c r="K138" s="264"/>
      <c r="L138" s="269"/>
      <c r="M138" s="270"/>
      <c r="N138" s="271"/>
      <c r="O138" s="271"/>
      <c r="P138" s="271"/>
      <c r="Q138" s="271"/>
      <c r="R138" s="271"/>
      <c r="S138" s="271"/>
      <c r="T138" s="27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3" t="s">
        <v>440</v>
      </c>
      <c r="AU138" s="273" t="s">
        <v>89</v>
      </c>
      <c r="AV138" s="14" t="s">
        <v>341</v>
      </c>
      <c r="AW138" s="14" t="s">
        <v>36</v>
      </c>
      <c r="AX138" s="14" t="s">
        <v>89</v>
      </c>
      <c r="AY138" s="273" t="s">
        <v>320</v>
      </c>
    </row>
    <row r="139" s="2" customFormat="1" ht="24.15" customHeight="1">
      <c r="A139" s="39"/>
      <c r="B139" s="40"/>
      <c r="C139" s="228" t="s">
        <v>357</v>
      </c>
      <c r="D139" s="228" t="s">
        <v>323</v>
      </c>
      <c r="E139" s="229" t="s">
        <v>4124</v>
      </c>
      <c r="F139" s="230" t="s">
        <v>4125</v>
      </c>
      <c r="G139" s="231" t="s">
        <v>437</v>
      </c>
      <c r="H139" s="232">
        <v>324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393</v>
      </c>
    </row>
    <row r="140" s="2" customFormat="1" ht="24.15" customHeight="1">
      <c r="A140" s="39"/>
      <c r="B140" s="40"/>
      <c r="C140" s="228" t="s">
        <v>363</v>
      </c>
      <c r="D140" s="228" t="s">
        <v>323</v>
      </c>
      <c r="E140" s="229" t="s">
        <v>4128</v>
      </c>
      <c r="F140" s="230" t="s">
        <v>4129</v>
      </c>
      <c r="G140" s="231" t="s">
        <v>437</v>
      </c>
      <c r="H140" s="232">
        <v>324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404</v>
      </c>
    </row>
    <row r="141" s="2" customFormat="1" ht="24.15" customHeight="1">
      <c r="A141" s="39"/>
      <c r="B141" s="40"/>
      <c r="C141" s="228" t="s">
        <v>368</v>
      </c>
      <c r="D141" s="228" t="s">
        <v>323</v>
      </c>
      <c r="E141" s="229" t="s">
        <v>6731</v>
      </c>
      <c r="F141" s="230" t="s">
        <v>6732</v>
      </c>
      <c r="G141" s="231" t="s">
        <v>437</v>
      </c>
      <c r="H141" s="232">
        <v>36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414</v>
      </c>
    </row>
    <row r="142" s="2" customFormat="1" ht="24.15" customHeight="1">
      <c r="A142" s="39"/>
      <c r="B142" s="40"/>
      <c r="C142" s="228" t="s">
        <v>373</v>
      </c>
      <c r="D142" s="228" t="s">
        <v>323</v>
      </c>
      <c r="E142" s="229" t="s">
        <v>4130</v>
      </c>
      <c r="F142" s="230" t="s">
        <v>4131</v>
      </c>
      <c r="G142" s="231" t="s">
        <v>455</v>
      </c>
      <c r="H142" s="232">
        <v>117.59999999999999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522</v>
      </c>
    </row>
    <row r="143" s="2" customFormat="1" ht="24.15" customHeight="1">
      <c r="A143" s="39"/>
      <c r="B143" s="40"/>
      <c r="C143" s="228" t="s">
        <v>378</v>
      </c>
      <c r="D143" s="228" t="s">
        <v>323</v>
      </c>
      <c r="E143" s="229" t="s">
        <v>4132</v>
      </c>
      <c r="F143" s="230" t="s">
        <v>4133</v>
      </c>
      <c r="G143" s="231" t="s">
        <v>455</v>
      </c>
      <c r="H143" s="232">
        <v>117.59999999999999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531</v>
      </c>
    </row>
    <row r="144" s="2" customFormat="1" ht="24.15" customHeight="1">
      <c r="A144" s="39"/>
      <c r="B144" s="40"/>
      <c r="C144" s="228" t="s">
        <v>383</v>
      </c>
      <c r="D144" s="228" t="s">
        <v>323</v>
      </c>
      <c r="E144" s="229" t="s">
        <v>4134</v>
      </c>
      <c r="F144" s="230" t="s">
        <v>4135</v>
      </c>
      <c r="G144" s="231" t="s">
        <v>455</v>
      </c>
      <c r="H144" s="232">
        <v>30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541</v>
      </c>
    </row>
    <row r="145" s="2" customFormat="1" ht="33" customHeight="1">
      <c r="A145" s="39"/>
      <c r="B145" s="40"/>
      <c r="C145" s="228" t="s">
        <v>388</v>
      </c>
      <c r="D145" s="228" t="s">
        <v>323</v>
      </c>
      <c r="E145" s="229" t="s">
        <v>6669</v>
      </c>
      <c r="F145" s="230" t="s">
        <v>6670</v>
      </c>
      <c r="G145" s="231" t="s">
        <v>455</v>
      </c>
      <c r="H145" s="232">
        <v>30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550</v>
      </c>
    </row>
    <row r="146" s="2" customFormat="1" ht="24.15" customHeight="1">
      <c r="A146" s="39"/>
      <c r="B146" s="40"/>
      <c r="C146" s="228" t="s">
        <v>393</v>
      </c>
      <c r="D146" s="228" t="s">
        <v>323</v>
      </c>
      <c r="E146" s="229" t="s">
        <v>4139</v>
      </c>
      <c r="F146" s="230" t="s">
        <v>4140</v>
      </c>
      <c r="G146" s="231" t="s">
        <v>455</v>
      </c>
      <c r="H146" s="232">
        <v>30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561</v>
      </c>
    </row>
    <row r="147" s="13" customFormat="1">
      <c r="A147" s="13"/>
      <c r="B147" s="251"/>
      <c r="C147" s="252"/>
      <c r="D147" s="253" t="s">
        <v>440</v>
      </c>
      <c r="E147" s="254" t="s">
        <v>1</v>
      </c>
      <c r="F147" s="255" t="s">
        <v>6733</v>
      </c>
      <c r="G147" s="252"/>
      <c r="H147" s="256">
        <v>30</v>
      </c>
      <c r="I147" s="257"/>
      <c r="J147" s="252"/>
      <c r="K147" s="252"/>
      <c r="L147" s="258"/>
      <c r="M147" s="259"/>
      <c r="N147" s="260"/>
      <c r="O147" s="260"/>
      <c r="P147" s="260"/>
      <c r="Q147" s="260"/>
      <c r="R147" s="260"/>
      <c r="S147" s="260"/>
      <c r="T147" s="26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2" t="s">
        <v>440</v>
      </c>
      <c r="AU147" s="262" t="s">
        <v>89</v>
      </c>
      <c r="AV147" s="13" t="s">
        <v>91</v>
      </c>
      <c r="AW147" s="13" t="s">
        <v>36</v>
      </c>
      <c r="AX147" s="13" t="s">
        <v>81</v>
      </c>
      <c r="AY147" s="262" t="s">
        <v>320</v>
      </c>
    </row>
    <row r="148" s="14" customFormat="1">
      <c r="A148" s="14"/>
      <c r="B148" s="263"/>
      <c r="C148" s="264"/>
      <c r="D148" s="253" t="s">
        <v>440</v>
      </c>
      <c r="E148" s="265" t="s">
        <v>1</v>
      </c>
      <c r="F148" s="266" t="s">
        <v>485</v>
      </c>
      <c r="G148" s="264"/>
      <c r="H148" s="267">
        <v>30</v>
      </c>
      <c r="I148" s="268"/>
      <c r="J148" s="264"/>
      <c r="K148" s="264"/>
      <c r="L148" s="269"/>
      <c r="M148" s="270"/>
      <c r="N148" s="271"/>
      <c r="O148" s="271"/>
      <c r="P148" s="271"/>
      <c r="Q148" s="271"/>
      <c r="R148" s="271"/>
      <c r="S148" s="271"/>
      <c r="T148" s="27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3" t="s">
        <v>440</v>
      </c>
      <c r="AU148" s="273" t="s">
        <v>89</v>
      </c>
      <c r="AV148" s="14" t="s">
        <v>341</v>
      </c>
      <c r="AW148" s="14" t="s">
        <v>36</v>
      </c>
      <c r="AX148" s="14" t="s">
        <v>89</v>
      </c>
      <c r="AY148" s="273" t="s">
        <v>320</v>
      </c>
    </row>
    <row r="149" s="2" customFormat="1" ht="24.15" customHeight="1">
      <c r="A149" s="39"/>
      <c r="B149" s="40"/>
      <c r="C149" s="228" t="s">
        <v>8</v>
      </c>
      <c r="D149" s="228" t="s">
        <v>323</v>
      </c>
      <c r="E149" s="229" t="s">
        <v>6734</v>
      </c>
      <c r="F149" s="230" t="s">
        <v>6735</v>
      </c>
      <c r="G149" s="231" t="s">
        <v>437</v>
      </c>
      <c r="H149" s="232">
        <v>3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573</v>
      </c>
    </row>
    <row r="150" s="2" customFormat="1" ht="33" customHeight="1">
      <c r="A150" s="39"/>
      <c r="B150" s="40"/>
      <c r="C150" s="228" t="s">
        <v>404</v>
      </c>
      <c r="D150" s="228" t="s">
        <v>323</v>
      </c>
      <c r="E150" s="229" t="s">
        <v>6672</v>
      </c>
      <c r="F150" s="230" t="s">
        <v>6673</v>
      </c>
      <c r="G150" s="231" t="s">
        <v>437</v>
      </c>
      <c r="H150" s="232">
        <v>3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823</v>
      </c>
    </row>
    <row r="151" s="2" customFormat="1" ht="16.5" customHeight="1">
      <c r="A151" s="39"/>
      <c r="B151" s="40"/>
      <c r="C151" s="228" t="s">
        <v>409</v>
      </c>
      <c r="D151" s="228" t="s">
        <v>323</v>
      </c>
      <c r="E151" s="229" t="s">
        <v>6736</v>
      </c>
      <c r="F151" s="230" t="s">
        <v>6737</v>
      </c>
      <c r="G151" s="231" t="s">
        <v>4347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832</v>
      </c>
    </row>
    <row r="152" s="2" customFormat="1" ht="16.5" customHeight="1">
      <c r="A152" s="39"/>
      <c r="B152" s="40"/>
      <c r="C152" s="228" t="s">
        <v>414</v>
      </c>
      <c r="D152" s="228" t="s">
        <v>323</v>
      </c>
      <c r="E152" s="229" t="s">
        <v>6674</v>
      </c>
      <c r="F152" s="230" t="s">
        <v>6675</v>
      </c>
      <c r="G152" s="231" t="s">
        <v>2666</v>
      </c>
      <c r="H152" s="232">
        <v>20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844</v>
      </c>
    </row>
    <row r="153" s="12" customFormat="1" ht="25.92" customHeight="1">
      <c r="A153" s="12"/>
      <c r="B153" s="212"/>
      <c r="C153" s="213"/>
      <c r="D153" s="214" t="s">
        <v>80</v>
      </c>
      <c r="E153" s="215" t="s">
        <v>409</v>
      </c>
      <c r="F153" s="215" t="s">
        <v>4142</v>
      </c>
      <c r="G153" s="213"/>
      <c r="H153" s="213"/>
      <c r="I153" s="216"/>
      <c r="J153" s="217">
        <f>BK153</f>
        <v>0</v>
      </c>
      <c r="K153" s="213"/>
      <c r="L153" s="218"/>
      <c r="M153" s="219"/>
      <c r="N153" s="220"/>
      <c r="O153" s="220"/>
      <c r="P153" s="221">
        <f>P154</f>
        <v>0</v>
      </c>
      <c r="Q153" s="220"/>
      <c r="R153" s="221">
        <f>R154</f>
        <v>0</v>
      </c>
      <c r="S153" s="220"/>
      <c r="T153" s="222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3" t="s">
        <v>89</v>
      </c>
      <c r="AT153" s="224" t="s">
        <v>80</v>
      </c>
      <c r="AU153" s="224" t="s">
        <v>81</v>
      </c>
      <c r="AY153" s="223" t="s">
        <v>320</v>
      </c>
      <c r="BK153" s="225">
        <f>BK154</f>
        <v>0</v>
      </c>
    </row>
    <row r="154" s="2" customFormat="1" ht="24.15" customHeight="1">
      <c r="A154" s="39"/>
      <c r="B154" s="40"/>
      <c r="C154" s="228" t="s">
        <v>421</v>
      </c>
      <c r="D154" s="228" t="s">
        <v>323</v>
      </c>
      <c r="E154" s="229" t="s">
        <v>4143</v>
      </c>
      <c r="F154" s="230" t="s">
        <v>4144</v>
      </c>
      <c r="G154" s="231" t="s">
        <v>455</v>
      </c>
      <c r="H154" s="232">
        <v>85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862</v>
      </c>
    </row>
    <row r="155" s="12" customFormat="1" ht="25.92" customHeight="1">
      <c r="A155" s="12"/>
      <c r="B155" s="212"/>
      <c r="C155" s="213"/>
      <c r="D155" s="214" t="s">
        <v>80</v>
      </c>
      <c r="E155" s="215" t="s">
        <v>91</v>
      </c>
      <c r="F155" s="215" t="s">
        <v>6738</v>
      </c>
      <c r="G155" s="213"/>
      <c r="H155" s="213"/>
      <c r="I155" s="216"/>
      <c r="J155" s="217">
        <f>BK155</f>
        <v>0</v>
      </c>
      <c r="K155" s="213"/>
      <c r="L155" s="218"/>
      <c r="M155" s="219"/>
      <c r="N155" s="220"/>
      <c r="O155" s="220"/>
      <c r="P155" s="221">
        <f>SUM(P156:P157)</f>
        <v>0</v>
      </c>
      <c r="Q155" s="220"/>
      <c r="R155" s="221">
        <f>SUM(R156:R157)</f>
        <v>0</v>
      </c>
      <c r="S155" s="220"/>
      <c r="T155" s="222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3" t="s">
        <v>89</v>
      </c>
      <c r="AT155" s="224" t="s">
        <v>80</v>
      </c>
      <c r="AU155" s="224" t="s">
        <v>81</v>
      </c>
      <c r="AY155" s="223" t="s">
        <v>320</v>
      </c>
      <c r="BK155" s="225">
        <f>SUM(BK156:BK157)</f>
        <v>0</v>
      </c>
    </row>
    <row r="156" s="2" customFormat="1" ht="24.15" customHeight="1">
      <c r="A156" s="39"/>
      <c r="B156" s="40"/>
      <c r="C156" s="228" t="s">
        <v>522</v>
      </c>
      <c r="D156" s="228" t="s">
        <v>323</v>
      </c>
      <c r="E156" s="229" t="s">
        <v>6739</v>
      </c>
      <c r="F156" s="230" t="s">
        <v>6740</v>
      </c>
      <c r="G156" s="231" t="s">
        <v>480</v>
      </c>
      <c r="H156" s="232">
        <v>0.25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874</v>
      </c>
    </row>
    <row r="157" s="2" customFormat="1" ht="16.5" customHeight="1">
      <c r="A157" s="39"/>
      <c r="B157" s="40"/>
      <c r="C157" s="228" t="s">
        <v>7</v>
      </c>
      <c r="D157" s="228" t="s">
        <v>323</v>
      </c>
      <c r="E157" s="229" t="s">
        <v>6741</v>
      </c>
      <c r="F157" s="230" t="s">
        <v>6742</v>
      </c>
      <c r="G157" s="231" t="s">
        <v>455</v>
      </c>
      <c r="H157" s="232">
        <v>3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889</v>
      </c>
    </row>
    <row r="158" s="12" customFormat="1" ht="25.92" customHeight="1">
      <c r="A158" s="12"/>
      <c r="B158" s="212"/>
      <c r="C158" s="213"/>
      <c r="D158" s="214" t="s">
        <v>80</v>
      </c>
      <c r="E158" s="215" t="s">
        <v>319</v>
      </c>
      <c r="F158" s="215" t="s">
        <v>6743</v>
      </c>
      <c r="G158" s="213"/>
      <c r="H158" s="213"/>
      <c r="I158" s="216"/>
      <c r="J158" s="217">
        <f>BK158</f>
        <v>0</v>
      </c>
      <c r="K158" s="213"/>
      <c r="L158" s="218"/>
      <c r="M158" s="219"/>
      <c r="N158" s="220"/>
      <c r="O158" s="220"/>
      <c r="P158" s="221">
        <f>SUM(P159:P162)</f>
        <v>0</v>
      </c>
      <c r="Q158" s="220"/>
      <c r="R158" s="221">
        <f>SUM(R159:R162)</f>
        <v>0</v>
      </c>
      <c r="S158" s="220"/>
      <c r="T158" s="222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3" t="s">
        <v>89</v>
      </c>
      <c r="AT158" s="224" t="s">
        <v>80</v>
      </c>
      <c r="AU158" s="224" t="s">
        <v>81</v>
      </c>
      <c r="AY158" s="223" t="s">
        <v>320</v>
      </c>
      <c r="BK158" s="225">
        <f>SUM(BK159:BK162)</f>
        <v>0</v>
      </c>
    </row>
    <row r="159" s="2" customFormat="1" ht="33" customHeight="1">
      <c r="A159" s="39"/>
      <c r="B159" s="40"/>
      <c r="C159" s="228" t="s">
        <v>531</v>
      </c>
      <c r="D159" s="228" t="s">
        <v>323</v>
      </c>
      <c r="E159" s="229" t="s">
        <v>6744</v>
      </c>
      <c r="F159" s="230" t="s">
        <v>6745</v>
      </c>
      <c r="G159" s="231" t="s">
        <v>437</v>
      </c>
      <c r="H159" s="232">
        <v>3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907</v>
      </c>
    </row>
    <row r="160" s="2" customFormat="1" ht="24.15" customHeight="1">
      <c r="A160" s="39"/>
      <c r="B160" s="40"/>
      <c r="C160" s="228" t="s">
        <v>536</v>
      </c>
      <c r="D160" s="228" t="s">
        <v>323</v>
      </c>
      <c r="E160" s="229" t="s">
        <v>6746</v>
      </c>
      <c r="F160" s="230" t="s">
        <v>6747</v>
      </c>
      <c r="G160" s="231" t="s">
        <v>437</v>
      </c>
      <c r="H160" s="232">
        <v>20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923</v>
      </c>
    </row>
    <row r="161" s="2" customFormat="1" ht="24.15" customHeight="1">
      <c r="A161" s="39"/>
      <c r="B161" s="40"/>
      <c r="C161" s="228" t="s">
        <v>541</v>
      </c>
      <c r="D161" s="228" t="s">
        <v>323</v>
      </c>
      <c r="E161" s="229" t="s">
        <v>6748</v>
      </c>
      <c r="F161" s="230" t="s">
        <v>6749</v>
      </c>
      <c r="G161" s="231" t="s">
        <v>480</v>
      </c>
      <c r="H161" s="232">
        <v>7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933</v>
      </c>
    </row>
    <row r="162" s="2" customFormat="1" ht="24.15" customHeight="1">
      <c r="A162" s="39"/>
      <c r="B162" s="40"/>
      <c r="C162" s="228" t="s">
        <v>546</v>
      </c>
      <c r="D162" s="228" t="s">
        <v>323</v>
      </c>
      <c r="E162" s="229" t="s">
        <v>6750</v>
      </c>
      <c r="F162" s="230" t="s">
        <v>6751</v>
      </c>
      <c r="G162" s="231" t="s">
        <v>437</v>
      </c>
      <c r="H162" s="232">
        <v>20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942</v>
      </c>
    </row>
    <row r="163" s="12" customFormat="1" ht="25.92" customHeight="1">
      <c r="A163" s="12"/>
      <c r="B163" s="212"/>
      <c r="C163" s="213"/>
      <c r="D163" s="214" t="s">
        <v>80</v>
      </c>
      <c r="E163" s="215" t="s">
        <v>363</v>
      </c>
      <c r="F163" s="215" t="s">
        <v>6677</v>
      </c>
      <c r="G163" s="213"/>
      <c r="H163" s="213"/>
      <c r="I163" s="216"/>
      <c r="J163" s="217">
        <f>BK163</f>
        <v>0</v>
      </c>
      <c r="K163" s="213"/>
      <c r="L163" s="218"/>
      <c r="M163" s="219"/>
      <c r="N163" s="220"/>
      <c r="O163" s="220"/>
      <c r="P163" s="221">
        <f>SUM(P164:P182)</f>
        <v>0</v>
      </c>
      <c r="Q163" s="220"/>
      <c r="R163" s="221">
        <f>SUM(R164:R182)</f>
        <v>0</v>
      </c>
      <c r="S163" s="220"/>
      <c r="T163" s="222">
        <f>SUM(T164:T182)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3" t="s">
        <v>89</v>
      </c>
      <c r="AT163" s="224" t="s">
        <v>80</v>
      </c>
      <c r="AU163" s="224" t="s">
        <v>81</v>
      </c>
      <c r="AY163" s="223" t="s">
        <v>320</v>
      </c>
      <c r="BK163" s="225">
        <f>SUM(BK164:BK182)</f>
        <v>0</v>
      </c>
    </row>
    <row r="164" s="2" customFormat="1" ht="33" customHeight="1">
      <c r="A164" s="39"/>
      <c r="B164" s="40"/>
      <c r="C164" s="228" t="s">
        <v>550</v>
      </c>
      <c r="D164" s="228" t="s">
        <v>323</v>
      </c>
      <c r="E164" s="229" t="s">
        <v>4179</v>
      </c>
      <c r="F164" s="230" t="s">
        <v>4180</v>
      </c>
      <c r="G164" s="231" t="s">
        <v>515</v>
      </c>
      <c r="H164" s="232">
        <v>21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956</v>
      </c>
    </row>
    <row r="165" s="2" customFormat="1" ht="33" customHeight="1">
      <c r="A165" s="39"/>
      <c r="B165" s="40"/>
      <c r="C165" s="228" t="s">
        <v>556</v>
      </c>
      <c r="D165" s="228" t="s">
        <v>323</v>
      </c>
      <c r="E165" s="229" t="s">
        <v>4181</v>
      </c>
      <c r="F165" s="230" t="s">
        <v>4182</v>
      </c>
      <c r="G165" s="231" t="s">
        <v>515</v>
      </c>
      <c r="H165" s="232">
        <v>12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968</v>
      </c>
    </row>
    <row r="166" s="2" customFormat="1" ht="33" customHeight="1">
      <c r="A166" s="39"/>
      <c r="B166" s="40"/>
      <c r="C166" s="228" t="s">
        <v>561</v>
      </c>
      <c r="D166" s="228" t="s">
        <v>323</v>
      </c>
      <c r="E166" s="229" t="s">
        <v>4183</v>
      </c>
      <c r="F166" s="230" t="s">
        <v>4184</v>
      </c>
      <c r="G166" s="231" t="s">
        <v>515</v>
      </c>
      <c r="H166" s="232">
        <v>33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986</v>
      </c>
    </row>
    <row r="167" s="2" customFormat="1" ht="33" customHeight="1">
      <c r="A167" s="39"/>
      <c r="B167" s="40"/>
      <c r="C167" s="228" t="s">
        <v>566</v>
      </c>
      <c r="D167" s="228" t="s">
        <v>323</v>
      </c>
      <c r="E167" s="229" t="s">
        <v>4185</v>
      </c>
      <c r="F167" s="230" t="s">
        <v>4186</v>
      </c>
      <c r="G167" s="231" t="s">
        <v>515</v>
      </c>
      <c r="H167" s="232">
        <v>3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997</v>
      </c>
    </row>
    <row r="168" s="2" customFormat="1" ht="33" customHeight="1">
      <c r="A168" s="39"/>
      <c r="B168" s="40"/>
      <c r="C168" s="228" t="s">
        <v>573</v>
      </c>
      <c r="D168" s="228" t="s">
        <v>323</v>
      </c>
      <c r="E168" s="229" t="s">
        <v>4187</v>
      </c>
      <c r="F168" s="230" t="s">
        <v>4188</v>
      </c>
      <c r="G168" s="231" t="s">
        <v>515</v>
      </c>
      <c r="H168" s="232">
        <v>12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1018</v>
      </c>
    </row>
    <row r="169" s="2" customFormat="1" ht="33" customHeight="1">
      <c r="A169" s="39"/>
      <c r="B169" s="40"/>
      <c r="C169" s="228" t="s">
        <v>819</v>
      </c>
      <c r="D169" s="228" t="s">
        <v>323</v>
      </c>
      <c r="E169" s="229" t="s">
        <v>6752</v>
      </c>
      <c r="F169" s="230" t="s">
        <v>6753</v>
      </c>
      <c r="G169" s="231" t="s">
        <v>544</v>
      </c>
      <c r="H169" s="232">
        <v>2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1028</v>
      </c>
    </row>
    <row r="170" s="2" customFormat="1" ht="33" customHeight="1">
      <c r="A170" s="39"/>
      <c r="B170" s="40"/>
      <c r="C170" s="228" t="s">
        <v>823</v>
      </c>
      <c r="D170" s="228" t="s">
        <v>323</v>
      </c>
      <c r="E170" s="229" t="s">
        <v>6754</v>
      </c>
      <c r="F170" s="230" t="s">
        <v>6755</v>
      </c>
      <c r="G170" s="231" t="s">
        <v>544</v>
      </c>
      <c r="H170" s="232">
        <v>3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1036</v>
      </c>
    </row>
    <row r="171" s="2" customFormat="1" ht="33" customHeight="1">
      <c r="A171" s="39"/>
      <c r="B171" s="40"/>
      <c r="C171" s="228" t="s">
        <v>828</v>
      </c>
      <c r="D171" s="228" t="s">
        <v>323</v>
      </c>
      <c r="E171" s="229" t="s">
        <v>6756</v>
      </c>
      <c r="F171" s="230" t="s">
        <v>6757</v>
      </c>
      <c r="G171" s="231" t="s">
        <v>544</v>
      </c>
      <c r="H171" s="232">
        <v>1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341</v>
      </c>
      <c r="AT171" s="239" t="s">
        <v>323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1044</v>
      </c>
    </row>
    <row r="172" s="2" customFormat="1" ht="16.5" customHeight="1">
      <c r="A172" s="39"/>
      <c r="B172" s="40"/>
      <c r="C172" s="228" t="s">
        <v>832</v>
      </c>
      <c r="D172" s="228" t="s">
        <v>323</v>
      </c>
      <c r="E172" s="229" t="s">
        <v>6758</v>
      </c>
      <c r="F172" s="230" t="s">
        <v>6759</v>
      </c>
      <c r="G172" s="231" t="s">
        <v>3175</v>
      </c>
      <c r="H172" s="232">
        <v>2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341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1052</v>
      </c>
    </row>
    <row r="173" s="2" customFormat="1" ht="24.15" customHeight="1">
      <c r="A173" s="39"/>
      <c r="B173" s="40"/>
      <c r="C173" s="228" t="s">
        <v>838</v>
      </c>
      <c r="D173" s="228" t="s">
        <v>323</v>
      </c>
      <c r="E173" s="229" t="s">
        <v>6760</v>
      </c>
      <c r="F173" s="230" t="s">
        <v>6761</v>
      </c>
      <c r="G173" s="231" t="s">
        <v>3175</v>
      </c>
      <c r="H173" s="232">
        <v>4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341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1060</v>
      </c>
    </row>
    <row r="174" s="2" customFormat="1" ht="16.5" customHeight="1">
      <c r="A174" s="39"/>
      <c r="B174" s="40"/>
      <c r="C174" s="228" t="s">
        <v>844</v>
      </c>
      <c r="D174" s="228" t="s">
        <v>323</v>
      </c>
      <c r="E174" s="229" t="s">
        <v>6762</v>
      </c>
      <c r="F174" s="230" t="s">
        <v>6763</v>
      </c>
      <c r="G174" s="231" t="s">
        <v>3175</v>
      </c>
      <c r="H174" s="232">
        <v>2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341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1078</v>
      </c>
    </row>
    <row r="175" s="2" customFormat="1" ht="16.5" customHeight="1">
      <c r="A175" s="39"/>
      <c r="B175" s="40"/>
      <c r="C175" s="228" t="s">
        <v>850</v>
      </c>
      <c r="D175" s="228" t="s">
        <v>323</v>
      </c>
      <c r="E175" s="229" t="s">
        <v>6764</v>
      </c>
      <c r="F175" s="230" t="s">
        <v>6765</v>
      </c>
      <c r="G175" s="231" t="s">
        <v>3175</v>
      </c>
      <c r="H175" s="232">
        <v>17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341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341</v>
      </c>
      <c r="BM175" s="239" t="s">
        <v>1097</v>
      </c>
    </row>
    <row r="176" s="2" customFormat="1" ht="16.5" customHeight="1">
      <c r="A176" s="39"/>
      <c r="B176" s="40"/>
      <c r="C176" s="228" t="s">
        <v>862</v>
      </c>
      <c r="D176" s="228" t="s">
        <v>323</v>
      </c>
      <c r="E176" s="229" t="s">
        <v>6766</v>
      </c>
      <c r="F176" s="230" t="s">
        <v>6767</v>
      </c>
      <c r="G176" s="231" t="s">
        <v>3175</v>
      </c>
      <c r="H176" s="232">
        <v>5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1111</v>
      </c>
    </row>
    <row r="177" s="2" customFormat="1" ht="24.15" customHeight="1">
      <c r="A177" s="39"/>
      <c r="B177" s="40"/>
      <c r="C177" s="228" t="s">
        <v>867</v>
      </c>
      <c r="D177" s="228" t="s">
        <v>323</v>
      </c>
      <c r="E177" s="229" t="s">
        <v>6768</v>
      </c>
      <c r="F177" s="230" t="s">
        <v>6769</v>
      </c>
      <c r="G177" s="231" t="s">
        <v>3175</v>
      </c>
      <c r="H177" s="232">
        <v>3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341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1120</v>
      </c>
    </row>
    <row r="178" s="2" customFormat="1" ht="16.5" customHeight="1">
      <c r="A178" s="39"/>
      <c r="B178" s="40"/>
      <c r="C178" s="228" t="s">
        <v>874</v>
      </c>
      <c r="D178" s="228" t="s">
        <v>323</v>
      </c>
      <c r="E178" s="229" t="s">
        <v>6770</v>
      </c>
      <c r="F178" s="230" t="s">
        <v>6771</v>
      </c>
      <c r="G178" s="231" t="s">
        <v>3251</v>
      </c>
      <c r="H178" s="232">
        <v>8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1138</v>
      </c>
    </row>
    <row r="179" s="2" customFormat="1" ht="16.5" customHeight="1">
      <c r="A179" s="39"/>
      <c r="B179" s="40"/>
      <c r="C179" s="228" t="s">
        <v>884</v>
      </c>
      <c r="D179" s="228" t="s">
        <v>323</v>
      </c>
      <c r="E179" s="229" t="s">
        <v>3188</v>
      </c>
      <c r="F179" s="230" t="s">
        <v>3189</v>
      </c>
      <c r="G179" s="231" t="s">
        <v>3190</v>
      </c>
      <c r="H179" s="232">
        <v>35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341</v>
      </c>
      <c r="AT179" s="239" t="s">
        <v>323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341</v>
      </c>
      <c r="BM179" s="239" t="s">
        <v>1155</v>
      </c>
    </row>
    <row r="180" s="2" customFormat="1" ht="16.5" customHeight="1">
      <c r="A180" s="39"/>
      <c r="B180" s="40"/>
      <c r="C180" s="228" t="s">
        <v>889</v>
      </c>
      <c r="D180" s="228" t="s">
        <v>323</v>
      </c>
      <c r="E180" s="229" t="s">
        <v>4090</v>
      </c>
      <c r="F180" s="230" t="s">
        <v>4091</v>
      </c>
      <c r="G180" s="231" t="s">
        <v>4092</v>
      </c>
      <c r="H180" s="232">
        <v>1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341</v>
      </c>
      <c r="AT180" s="239" t="s">
        <v>323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341</v>
      </c>
      <c r="BM180" s="239" t="s">
        <v>1166</v>
      </c>
    </row>
    <row r="181" s="2" customFormat="1" ht="24.15" customHeight="1">
      <c r="A181" s="39"/>
      <c r="B181" s="40"/>
      <c r="C181" s="228" t="s">
        <v>895</v>
      </c>
      <c r="D181" s="228" t="s">
        <v>323</v>
      </c>
      <c r="E181" s="229" t="s">
        <v>6698</v>
      </c>
      <c r="F181" s="230" t="s">
        <v>6699</v>
      </c>
      <c r="G181" s="231" t="s">
        <v>5886</v>
      </c>
      <c r="H181" s="232">
        <v>1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341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341</v>
      </c>
      <c r="BM181" s="239" t="s">
        <v>1177</v>
      </c>
    </row>
    <row r="182" s="2" customFormat="1" ht="24.15" customHeight="1">
      <c r="A182" s="39"/>
      <c r="B182" s="40"/>
      <c r="C182" s="228" t="s">
        <v>907</v>
      </c>
      <c r="D182" s="228" t="s">
        <v>323</v>
      </c>
      <c r="E182" s="229" t="s">
        <v>6700</v>
      </c>
      <c r="F182" s="230" t="s">
        <v>6701</v>
      </c>
      <c r="G182" s="231" t="s">
        <v>5886</v>
      </c>
      <c r="H182" s="232">
        <v>1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341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1192</v>
      </c>
    </row>
    <row r="183" s="12" customFormat="1" ht="25.92" customHeight="1">
      <c r="A183" s="12"/>
      <c r="B183" s="212"/>
      <c r="C183" s="213"/>
      <c r="D183" s="214" t="s">
        <v>80</v>
      </c>
      <c r="E183" s="215" t="s">
        <v>4093</v>
      </c>
      <c r="F183" s="215" t="s">
        <v>3248</v>
      </c>
      <c r="G183" s="213"/>
      <c r="H183" s="213"/>
      <c r="I183" s="216"/>
      <c r="J183" s="217">
        <f>BK183</f>
        <v>0</v>
      </c>
      <c r="K183" s="213"/>
      <c r="L183" s="218"/>
      <c r="M183" s="219"/>
      <c r="N183" s="220"/>
      <c r="O183" s="220"/>
      <c r="P183" s="221">
        <f>P184</f>
        <v>0</v>
      </c>
      <c r="Q183" s="220"/>
      <c r="R183" s="221">
        <f>R184</f>
        <v>0</v>
      </c>
      <c r="S183" s="220"/>
      <c r="T183" s="222">
        <f>T184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3" t="s">
        <v>89</v>
      </c>
      <c r="AT183" s="224" t="s">
        <v>80</v>
      </c>
      <c r="AU183" s="224" t="s">
        <v>81</v>
      </c>
      <c r="AY183" s="223" t="s">
        <v>320</v>
      </c>
      <c r="BK183" s="225">
        <f>BK184</f>
        <v>0</v>
      </c>
    </row>
    <row r="184" s="2" customFormat="1" ht="16.5" customHeight="1">
      <c r="A184" s="39"/>
      <c r="B184" s="40"/>
      <c r="C184" s="228" t="s">
        <v>918</v>
      </c>
      <c r="D184" s="228" t="s">
        <v>323</v>
      </c>
      <c r="E184" s="229" t="s">
        <v>6772</v>
      </c>
      <c r="F184" s="230" t="s">
        <v>6773</v>
      </c>
      <c r="G184" s="231" t="s">
        <v>2666</v>
      </c>
      <c r="H184" s="232">
        <v>30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1206</v>
      </c>
    </row>
    <row r="185" s="12" customFormat="1" ht="25.92" customHeight="1">
      <c r="A185" s="12"/>
      <c r="B185" s="212"/>
      <c r="C185" s="213"/>
      <c r="D185" s="214" t="s">
        <v>80</v>
      </c>
      <c r="E185" s="215" t="s">
        <v>4417</v>
      </c>
      <c r="F185" s="215" t="s">
        <v>3912</v>
      </c>
      <c r="G185" s="213"/>
      <c r="H185" s="213"/>
      <c r="I185" s="216"/>
      <c r="J185" s="217">
        <f>BK185</f>
        <v>0</v>
      </c>
      <c r="K185" s="213"/>
      <c r="L185" s="218"/>
      <c r="M185" s="219"/>
      <c r="N185" s="220"/>
      <c r="O185" s="220"/>
      <c r="P185" s="221">
        <f>SUM(P186:P192)</f>
        <v>0</v>
      </c>
      <c r="Q185" s="220"/>
      <c r="R185" s="221">
        <f>SUM(R186:R192)</f>
        <v>0</v>
      </c>
      <c r="S185" s="220"/>
      <c r="T185" s="222">
        <f>SUM(T186:T192)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3" t="s">
        <v>89</v>
      </c>
      <c r="AT185" s="224" t="s">
        <v>80</v>
      </c>
      <c r="AU185" s="224" t="s">
        <v>81</v>
      </c>
      <c r="AY185" s="223" t="s">
        <v>320</v>
      </c>
      <c r="BK185" s="225">
        <f>SUM(BK186:BK192)</f>
        <v>0</v>
      </c>
    </row>
    <row r="186" s="2" customFormat="1" ht="24.15" customHeight="1">
      <c r="A186" s="39"/>
      <c r="B186" s="40"/>
      <c r="C186" s="228" t="s">
        <v>923</v>
      </c>
      <c r="D186" s="228" t="s">
        <v>323</v>
      </c>
      <c r="E186" s="229" t="s">
        <v>6709</v>
      </c>
      <c r="F186" s="230" t="s">
        <v>6710</v>
      </c>
      <c r="G186" s="231" t="s">
        <v>480</v>
      </c>
      <c r="H186" s="232">
        <v>135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341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341</v>
      </c>
      <c r="BM186" s="239" t="s">
        <v>1216</v>
      </c>
    </row>
    <row r="187" s="13" customFormat="1">
      <c r="A187" s="13"/>
      <c r="B187" s="251"/>
      <c r="C187" s="252"/>
      <c r="D187" s="253" t="s">
        <v>440</v>
      </c>
      <c r="E187" s="254" t="s">
        <v>1</v>
      </c>
      <c r="F187" s="255" t="s">
        <v>6774</v>
      </c>
      <c r="G187" s="252"/>
      <c r="H187" s="256">
        <v>135</v>
      </c>
      <c r="I187" s="257"/>
      <c r="J187" s="252"/>
      <c r="K187" s="252"/>
      <c r="L187" s="258"/>
      <c r="M187" s="259"/>
      <c r="N187" s="260"/>
      <c r="O187" s="260"/>
      <c r="P187" s="260"/>
      <c r="Q187" s="260"/>
      <c r="R187" s="260"/>
      <c r="S187" s="260"/>
      <c r="T187" s="26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2" t="s">
        <v>440</v>
      </c>
      <c r="AU187" s="262" t="s">
        <v>89</v>
      </c>
      <c r="AV187" s="13" t="s">
        <v>91</v>
      </c>
      <c r="AW187" s="13" t="s">
        <v>36</v>
      </c>
      <c r="AX187" s="13" t="s">
        <v>81</v>
      </c>
      <c r="AY187" s="262" t="s">
        <v>320</v>
      </c>
    </row>
    <row r="188" s="14" customFormat="1">
      <c r="A188" s="14"/>
      <c r="B188" s="263"/>
      <c r="C188" s="264"/>
      <c r="D188" s="253" t="s">
        <v>440</v>
      </c>
      <c r="E188" s="265" t="s">
        <v>1</v>
      </c>
      <c r="F188" s="266" t="s">
        <v>485</v>
      </c>
      <c r="G188" s="264"/>
      <c r="H188" s="267">
        <v>135</v>
      </c>
      <c r="I188" s="268"/>
      <c r="J188" s="264"/>
      <c r="K188" s="264"/>
      <c r="L188" s="269"/>
      <c r="M188" s="270"/>
      <c r="N188" s="271"/>
      <c r="O188" s="271"/>
      <c r="P188" s="271"/>
      <c r="Q188" s="271"/>
      <c r="R188" s="271"/>
      <c r="S188" s="271"/>
      <c r="T188" s="27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3" t="s">
        <v>440</v>
      </c>
      <c r="AU188" s="273" t="s">
        <v>89</v>
      </c>
      <c r="AV188" s="14" t="s">
        <v>341</v>
      </c>
      <c r="AW188" s="14" t="s">
        <v>36</v>
      </c>
      <c r="AX188" s="14" t="s">
        <v>89</v>
      </c>
      <c r="AY188" s="273" t="s">
        <v>320</v>
      </c>
    </row>
    <row r="189" s="2" customFormat="1" ht="21.75" customHeight="1">
      <c r="A189" s="39"/>
      <c r="B189" s="40"/>
      <c r="C189" s="228" t="s">
        <v>928</v>
      </c>
      <c r="D189" s="228" t="s">
        <v>323</v>
      </c>
      <c r="E189" s="229" t="s">
        <v>6712</v>
      </c>
      <c r="F189" s="230" t="s">
        <v>6713</v>
      </c>
      <c r="G189" s="231" t="s">
        <v>480</v>
      </c>
      <c r="H189" s="232">
        <v>4.5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341</v>
      </c>
      <c r="AT189" s="239" t="s">
        <v>323</v>
      </c>
      <c r="AU189" s="239" t="s">
        <v>89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341</v>
      </c>
      <c r="BM189" s="239" t="s">
        <v>1226</v>
      </c>
    </row>
    <row r="190" s="2" customFormat="1" ht="21.75" customHeight="1">
      <c r="A190" s="39"/>
      <c r="B190" s="40"/>
      <c r="C190" s="228" t="s">
        <v>933</v>
      </c>
      <c r="D190" s="228" t="s">
        <v>323</v>
      </c>
      <c r="E190" s="229" t="s">
        <v>6714</v>
      </c>
      <c r="F190" s="230" t="s">
        <v>6715</v>
      </c>
      <c r="G190" s="231" t="s">
        <v>480</v>
      </c>
      <c r="H190" s="232">
        <v>4.5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341</v>
      </c>
      <c r="AT190" s="239" t="s">
        <v>323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341</v>
      </c>
      <c r="BM190" s="239" t="s">
        <v>1292</v>
      </c>
    </row>
    <row r="191" s="2" customFormat="1" ht="24.15" customHeight="1">
      <c r="A191" s="39"/>
      <c r="B191" s="40"/>
      <c r="C191" s="228" t="s">
        <v>936</v>
      </c>
      <c r="D191" s="228" t="s">
        <v>323</v>
      </c>
      <c r="E191" s="229" t="s">
        <v>6775</v>
      </c>
      <c r="F191" s="230" t="s">
        <v>6776</v>
      </c>
      <c r="G191" s="231" t="s">
        <v>480</v>
      </c>
      <c r="H191" s="232">
        <v>4.5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341</v>
      </c>
      <c r="AT191" s="239" t="s">
        <v>323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341</v>
      </c>
      <c r="BM191" s="239" t="s">
        <v>1303</v>
      </c>
    </row>
    <row r="192" s="2" customFormat="1" ht="16.5" customHeight="1">
      <c r="A192" s="39"/>
      <c r="B192" s="40"/>
      <c r="C192" s="228" t="s">
        <v>942</v>
      </c>
      <c r="D192" s="228" t="s">
        <v>323</v>
      </c>
      <c r="E192" s="229" t="s">
        <v>3921</v>
      </c>
      <c r="F192" s="230" t="s">
        <v>3922</v>
      </c>
      <c r="G192" s="231" t="s">
        <v>480</v>
      </c>
      <c r="H192" s="232">
        <v>4.5</v>
      </c>
      <c r="I192" s="233"/>
      <c r="J192" s="234">
        <f>ROUND(I192*H192,2)</f>
        <v>0</v>
      </c>
      <c r="K192" s="230" t="s">
        <v>1</v>
      </c>
      <c r="L192" s="45"/>
      <c r="M192" s="246" t="s">
        <v>1</v>
      </c>
      <c r="N192" s="247" t="s">
        <v>46</v>
      </c>
      <c r="O192" s="248"/>
      <c r="P192" s="249">
        <f>O192*H192</f>
        <v>0</v>
      </c>
      <c r="Q192" s="249">
        <v>0</v>
      </c>
      <c r="R192" s="249">
        <f>Q192*H192</f>
        <v>0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341</v>
      </c>
      <c r="AT192" s="239" t="s">
        <v>323</v>
      </c>
      <c r="AU192" s="239" t="s">
        <v>89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341</v>
      </c>
      <c r="BM192" s="239" t="s">
        <v>1314</v>
      </c>
    </row>
    <row r="193" s="2" customFormat="1" ht="6.96" customHeight="1">
      <c r="A193" s="39"/>
      <c r="B193" s="67"/>
      <c r="C193" s="68"/>
      <c r="D193" s="68"/>
      <c r="E193" s="68"/>
      <c r="F193" s="68"/>
      <c r="G193" s="68"/>
      <c r="H193" s="68"/>
      <c r="I193" s="68"/>
      <c r="J193" s="68"/>
      <c r="K193" s="68"/>
      <c r="L193" s="45"/>
      <c r="M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</row>
  </sheetData>
  <sheetProtection sheet="1" autoFilter="0" formatColumns="0" formatRows="0" objects="1" scenarios="1" spinCount="100000" saltValue="aVuFc8fUSY49cAbkROj6PloV9qDEb8DskDZk49qeLLFTbNBHn7W+EisM0+X8tdcxmMmu/ME+Lxnu9zmuKZj32A==" hashValue="DmjzgtczaUQcJ544Mmsup/B4w8a2BWoqg17bAA4sDFFT849TIKo3Hf+CzRlpiFZaOX/B+HJHCdgkPDaC1KWBrA==" algorithmName="SHA-512" password="CC35"/>
  <autoFilter ref="C126:K19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285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6777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6778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ROUND(J128,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ROUND((SUM(BE128:BE219)),  2)</f>
        <v>0</v>
      </c>
      <c r="G35" s="39"/>
      <c r="H35" s="39"/>
      <c r="I35" s="166">
        <v>0.20999999999999999</v>
      </c>
      <c r="J35" s="165">
        <f>ROUND(((SUM(BE128:BE219))*I35),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ROUND((SUM(BF128:BF219)),  2)</f>
        <v>0</v>
      </c>
      <c r="G36" s="39"/>
      <c r="H36" s="39"/>
      <c r="I36" s="166">
        <v>0.14999999999999999</v>
      </c>
      <c r="J36" s="165">
        <f>ROUND(((SUM(BF128:BF219))*I36),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ROUND((SUM(BG128:BG219)),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ROUND((SUM(BH128:BH219)),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ROUND((SUM(BI128:BI219)),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6777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PS 01 - FVE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J128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6779</v>
      </c>
      <c r="E99" s="193"/>
      <c r="F99" s="193"/>
      <c r="G99" s="193"/>
      <c r="H99" s="193"/>
      <c r="I99" s="193"/>
      <c r="J99" s="194">
        <f>J129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6780</v>
      </c>
      <c r="E100" s="193"/>
      <c r="F100" s="193"/>
      <c r="G100" s="193"/>
      <c r="H100" s="193"/>
      <c r="I100" s="193"/>
      <c r="J100" s="194">
        <f>J141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6781</v>
      </c>
      <c r="E101" s="193"/>
      <c r="F101" s="193"/>
      <c r="G101" s="193"/>
      <c r="H101" s="193"/>
      <c r="I101" s="193"/>
      <c r="J101" s="194">
        <f>J145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6782</v>
      </c>
      <c r="E102" s="193"/>
      <c r="F102" s="193"/>
      <c r="G102" s="193"/>
      <c r="H102" s="193"/>
      <c r="I102" s="193"/>
      <c r="J102" s="194">
        <f>J153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6783</v>
      </c>
      <c r="E103" s="193"/>
      <c r="F103" s="193"/>
      <c r="G103" s="193"/>
      <c r="H103" s="193"/>
      <c r="I103" s="193"/>
      <c r="J103" s="194">
        <f>J180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6784</v>
      </c>
      <c r="E104" s="193"/>
      <c r="F104" s="193"/>
      <c r="G104" s="193"/>
      <c r="H104" s="193"/>
      <c r="I104" s="193"/>
      <c r="J104" s="194">
        <f>J183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6785</v>
      </c>
      <c r="E105" s="193"/>
      <c r="F105" s="193"/>
      <c r="G105" s="193"/>
      <c r="H105" s="193"/>
      <c r="I105" s="193"/>
      <c r="J105" s="194">
        <f>J202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6786</v>
      </c>
      <c r="E106" s="193"/>
      <c r="F106" s="193"/>
      <c r="G106" s="193"/>
      <c r="H106" s="193"/>
      <c r="I106" s="193"/>
      <c r="J106" s="194">
        <f>J213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304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5" t="str">
        <f>E7</f>
        <v>Rekonstrukce a dostavba staré budovy ZŠ Třebotov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290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85" t="s">
        <v>6777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3168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E11</f>
        <v>PS 01 - FVE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F14</f>
        <v>Třebotov, Hlavní 190, 252 26 areál školy</v>
      </c>
      <c r="G122" s="41"/>
      <c r="H122" s="41"/>
      <c r="I122" s="33" t="s">
        <v>24</v>
      </c>
      <c r="J122" s="80" t="str">
        <f>IF(J14="","",J14)</f>
        <v>8. 2. 2024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E17</f>
        <v>Obec Třebotov</v>
      </c>
      <c r="G124" s="41"/>
      <c r="H124" s="41"/>
      <c r="I124" s="33" t="s">
        <v>33</v>
      </c>
      <c r="J124" s="37" t="str">
        <f>E23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IF(E20="","",E20)</f>
        <v>Vyplň údaj</v>
      </c>
      <c r="G125" s="41"/>
      <c r="H125" s="41"/>
      <c r="I125" s="33" t="s">
        <v>37</v>
      </c>
      <c r="J125" s="37" t="str">
        <f>E26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305</v>
      </c>
      <c r="D127" s="204" t="s">
        <v>66</v>
      </c>
      <c r="E127" s="204" t="s">
        <v>62</v>
      </c>
      <c r="F127" s="204" t="s">
        <v>63</v>
      </c>
      <c r="G127" s="204" t="s">
        <v>306</v>
      </c>
      <c r="H127" s="204" t="s">
        <v>307</v>
      </c>
      <c r="I127" s="204" t="s">
        <v>308</v>
      </c>
      <c r="J127" s="204" t="s">
        <v>295</v>
      </c>
      <c r="K127" s="205" t="s">
        <v>309</v>
      </c>
      <c r="L127" s="206"/>
      <c r="M127" s="101" t="s">
        <v>1</v>
      </c>
      <c r="N127" s="102" t="s">
        <v>45</v>
      </c>
      <c r="O127" s="102" t="s">
        <v>310</v>
      </c>
      <c r="P127" s="102" t="s">
        <v>311</v>
      </c>
      <c r="Q127" s="102" t="s">
        <v>312</v>
      </c>
      <c r="R127" s="102" t="s">
        <v>313</v>
      </c>
      <c r="S127" s="102" t="s">
        <v>314</v>
      </c>
      <c r="T127" s="103" t="s">
        <v>315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316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P129+P141+P145+P153+P180+P183+P202+P213</f>
        <v>0</v>
      </c>
      <c r="Q128" s="105"/>
      <c r="R128" s="209">
        <f>R129+R141+R145+R153+R180+R183+R202+R213</f>
        <v>0</v>
      </c>
      <c r="S128" s="105"/>
      <c r="T128" s="210">
        <f>T129+T141+T145+T153+T180+T183+T202+T213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297</v>
      </c>
      <c r="BK128" s="211">
        <f>BK129+BK141+BK145+BK153+BK180+BK183+BK202+BK213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6787</v>
      </c>
      <c r="F129" s="215" t="s">
        <v>6788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SUM(P130:P140)</f>
        <v>0</v>
      </c>
      <c r="Q129" s="220"/>
      <c r="R129" s="221">
        <f>SUM(R130:R140)</f>
        <v>0</v>
      </c>
      <c r="S129" s="220"/>
      <c r="T129" s="222">
        <f>SUM(T130:T140)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320</v>
      </c>
      <c r="BK129" s="225">
        <f>SUM(BK130:BK140)</f>
        <v>0</v>
      </c>
    </row>
    <row r="130" s="2" customFormat="1" ht="24.15" customHeight="1">
      <c r="A130" s="39"/>
      <c r="B130" s="40"/>
      <c r="C130" s="228" t="s">
        <v>89</v>
      </c>
      <c r="D130" s="228" t="s">
        <v>323</v>
      </c>
      <c r="E130" s="229" t="s">
        <v>6789</v>
      </c>
      <c r="F130" s="230" t="s">
        <v>6790</v>
      </c>
      <c r="G130" s="231" t="s">
        <v>515</v>
      </c>
      <c r="H130" s="232">
        <v>40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91</v>
      </c>
    </row>
    <row r="131" s="2" customFormat="1" ht="24.15" customHeight="1">
      <c r="A131" s="39"/>
      <c r="B131" s="40"/>
      <c r="C131" s="228" t="s">
        <v>91</v>
      </c>
      <c r="D131" s="228" t="s">
        <v>323</v>
      </c>
      <c r="E131" s="229" t="s">
        <v>6791</v>
      </c>
      <c r="F131" s="230" t="s">
        <v>6792</v>
      </c>
      <c r="G131" s="231" t="s">
        <v>515</v>
      </c>
      <c r="H131" s="232">
        <v>80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341</v>
      </c>
    </row>
    <row r="132" s="2" customFormat="1" ht="24.15" customHeight="1">
      <c r="A132" s="39"/>
      <c r="B132" s="40"/>
      <c r="C132" s="228" t="s">
        <v>111</v>
      </c>
      <c r="D132" s="228" t="s">
        <v>323</v>
      </c>
      <c r="E132" s="229" t="s">
        <v>6793</v>
      </c>
      <c r="F132" s="230" t="s">
        <v>6794</v>
      </c>
      <c r="G132" s="231" t="s">
        <v>515</v>
      </c>
      <c r="H132" s="232">
        <v>30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350</v>
      </c>
    </row>
    <row r="133" s="2" customFormat="1" ht="24.15" customHeight="1">
      <c r="A133" s="39"/>
      <c r="B133" s="40"/>
      <c r="C133" s="228" t="s">
        <v>341</v>
      </c>
      <c r="D133" s="228" t="s">
        <v>323</v>
      </c>
      <c r="E133" s="229" t="s">
        <v>6795</v>
      </c>
      <c r="F133" s="230" t="s">
        <v>6796</v>
      </c>
      <c r="G133" s="231" t="s">
        <v>515</v>
      </c>
      <c r="H133" s="232">
        <v>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363</v>
      </c>
    </row>
    <row r="134" s="2" customFormat="1" ht="16.5" customHeight="1">
      <c r="A134" s="39"/>
      <c r="B134" s="40"/>
      <c r="C134" s="228" t="s">
        <v>319</v>
      </c>
      <c r="D134" s="228" t="s">
        <v>323</v>
      </c>
      <c r="E134" s="229" t="s">
        <v>6797</v>
      </c>
      <c r="F134" s="230" t="s">
        <v>6798</v>
      </c>
      <c r="G134" s="231" t="s">
        <v>544</v>
      </c>
      <c r="H134" s="232">
        <v>30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373</v>
      </c>
    </row>
    <row r="135" s="2" customFormat="1" ht="16.5" customHeight="1">
      <c r="A135" s="39"/>
      <c r="B135" s="40"/>
      <c r="C135" s="228" t="s">
        <v>350</v>
      </c>
      <c r="D135" s="228" t="s">
        <v>323</v>
      </c>
      <c r="E135" s="229" t="s">
        <v>6799</v>
      </c>
      <c r="F135" s="230" t="s">
        <v>6800</v>
      </c>
      <c r="G135" s="231" t="s">
        <v>544</v>
      </c>
      <c r="H135" s="232">
        <v>80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383</v>
      </c>
    </row>
    <row r="136" s="2" customFormat="1" ht="24.15" customHeight="1">
      <c r="A136" s="39"/>
      <c r="B136" s="40"/>
      <c r="C136" s="228" t="s">
        <v>357</v>
      </c>
      <c r="D136" s="228" t="s">
        <v>323</v>
      </c>
      <c r="E136" s="229" t="s">
        <v>6801</v>
      </c>
      <c r="F136" s="230" t="s">
        <v>6802</v>
      </c>
      <c r="G136" s="231" t="s">
        <v>6803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393</v>
      </c>
    </row>
    <row r="137" s="2" customFormat="1" ht="24.15" customHeight="1">
      <c r="A137" s="39"/>
      <c r="B137" s="40"/>
      <c r="C137" s="228" t="s">
        <v>363</v>
      </c>
      <c r="D137" s="228" t="s">
        <v>323</v>
      </c>
      <c r="E137" s="229" t="s">
        <v>6804</v>
      </c>
      <c r="F137" s="230" t="s">
        <v>6805</v>
      </c>
      <c r="G137" s="231" t="s">
        <v>544</v>
      </c>
      <c r="H137" s="232">
        <v>54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404</v>
      </c>
    </row>
    <row r="138" s="2" customFormat="1" ht="24.15" customHeight="1">
      <c r="A138" s="39"/>
      <c r="B138" s="40"/>
      <c r="C138" s="228" t="s">
        <v>368</v>
      </c>
      <c r="D138" s="228" t="s">
        <v>323</v>
      </c>
      <c r="E138" s="229" t="s">
        <v>6806</v>
      </c>
      <c r="F138" s="230" t="s">
        <v>6807</v>
      </c>
      <c r="G138" s="231" t="s">
        <v>2666</v>
      </c>
      <c r="H138" s="232">
        <v>25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414</v>
      </c>
    </row>
    <row r="139" s="2" customFormat="1" ht="16.5" customHeight="1">
      <c r="A139" s="39"/>
      <c r="B139" s="40"/>
      <c r="C139" s="228" t="s">
        <v>373</v>
      </c>
      <c r="D139" s="228" t="s">
        <v>323</v>
      </c>
      <c r="E139" s="229" t="s">
        <v>6808</v>
      </c>
      <c r="F139" s="230" t="s">
        <v>6809</v>
      </c>
      <c r="G139" s="231" t="s">
        <v>6810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522</v>
      </c>
    </row>
    <row r="140" s="2" customFormat="1" ht="16.5" customHeight="1">
      <c r="A140" s="39"/>
      <c r="B140" s="40"/>
      <c r="C140" s="228" t="s">
        <v>378</v>
      </c>
      <c r="D140" s="228" t="s">
        <v>323</v>
      </c>
      <c r="E140" s="229" t="s">
        <v>6811</v>
      </c>
      <c r="F140" s="230" t="s">
        <v>6812</v>
      </c>
      <c r="G140" s="231" t="s">
        <v>6810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531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6813</v>
      </c>
      <c r="F141" s="215" t="s">
        <v>6814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SUM(P142:P144)</f>
        <v>0</v>
      </c>
      <c r="Q141" s="220"/>
      <c r="R141" s="221">
        <f>SUM(R142:R144)</f>
        <v>0</v>
      </c>
      <c r="S141" s="220"/>
      <c r="T141" s="222">
        <f>SUM(T142:T144)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320</v>
      </c>
      <c r="BK141" s="225">
        <f>SUM(BK142:BK144)</f>
        <v>0</v>
      </c>
    </row>
    <row r="142" s="2" customFormat="1" ht="16.5" customHeight="1">
      <c r="A142" s="39"/>
      <c r="B142" s="40"/>
      <c r="C142" s="228" t="s">
        <v>383</v>
      </c>
      <c r="D142" s="228" t="s">
        <v>323</v>
      </c>
      <c r="E142" s="229" t="s">
        <v>6815</v>
      </c>
      <c r="F142" s="230" t="s">
        <v>6816</v>
      </c>
      <c r="G142" s="231" t="s">
        <v>515</v>
      </c>
      <c r="H142" s="232">
        <v>800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541</v>
      </c>
    </row>
    <row r="143" s="2" customFormat="1" ht="16.5" customHeight="1">
      <c r="A143" s="39"/>
      <c r="B143" s="40"/>
      <c r="C143" s="228" t="s">
        <v>388</v>
      </c>
      <c r="D143" s="228" t="s">
        <v>323</v>
      </c>
      <c r="E143" s="229" t="s">
        <v>6817</v>
      </c>
      <c r="F143" s="230" t="s">
        <v>6818</v>
      </c>
      <c r="G143" s="231" t="s">
        <v>544</v>
      </c>
      <c r="H143" s="232">
        <v>20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550</v>
      </c>
    </row>
    <row r="144" s="2" customFormat="1" ht="16.5" customHeight="1">
      <c r="A144" s="39"/>
      <c r="B144" s="40"/>
      <c r="C144" s="228" t="s">
        <v>393</v>
      </c>
      <c r="D144" s="228" t="s">
        <v>323</v>
      </c>
      <c r="E144" s="229" t="s">
        <v>6819</v>
      </c>
      <c r="F144" s="230" t="s">
        <v>6820</v>
      </c>
      <c r="G144" s="231" t="s">
        <v>544</v>
      </c>
      <c r="H144" s="232">
        <v>20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561</v>
      </c>
    </row>
    <row r="145" s="12" customFormat="1" ht="25.92" customHeight="1">
      <c r="A145" s="12"/>
      <c r="B145" s="212"/>
      <c r="C145" s="213"/>
      <c r="D145" s="214" t="s">
        <v>80</v>
      </c>
      <c r="E145" s="215" t="s">
        <v>6821</v>
      </c>
      <c r="F145" s="215" t="s">
        <v>6822</v>
      </c>
      <c r="G145" s="213"/>
      <c r="H145" s="213"/>
      <c r="I145" s="216"/>
      <c r="J145" s="217">
        <f>BK145</f>
        <v>0</v>
      </c>
      <c r="K145" s="213"/>
      <c r="L145" s="218"/>
      <c r="M145" s="219"/>
      <c r="N145" s="220"/>
      <c r="O145" s="220"/>
      <c r="P145" s="221">
        <f>SUM(P146:P152)</f>
        <v>0</v>
      </c>
      <c r="Q145" s="220"/>
      <c r="R145" s="221">
        <f>SUM(R146:R152)</f>
        <v>0</v>
      </c>
      <c r="S145" s="220"/>
      <c r="T145" s="222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3" t="s">
        <v>89</v>
      </c>
      <c r="AT145" s="224" t="s">
        <v>80</v>
      </c>
      <c r="AU145" s="224" t="s">
        <v>81</v>
      </c>
      <c r="AY145" s="223" t="s">
        <v>320</v>
      </c>
      <c r="BK145" s="225">
        <f>SUM(BK146:BK152)</f>
        <v>0</v>
      </c>
    </row>
    <row r="146" s="2" customFormat="1" ht="24.15" customHeight="1">
      <c r="A146" s="39"/>
      <c r="B146" s="40"/>
      <c r="C146" s="228" t="s">
        <v>8</v>
      </c>
      <c r="D146" s="228" t="s">
        <v>323</v>
      </c>
      <c r="E146" s="229" t="s">
        <v>6823</v>
      </c>
      <c r="F146" s="230" t="s">
        <v>6824</v>
      </c>
      <c r="G146" s="231" t="s">
        <v>544</v>
      </c>
      <c r="H146" s="232">
        <v>2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573</v>
      </c>
    </row>
    <row r="147" s="2" customFormat="1" ht="21.75" customHeight="1">
      <c r="A147" s="39"/>
      <c r="B147" s="40"/>
      <c r="C147" s="228" t="s">
        <v>404</v>
      </c>
      <c r="D147" s="228" t="s">
        <v>323</v>
      </c>
      <c r="E147" s="229" t="s">
        <v>6825</v>
      </c>
      <c r="F147" s="230" t="s">
        <v>6826</v>
      </c>
      <c r="G147" s="231" t="s">
        <v>544</v>
      </c>
      <c r="H147" s="232">
        <v>4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823</v>
      </c>
    </row>
    <row r="148" s="2" customFormat="1" ht="24.15" customHeight="1">
      <c r="A148" s="39"/>
      <c r="B148" s="40"/>
      <c r="C148" s="228" t="s">
        <v>409</v>
      </c>
      <c r="D148" s="228" t="s">
        <v>323</v>
      </c>
      <c r="E148" s="229" t="s">
        <v>6827</v>
      </c>
      <c r="F148" s="230" t="s">
        <v>6828</v>
      </c>
      <c r="G148" s="231" t="s">
        <v>544</v>
      </c>
      <c r="H148" s="232">
        <v>12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832</v>
      </c>
    </row>
    <row r="149" s="2" customFormat="1" ht="24.15" customHeight="1">
      <c r="A149" s="39"/>
      <c r="B149" s="40"/>
      <c r="C149" s="228" t="s">
        <v>414</v>
      </c>
      <c r="D149" s="228" t="s">
        <v>323</v>
      </c>
      <c r="E149" s="229" t="s">
        <v>6829</v>
      </c>
      <c r="F149" s="230" t="s">
        <v>6830</v>
      </c>
      <c r="G149" s="231" t="s">
        <v>544</v>
      </c>
      <c r="H149" s="232">
        <v>12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844</v>
      </c>
    </row>
    <row r="150" s="2" customFormat="1" ht="16.5" customHeight="1">
      <c r="A150" s="39"/>
      <c r="B150" s="40"/>
      <c r="C150" s="228" t="s">
        <v>421</v>
      </c>
      <c r="D150" s="228" t="s">
        <v>323</v>
      </c>
      <c r="E150" s="229" t="s">
        <v>6831</v>
      </c>
      <c r="F150" s="230" t="s">
        <v>6832</v>
      </c>
      <c r="G150" s="231" t="s">
        <v>544</v>
      </c>
      <c r="H150" s="232">
        <v>24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862</v>
      </c>
    </row>
    <row r="151" s="2" customFormat="1" ht="24.15" customHeight="1">
      <c r="A151" s="39"/>
      <c r="B151" s="40"/>
      <c r="C151" s="228" t="s">
        <v>522</v>
      </c>
      <c r="D151" s="228" t="s">
        <v>323</v>
      </c>
      <c r="E151" s="229" t="s">
        <v>6833</v>
      </c>
      <c r="F151" s="230" t="s">
        <v>6834</v>
      </c>
      <c r="G151" s="231" t="s">
        <v>6810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874</v>
      </c>
    </row>
    <row r="152" s="2" customFormat="1" ht="24.15" customHeight="1">
      <c r="A152" s="39"/>
      <c r="B152" s="40"/>
      <c r="C152" s="228" t="s">
        <v>7</v>
      </c>
      <c r="D152" s="228" t="s">
        <v>323</v>
      </c>
      <c r="E152" s="229" t="s">
        <v>6835</v>
      </c>
      <c r="F152" s="230" t="s">
        <v>6836</v>
      </c>
      <c r="G152" s="231" t="s">
        <v>6810</v>
      </c>
      <c r="H152" s="232">
        <v>2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889</v>
      </c>
    </row>
    <row r="153" s="12" customFormat="1" ht="25.92" customHeight="1">
      <c r="A153" s="12"/>
      <c r="B153" s="212"/>
      <c r="C153" s="213"/>
      <c r="D153" s="214" t="s">
        <v>80</v>
      </c>
      <c r="E153" s="215" t="s">
        <v>6837</v>
      </c>
      <c r="F153" s="215" t="s">
        <v>6838</v>
      </c>
      <c r="G153" s="213"/>
      <c r="H153" s="213"/>
      <c r="I153" s="216"/>
      <c r="J153" s="217">
        <f>BK153</f>
        <v>0</v>
      </c>
      <c r="K153" s="213"/>
      <c r="L153" s="218"/>
      <c r="M153" s="219"/>
      <c r="N153" s="220"/>
      <c r="O153" s="220"/>
      <c r="P153" s="221">
        <f>SUM(P154:P179)</f>
        <v>0</v>
      </c>
      <c r="Q153" s="220"/>
      <c r="R153" s="221">
        <f>SUM(R154:R179)</f>
        <v>0</v>
      </c>
      <c r="S153" s="220"/>
      <c r="T153" s="222">
        <f>SUM(T154:T179)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3" t="s">
        <v>89</v>
      </c>
      <c r="AT153" s="224" t="s">
        <v>80</v>
      </c>
      <c r="AU153" s="224" t="s">
        <v>81</v>
      </c>
      <c r="AY153" s="223" t="s">
        <v>320</v>
      </c>
      <c r="BK153" s="225">
        <f>SUM(BK154:BK179)</f>
        <v>0</v>
      </c>
    </row>
    <row r="154" s="2" customFormat="1" ht="37.8" customHeight="1">
      <c r="A154" s="39"/>
      <c r="B154" s="40"/>
      <c r="C154" s="228" t="s">
        <v>531</v>
      </c>
      <c r="D154" s="228" t="s">
        <v>323</v>
      </c>
      <c r="E154" s="229" t="s">
        <v>6839</v>
      </c>
      <c r="F154" s="230" t="s">
        <v>6840</v>
      </c>
      <c r="G154" s="231" t="s">
        <v>544</v>
      </c>
      <c r="H154" s="232">
        <v>2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907</v>
      </c>
    </row>
    <row r="155" s="2" customFormat="1" ht="24.15" customHeight="1">
      <c r="A155" s="39"/>
      <c r="B155" s="40"/>
      <c r="C155" s="228" t="s">
        <v>536</v>
      </c>
      <c r="D155" s="228" t="s">
        <v>323</v>
      </c>
      <c r="E155" s="229" t="s">
        <v>6841</v>
      </c>
      <c r="F155" s="230" t="s">
        <v>6842</v>
      </c>
      <c r="G155" s="231" t="s">
        <v>544</v>
      </c>
      <c r="H155" s="232">
        <v>2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923</v>
      </c>
    </row>
    <row r="156" s="2" customFormat="1" ht="16.5" customHeight="1">
      <c r="A156" s="39"/>
      <c r="B156" s="40"/>
      <c r="C156" s="228" t="s">
        <v>541</v>
      </c>
      <c r="D156" s="228" t="s">
        <v>323</v>
      </c>
      <c r="E156" s="229" t="s">
        <v>6843</v>
      </c>
      <c r="F156" s="230" t="s">
        <v>6844</v>
      </c>
      <c r="G156" s="231" t="s">
        <v>544</v>
      </c>
      <c r="H156" s="232">
        <v>2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933</v>
      </c>
    </row>
    <row r="157" s="2" customFormat="1" ht="16.5" customHeight="1">
      <c r="A157" s="39"/>
      <c r="B157" s="40"/>
      <c r="C157" s="228" t="s">
        <v>546</v>
      </c>
      <c r="D157" s="228" t="s">
        <v>323</v>
      </c>
      <c r="E157" s="229" t="s">
        <v>6845</v>
      </c>
      <c r="F157" s="230" t="s">
        <v>6846</v>
      </c>
      <c r="G157" s="231" t="s">
        <v>544</v>
      </c>
      <c r="H157" s="232">
        <v>2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942</v>
      </c>
    </row>
    <row r="158" s="2" customFormat="1" ht="16.5" customHeight="1">
      <c r="A158" s="39"/>
      <c r="B158" s="40"/>
      <c r="C158" s="228" t="s">
        <v>550</v>
      </c>
      <c r="D158" s="228" t="s">
        <v>323</v>
      </c>
      <c r="E158" s="229" t="s">
        <v>6847</v>
      </c>
      <c r="F158" s="230" t="s">
        <v>6848</v>
      </c>
      <c r="G158" s="231" t="s">
        <v>544</v>
      </c>
      <c r="H158" s="232">
        <v>2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956</v>
      </c>
    </row>
    <row r="159" s="2" customFormat="1" ht="16.5" customHeight="1">
      <c r="A159" s="39"/>
      <c r="B159" s="40"/>
      <c r="C159" s="228" t="s">
        <v>556</v>
      </c>
      <c r="D159" s="228" t="s">
        <v>323</v>
      </c>
      <c r="E159" s="229" t="s">
        <v>6849</v>
      </c>
      <c r="F159" s="230" t="s">
        <v>6850</v>
      </c>
      <c r="G159" s="231" t="s">
        <v>544</v>
      </c>
      <c r="H159" s="232">
        <v>2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968</v>
      </c>
    </row>
    <row r="160" s="2" customFormat="1" ht="16.5" customHeight="1">
      <c r="A160" s="39"/>
      <c r="B160" s="40"/>
      <c r="C160" s="228" t="s">
        <v>561</v>
      </c>
      <c r="D160" s="228" t="s">
        <v>323</v>
      </c>
      <c r="E160" s="229" t="s">
        <v>6851</v>
      </c>
      <c r="F160" s="230" t="s">
        <v>6852</v>
      </c>
      <c r="G160" s="231" t="s">
        <v>544</v>
      </c>
      <c r="H160" s="232">
        <v>2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986</v>
      </c>
    </row>
    <row r="161" s="2" customFormat="1" ht="16.5" customHeight="1">
      <c r="A161" s="39"/>
      <c r="B161" s="40"/>
      <c r="C161" s="228" t="s">
        <v>566</v>
      </c>
      <c r="D161" s="228" t="s">
        <v>323</v>
      </c>
      <c r="E161" s="229" t="s">
        <v>6853</v>
      </c>
      <c r="F161" s="230" t="s">
        <v>6854</v>
      </c>
      <c r="G161" s="231" t="s">
        <v>544</v>
      </c>
      <c r="H161" s="232">
        <v>3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997</v>
      </c>
    </row>
    <row r="162" s="2" customFormat="1" ht="16.5" customHeight="1">
      <c r="A162" s="39"/>
      <c r="B162" s="40"/>
      <c r="C162" s="228" t="s">
        <v>573</v>
      </c>
      <c r="D162" s="228" t="s">
        <v>323</v>
      </c>
      <c r="E162" s="229" t="s">
        <v>6855</v>
      </c>
      <c r="F162" s="230" t="s">
        <v>6856</v>
      </c>
      <c r="G162" s="231" t="s">
        <v>544</v>
      </c>
      <c r="H162" s="232">
        <v>2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1018</v>
      </c>
    </row>
    <row r="163" s="2" customFormat="1" ht="24.15" customHeight="1">
      <c r="A163" s="39"/>
      <c r="B163" s="40"/>
      <c r="C163" s="228" t="s">
        <v>819</v>
      </c>
      <c r="D163" s="228" t="s">
        <v>323</v>
      </c>
      <c r="E163" s="229" t="s">
        <v>6857</v>
      </c>
      <c r="F163" s="230" t="s">
        <v>6858</v>
      </c>
      <c r="G163" s="231" t="s">
        <v>544</v>
      </c>
      <c r="H163" s="232">
        <v>2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1028</v>
      </c>
    </row>
    <row r="164" s="2" customFormat="1" ht="33" customHeight="1">
      <c r="A164" s="39"/>
      <c r="B164" s="40"/>
      <c r="C164" s="228" t="s">
        <v>823</v>
      </c>
      <c r="D164" s="228" t="s">
        <v>323</v>
      </c>
      <c r="E164" s="229" t="s">
        <v>6859</v>
      </c>
      <c r="F164" s="230" t="s">
        <v>6860</v>
      </c>
      <c r="G164" s="231" t="s">
        <v>544</v>
      </c>
      <c r="H164" s="232">
        <v>2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1036</v>
      </c>
    </row>
    <row r="165" s="2" customFormat="1" ht="16.5" customHeight="1">
      <c r="A165" s="39"/>
      <c r="B165" s="40"/>
      <c r="C165" s="228" t="s">
        <v>828</v>
      </c>
      <c r="D165" s="228" t="s">
        <v>323</v>
      </c>
      <c r="E165" s="229" t="s">
        <v>6861</v>
      </c>
      <c r="F165" s="230" t="s">
        <v>6862</v>
      </c>
      <c r="G165" s="231" t="s">
        <v>544</v>
      </c>
      <c r="H165" s="232">
        <v>2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1044</v>
      </c>
    </row>
    <row r="166" s="2" customFormat="1" ht="16.5" customHeight="1">
      <c r="A166" s="39"/>
      <c r="B166" s="40"/>
      <c r="C166" s="228" t="s">
        <v>832</v>
      </c>
      <c r="D166" s="228" t="s">
        <v>323</v>
      </c>
      <c r="E166" s="229" t="s">
        <v>6863</v>
      </c>
      <c r="F166" s="230" t="s">
        <v>6864</v>
      </c>
      <c r="G166" s="231" t="s">
        <v>515</v>
      </c>
      <c r="H166" s="232">
        <v>60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1052</v>
      </c>
    </row>
    <row r="167" s="2" customFormat="1" ht="16.5" customHeight="1">
      <c r="A167" s="39"/>
      <c r="B167" s="40"/>
      <c r="C167" s="228" t="s">
        <v>838</v>
      </c>
      <c r="D167" s="228" t="s">
        <v>323</v>
      </c>
      <c r="E167" s="229" t="s">
        <v>6865</v>
      </c>
      <c r="F167" s="230" t="s">
        <v>6866</v>
      </c>
      <c r="G167" s="231" t="s">
        <v>515</v>
      </c>
      <c r="H167" s="232">
        <v>120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1060</v>
      </c>
    </row>
    <row r="168" s="2" customFormat="1" ht="16.5" customHeight="1">
      <c r="A168" s="39"/>
      <c r="B168" s="40"/>
      <c r="C168" s="228" t="s">
        <v>844</v>
      </c>
      <c r="D168" s="228" t="s">
        <v>323</v>
      </c>
      <c r="E168" s="229" t="s">
        <v>6867</v>
      </c>
      <c r="F168" s="230" t="s">
        <v>6868</v>
      </c>
      <c r="G168" s="231" t="s">
        <v>515</v>
      </c>
      <c r="H168" s="232">
        <v>200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1078</v>
      </c>
    </row>
    <row r="169" s="2" customFormat="1" ht="16.5" customHeight="1">
      <c r="A169" s="39"/>
      <c r="B169" s="40"/>
      <c r="C169" s="228" t="s">
        <v>850</v>
      </c>
      <c r="D169" s="228" t="s">
        <v>323</v>
      </c>
      <c r="E169" s="229" t="s">
        <v>6869</v>
      </c>
      <c r="F169" s="230" t="s">
        <v>6870</v>
      </c>
      <c r="G169" s="231" t="s">
        <v>515</v>
      </c>
      <c r="H169" s="232">
        <v>170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1097</v>
      </c>
    </row>
    <row r="170" s="2" customFormat="1" ht="24.15" customHeight="1">
      <c r="A170" s="39"/>
      <c r="B170" s="40"/>
      <c r="C170" s="228" t="s">
        <v>862</v>
      </c>
      <c r="D170" s="228" t="s">
        <v>323</v>
      </c>
      <c r="E170" s="229" t="s">
        <v>6871</v>
      </c>
      <c r="F170" s="230" t="s">
        <v>6872</v>
      </c>
      <c r="G170" s="231" t="s">
        <v>544</v>
      </c>
      <c r="H170" s="232">
        <v>1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1111</v>
      </c>
    </row>
    <row r="171" s="2" customFormat="1" ht="21.75" customHeight="1">
      <c r="A171" s="39"/>
      <c r="B171" s="40"/>
      <c r="C171" s="228" t="s">
        <v>867</v>
      </c>
      <c r="D171" s="228" t="s">
        <v>323</v>
      </c>
      <c r="E171" s="229" t="s">
        <v>6873</v>
      </c>
      <c r="F171" s="230" t="s">
        <v>6874</v>
      </c>
      <c r="G171" s="231" t="s">
        <v>544</v>
      </c>
      <c r="H171" s="232">
        <v>1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341</v>
      </c>
      <c r="AT171" s="239" t="s">
        <v>323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1120</v>
      </c>
    </row>
    <row r="172" s="2" customFormat="1" ht="24.15" customHeight="1">
      <c r="A172" s="39"/>
      <c r="B172" s="40"/>
      <c r="C172" s="228" t="s">
        <v>874</v>
      </c>
      <c r="D172" s="228" t="s">
        <v>323</v>
      </c>
      <c r="E172" s="229" t="s">
        <v>6875</v>
      </c>
      <c r="F172" s="230" t="s">
        <v>6876</v>
      </c>
      <c r="G172" s="231" t="s">
        <v>544</v>
      </c>
      <c r="H172" s="232">
        <v>4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341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1138</v>
      </c>
    </row>
    <row r="173" s="2" customFormat="1" ht="21.75" customHeight="1">
      <c r="A173" s="39"/>
      <c r="B173" s="40"/>
      <c r="C173" s="228" t="s">
        <v>884</v>
      </c>
      <c r="D173" s="228" t="s">
        <v>323</v>
      </c>
      <c r="E173" s="229" t="s">
        <v>6877</v>
      </c>
      <c r="F173" s="230" t="s">
        <v>6878</v>
      </c>
      <c r="G173" s="231" t="s">
        <v>544</v>
      </c>
      <c r="H173" s="232">
        <v>5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341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1155</v>
      </c>
    </row>
    <row r="174" s="2" customFormat="1" ht="21.75" customHeight="1">
      <c r="A174" s="39"/>
      <c r="B174" s="40"/>
      <c r="C174" s="228" t="s">
        <v>889</v>
      </c>
      <c r="D174" s="228" t="s">
        <v>323</v>
      </c>
      <c r="E174" s="229" t="s">
        <v>6879</v>
      </c>
      <c r="F174" s="230" t="s">
        <v>6880</v>
      </c>
      <c r="G174" s="231" t="s">
        <v>544</v>
      </c>
      <c r="H174" s="232">
        <v>9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341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1166</v>
      </c>
    </row>
    <row r="175" s="2" customFormat="1" ht="21.75" customHeight="1">
      <c r="A175" s="39"/>
      <c r="B175" s="40"/>
      <c r="C175" s="228" t="s">
        <v>895</v>
      </c>
      <c r="D175" s="228" t="s">
        <v>323</v>
      </c>
      <c r="E175" s="229" t="s">
        <v>6881</v>
      </c>
      <c r="F175" s="230" t="s">
        <v>6882</v>
      </c>
      <c r="G175" s="231" t="s">
        <v>544</v>
      </c>
      <c r="H175" s="232">
        <v>12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341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341</v>
      </c>
      <c r="BM175" s="239" t="s">
        <v>1177</v>
      </c>
    </row>
    <row r="176" s="2" customFormat="1" ht="16.5" customHeight="1">
      <c r="A176" s="39"/>
      <c r="B176" s="40"/>
      <c r="C176" s="228" t="s">
        <v>907</v>
      </c>
      <c r="D176" s="228" t="s">
        <v>323</v>
      </c>
      <c r="E176" s="229" t="s">
        <v>6883</v>
      </c>
      <c r="F176" s="230" t="s">
        <v>6884</v>
      </c>
      <c r="G176" s="231" t="s">
        <v>6810</v>
      </c>
      <c r="H176" s="232">
        <v>1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1192</v>
      </c>
    </row>
    <row r="177" s="2" customFormat="1" ht="16.5" customHeight="1">
      <c r="A177" s="39"/>
      <c r="B177" s="40"/>
      <c r="C177" s="228" t="s">
        <v>918</v>
      </c>
      <c r="D177" s="228" t="s">
        <v>323</v>
      </c>
      <c r="E177" s="229" t="s">
        <v>6885</v>
      </c>
      <c r="F177" s="230" t="s">
        <v>6886</v>
      </c>
      <c r="G177" s="231" t="s">
        <v>6810</v>
      </c>
      <c r="H177" s="232">
        <v>1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341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1206</v>
      </c>
    </row>
    <row r="178" s="2" customFormat="1" ht="24.15" customHeight="1">
      <c r="A178" s="39"/>
      <c r="B178" s="40"/>
      <c r="C178" s="228" t="s">
        <v>923</v>
      </c>
      <c r="D178" s="228" t="s">
        <v>323</v>
      </c>
      <c r="E178" s="229" t="s">
        <v>6887</v>
      </c>
      <c r="F178" s="230" t="s">
        <v>6888</v>
      </c>
      <c r="G178" s="231" t="s">
        <v>6810</v>
      </c>
      <c r="H178" s="232">
        <v>2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1216</v>
      </c>
    </row>
    <row r="179" s="2" customFormat="1" ht="24.15" customHeight="1">
      <c r="A179" s="39"/>
      <c r="B179" s="40"/>
      <c r="C179" s="228" t="s">
        <v>928</v>
      </c>
      <c r="D179" s="228" t="s">
        <v>323</v>
      </c>
      <c r="E179" s="229" t="s">
        <v>6889</v>
      </c>
      <c r="F179" s="230" t="s">
        <v>6890</v>
      </c>
      <c r="G179" s="231" t="s">
        <v>6810</v>
      </c>
      <c r="H179" s="232">
        <v>1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341</v>
      </c>
      <c r="AT179" s="239" t="s">
        <v>323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341</v>
      </c>
      <c r="BM179" s="239" t="s">
        <v>1226</v>
      </c>
    </row>
    <row r="180" s="12" customFormat="1" ht="25.92" customHeight="1">
      <c r="A180" s="12"/>
      <c r="B180" s="212"/>
      <c r="C180" s="213"/>
      <c r="D180" s="214" t="s">
        <v>80</v>
      </c>
      <c r="E180" s="215" t="s">
        <v>6891</v>
      </c>
      <c r="F180" s="215" t="s">
        <v>6892</v>
      </c>
      <c r="G180" s="213"/>
      <c r="H180" s="213"/>
      <c r="I180" s="216"/>
      <c r="J180" s="217">
        <f>BK180</f>
        <v>0</v>
      </c>
      <c r="K180" s="213"/>
      <c r="L180" s="218"/>
      <c r="M180" s="219"/>
      <c r="N180" s="220"/>
      <c r="O180" s="220"/>
      <c r="P180" s="221">
        <f>SUM(P181:P182)</f>
        <v>0</v>
      </c>
      <c r="Q180" s="220"/>
      <c r="R180" s="221">
        <f>SUM(R181:R182)</f>
        <v>0</v>
      </c>
      <c r="S180" s="220"/>
      <c r="T180" s="222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89</v>
      </c>
      <c r="AT180" s="224" t="s">
        <v>80</v>
      </c>
      <c r="AU180" s="224" t="s">
        <v>81</v>
      </c>
      <c r="AY180" s="223" t="s">
        <v>320</v>
      </c>
      <c r="BK180" s="225">
        <f>SUM(BK181:BK182)</f>
        <v>0</v>
      </c>
    </row>
    <row r="181" s="2" customFormat="1" ht="16.5" customHeight="1">
      <c r="A181" s="39"/>
      <c r="B181" s="40"/>
      <c r="C181" s="228" t="s">
        <v>933</v>
      </c>
      <c r="D181" s="228" t="s">
        <v>323</v>
      </c>
      <c r="E181" s="229" t="s">
        <v>6893</v>
      </c>
      <c r="F181" s="230" t="s">
        <v>6894</v>
      </c>
      <c r="G181" s="231" t="s">
        <v>515</v>
      </c>
      <c r="H181" s="232">
        <v>150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341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341</v>
      </c>
      <c r="BM181" s="239" t="s">
        <v>1292</v>
      </c>
    </row>
    <row r="182" s="2" customFormat="1" ht="16.5" customHeight="1">
      <c r="A182" s="39"/>
      <c r="B182" s="40"/>
      <c r="C182" s="228" t="s">
        <v>936</v>
      </c>
      <c r="D182" s="228" t="s">
        <v>323</v>
      </c>
      <c r="E182" s="229" t="s">
        <v>6895</v>
      </c>
      <c r="F182" s="230" t="s">
        <v>6896</v>
      </c>
      <c r="G182" s="231" t="s">
        <v>515</v>
      </c>
      <c r="H182" s="232">
        <v>915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341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1303</v>
      </c>
    </row>
    <row r="183" s="12" customFormat="1" ht="25.92" customHeight="1">
      <c r="A183" s="12"/>
      <c r="B183" s="212"/>
      <c r="C183" s="213"/>
      <c r="D183" s="214" t="s">
        <v>80</v>
      </c>
      <c r="E183" s="215" t="s">
        <v>6897</v>
      </c>
      <c r="F183" s="215" t="s">
        <v>6898</v>
      </c>
      <c r="G183" s="213"/>
      <c r="H183" s="213"/>
      <c r="I183" s="216"/>
      <c r="J183" s="217">
        <f>BK183</f>
        <v>0</v>
      </c>
      <c r="K183" s="213"/>
      <c r="L183" s="218"/>
      <c r="M183" s="219"/>
      <c r="N183" s="220"/>
      <c r="O183" s="220"/>
      <c r="P183" s="221">
        <f>SUM(P184:P201)</f>
        <v>0</v>
      </c>
      <c r="Q183" s="220"/>
      <c r="R183" s="221">
        <f>SUM(R184:R201)</f>
        <v>0</v>
      </c>
      <c r="S183" s="220"/>
      <c r="T183" s="222">
        <f>SUM(T184:T201)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3" t="s">
        <v>89</v>
      </c>
      <c r="AT183" s="224" t="s">
        <v>80</v>
      </c>
      <c r="AU183" s="224" t="s">
        <v>81</v>
      </c>
      <c r="AY183" s="223" t="s">
        <v>320</v>
      </c>
      <c r="BK183" s="225">
        <f>SUM(BK184:BK201)</f>
        <v>0</v>
      </c>
    </row>
    <row r="184" s="2" customFormat="1" ht="24.15" customHeight="1">
      <c r="A184" s="39"/>
      <c r="B184" s="40"/>
      <c r="C184" s="228" t="s">
        <v>942</v>
      </c>
      <c r="D184" s="228" t="s">
        <v>323</v>
      </c>
      <c r="E184" s="229" t="s">
        <v>6899</v>
      </c>
      <c r="F184" s="230" t="s">
        <v>6900</v>
      </c>
      <c r="G184" s="231" t="s">
        <v>544</v>
      </c>
      <c r="H184" s="232">
        <v>1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1314</v>
      </c>
    </row>
    <row r="185" s="2" customFormat="1" ht="16.5" customHeight="1">
      <c r="A185" s="39"/>
      <c r="B185" s="40"/>
      <c r="C185" s="228" t="s">
        <v>950</v>
      </c>
      <c r="D185" s="228" t="s">
        <v>323</v>
      </c>
      <c r="E185" s="229" t="s">
        <v>6901</v>
      </c>
      <c r="F185" s="230" t="s">
        <v>6902</v>
      </c>
      <c r="G185" s="231" t="s">
        <v>544</v>
      </c>
      <c r="H185" s="232">
        <v>2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341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341</v>
      </c>
      <c r="BM185" s="239" t="s">
        <v>1325</v>
      </c>
    </row>
    <row r="186" s="2" customFormat="1" ht="16.5" customHeight="1">
      <c r="A186" s="39"/>
      <c r="B186" s="40"/>
      <c r="C186" s="228" t="s">
        <v>956</v>
      </c>
      <c r="D186" s="228" t="s">
        <v>323</v>
      </c>
      <c r="E186" s="229" t="s">
        <v>6903</v>
      </c>
      <c r="F186" s="230" t="s">
        <v>6904</v>
      </c>
      <c r="G186" s="231" t="s">
        <v>544</v>
      </c>
      <c r="H186" s="232">
        <v>2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341</v>
      </c>
      <c r="AT186" s="239" t="s">
        <v>323</v>
      </c>
      <c r="AU186" s="239" t="s">
        <v>89</v>
      </c>
      <c r="AY186" s="18" t="s">
        <v>320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341</v>
      </c>
      <c r="BM186" s="239" t="s">
        <v>1337</v>
      </c>
    </row>
    <row r="187" s="2" customFormat="1" ht="21.75" customHeight="1">
      <c r="A187" s="39"/>
      <c r="B187" s="40"/>
      <c r="C187" s="228" t="s">
        <v>962</v>
      </c>
      <c r="D187" s="228" t="s">
        <v>323</v>
      </c>
      <c r="E187" s="229" t="s">
        <v>6905</v>
      </c>
      <c r="F187" s="230" t="s">
        <v>6906</v>
      </c>
      <c r="G187" s="231" t="s">
        <v>544</v>
      </c>
      <c r="H187" s="232">
        <v>1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341</v>
      </c>
      <c r="AT187" s="239" t="s">
        <v>323</v>
      </c>
      <c r="AU187" s="239" t="s">
        <v>89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341</v>
      </c>
      <c r="BM187" s="239" t="s">
        <v>1346</v>
      </c>
    </row>
    <row r="188" s="2" customFormat="1" ht="16.5" customHeight="1">
      <c r="A188" s="39"/>
      <c r="B188" s="40"/>
      <c r="C188" s="228" t="s">
        <v>968</v>
      </c>
      <c r="D188" s="228" t="s">
        <v>323</v>
      </c>
      <c r="E188" s="229" t="s">
        <v>6907</v>
      </c>
      <c r="F188" s="230" t="s">
        <v>6908</v>
      </c>
      <c r="G188" s="231" t="s">
        <v>544</v>
      </c>
      <c r="H188" s="232">
        <v>1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341</v>
      </c>
      <c r="AT188" s="239" t="s">
        <v>323</v>
      </c>
      <c r="AU188" s="239" t="s">
        <v>89</v>
      </c>
      <c r="AY188" s="18" t="s">
        <v>320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341</v>
      </c>
      <c r="BM188" s="239" t="s">
        <v>1369</v>
      </c>
    </row>
    <row r="189" s="2" customFormat="1" ht="16.5" customHeight="1">
      <c r="A189" s="39"/>
      <c r="B189" s="40"/>
      <c r="C189" s="228" t="s">
        <v>977</v>
      </c>
      <c r="D189" s="228" t="s">
        <v>323</v>
      </c>
      <c r="E189" s="229" t="s">
        <v>6909</v>
      </c>
      <c r="F189" s="230" t="s">
        <v>6910</v>
      </c>
      <c r="G189" s="231" t="s">
        <v>544</v>
      </c>
      <c r="H189" s="232">
        <v>30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341</v>
      </c>
      <c r="AT189" s="239" t="s">
        <v>323</v>
      </c>
      <c r="AU189" s="239" t="s">
        <v>89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341</v>
      </c>
      <c r="BM189" s="239" t="s">
        <v>1380</v>
      </c>
    </row>
    <row r="190" s="2" customFormat="1" ht="21.75" customHeight="1">
      <c r="A190" s="39"/>
      <c r="B190" s="40"/>
      <c r="C190" s="228" t="s">
        <v>986</v>
      </c>
      <c r="D190" s="228" t="s">
        <v>323</v>
      </c>
      <c r="E190" s="229" t="s">
        <v>6911</v>
      </c>
      <c r="F190" s="230" t="s">
        <v>6912</v>
      </c>
      <c r="G190" s="231" t="s">
        <v>544</v>
      </c>
      <c r="H190" s="232">
        <v>4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341</v>
      </c>
      <c r="AT190" s="239" t="s">
        <v>323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341</v>
      </c>
      <c r="BM190" s="239" t="s">
        <v>1388</v>
      </c>
    </row>
    <row r="191" s="2" customFormat="1" ht="24.15" customHeight="1">
      <c r="A191" s="39"/>
      <c r="B191" s="40"/>
      <c r="C191" s="228" t="s">
        <v>991</v>
      </c>
      <c r="D191" s="228" t="s">
        <v>323</v>
      </c>
      <c r="E191" s="229" t="s">
        <v>6913</v>
      </c>
      <c r="F191" s="230" t="s">
        <v>6914</v>
      </c>
      <c r="G191" s="231" t="s">
        <v>544</v>
      </c>
      <c r="H191" s="232">
        <v>1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341</v>
      </c>
      <c r="AT191" s="239" t="s">
        <v>323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341</v>
      </c>
      <c r="BM191" s="239" t="s">
        <v>1401</v>
      </c>
    </row>
    <row r="192" s="2" customFormat="1" ht="24.15" customHeight="1">
      <c r="A192" s="39"/>
      <c r="B192" s="40"/>
      <c r="C192" s="228" t="s">
        <v>997</v>
      </c>
      <c r="D192" s="228" t="s">
        <v>323</v>
      </c>
      <c r="E192" s="229" t="s">
        <v>6915</v>
      </c>
      <c r="F192" s="230" t="s">
        <v>6916</v>
      </c>
      <c r="G192" s="231" t="s">
        <v>6810</v>
      </c>
      <c r="H192" s="232">
        <v>1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341</v>
      </c>
      <c r="AT192" s="239" t="s">
        <v>323</v>
      </c>
      <c r="AU192" s="239" t="s">
        <v>89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341</v>
      </c>
      <c r="BM192" s="239" t="s">
        <v>1419</v>
      </c>
    </row>
    <row r="193" s="2" customFormat="1" ht="16.5" customHeight="1">
      <c r="A193" s="39"/>
      <c r="B193" s="40"/>
      <c r="C193" s="228" t="s">
        <v>1010</v>
      </c>
      <c r="D193" s="228" t="s">
        <v>323</v>
      </c>
      <c r="E193" s="229" t="s">
        <v>6917</v>
      </c>
      <c r="F193" s="230" t="s">
        <v>6918</v>
      </c>
      <c r="G193" s="231" t="s">
        <v>515</v>
      </c>
      <c r="H193" s="232">
        <v>7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341</v>
      </c>
      <c r="AT193" s="239" t="s">
        <v>323</v>
      </c>
      <c r="AU193" s="239" t="s">
        <v>89</v>
      </c>
      <c r="AY193" s="18" t="s">
        <v>320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341</v>
      </c>
      <c r="BM193" s="239" t="s">
        <v>1432</v>
      </c>
    </row>
    <row r="194" s="2" customFormat="1" ht="16.5" customHeight="1">
      <c r="A194" s="39"/>
      <c r="B194" s="40"/>
      <c r="C194" s="228" t="s">
        <v>1018</v>
      </c>
      <c r="D194" s="228" t="s">
        <v>323</v>
      </c>
      <c r="E194" s="229" t="s">
        <v>6919</v>
      </c>
      <c r="F194" s="230" t="s">
        <v>6920</v>
      </c>
      <c r="G194" s="231" t="s">
        <v>515</v>
      </c>
      <c r="H194" s="232">
        <v>7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341</v>
      </c>
      <c r="AT194" s="239" t="s">
        <v>323</v>
      </c>
      <c r="AU194" s="239" t="s">
        <v>89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341</v>
      </c>
      <c r="BM194" s="239" t="s">
        <v>1443</v>
      </c>
    </row>
    <row r="195" s="2" customFormat="1" ht="16.5" customHeight="1">
      <c r="A195" s="39"/>
      <c r="B195" s="40"/>
      <c r="C195" s="228" t="s">
        <v>1023</v>
      </c>
      <c r="D195" s="228" t="s">
        <v>323</v>
      </c>
      <c r="E195" s="229" t="s">
        <v>6921</v>
      </c>
      <c r="F195" s="230" t="s">
        <v>6922</v>
      </c>
      <c r="G195" s="231" t="s">
        <v>515</v>
      </c>
      <c r="H195" s="232">
        <v>7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341</v>
      </c>
      <c r="AT195" s="239" t="s">
        <v>323</v>
      </c>
      <c r="AU195" s="239" t="s">
        <v>89</v>
      </c>
      <c r="AY195" s="18" t="s">
        <v>320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341</v>
      </c>
      <c r="BM195" s="239" t="s">
        <v>1459</v>
      </c>
    </row>
    <row r="196" s="2" customFormat="1" ht="16.5" customHeight="1">
      <c r="A196" s="39"/>
      <c r="B196" s="40"/>
      <c r="C196" s="228" t="s">
        <v>1028</v>
      </c>
      <c r="D196" s="228" t="s">
        <v>323</v>
      </c>
      <c r="E196" s="229" t="s">
        <v>6923</v>
      </c>
      <c r="F196" s="230" t="s">
        <v>6924</v>
      </c>
      <c r="G196" s="231" t="s">
        <v>515</v>
      </c>
      <c r="H196" s="232">
        <v>5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341</v>
      </c>
      <c r="AT196" s="239" t="s">
        <v>323</v>
      </c>
      <c r="AU196" s="239" t="s">
        <v>89</v>
      </c>
      <c r="AY196" s="18" t="s">
        <v>320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341</v>
      </c>
      <c r="BM196" s="239" t="s">
        <v>1480</v>
      </c>
    </row>
    <row r="197" s="2" customFormat="1" ht="24.15" customHeight="1">
      <c r="A197" s="39"/>
      <c r="B197" s="40"/>
      <c r="C197" s="228" t="s">
        <v>1032</v>
      </c>
      <c r="D197" s="228" t="s">
        <v>323</v>
      </c>
      <c r="E197" s="229" t="s">
        <v>6925</v>
      </c>
      <c r="F197" s="230" t="s">
        <v>6926</v>
      </c>
      <c r="G197" s="231" t="s">
        <v>6810</v>
      </c>
      <c r="H197" s="232">
        <v>1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341</v>
      </c>
      <c r="AT197" s="239" t="s">
        <v>323</v>
      </c>
      <c r="AU197" s="239" t="s">
        <v>89</v>
      </c>
      <c r="AY197" s="18" t="s">
        <v>320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341</v>
      </c>
      <c r="BM197" s="239" t="s">
        <v>1490</v>
      </c>
    </row>
    <row r="198" s="2" customFormat="1" ht="16.5" customHeight="1">
      <c r="A198" s="39"/>
      <c r="B198" s="40"/>
      <c r="C198" s="228" t="s">
        <v>1036</v>
      </c>
      <c r="D198" s="228" t="s">
        <v>323</v>
      </c>
      <c r="E198" s="229" t="s">
        <v>6927</v>
      </c>
      <c r="F198" s="230" t="s">
        <v>6928</v>
      </c>
      <c r="G198" s="231" t="s">
        <v>544</v>
      </c>
      <c r="H198" s="232">
        <v>2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341</v>
      </c>
      <c r="AT198" s="239" t="s">
        <v>323</v>
      </c>
      <c r="AU198" s="239" t="s">
        <v>89</v>
      </c>
      <c r="AY198" s="18" t="s">
        <v>320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341</v>
      </c>
      <c r="BM198" s="239" t="s">
        <v>1500</v>
      </c>
    </row>
    <row r="199" s="2" customFormat="1" ht="16.5" customHeight="1">
      <c r="A199" s="39"/>
      <c r="B199" s="40"/>
      <c r="C199" s="228" t="s">
        <v>1040</v>
      </c>
      <c r="D199" s="228" t="s">
        <v>323</v>
      </c>
      <c r="E199" s="229" t="s">
        <v>6929</v>
      </c>
      <c r="F199" s="230" t="s">
        <v>6930</v>
      </c>
      <c r="G199" s="231" t="s">
        <v>544</v>
      </c>
      <c r="H199" s="232">
        <v>1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341</v>
      </c>
      <c r="AT199" s="239" t="s">
        <v>323</v>
      </c>
      <c r="AU199" s="239" t="s">
        <v>89</v>
      </c>
      <c r="AY199" s="18" t="s">
        <v>320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341</v>
      </c>
      <c r="BM199" s="239" t="s">
        <v>1510</v>
      </c>
    </row>
    <row r="200" s="2" customFormat="1" ht="33" customHeight="1">
      <c r="A200" s="39"/>
      <c r="B200" s="40"/>
      <c r="C200" s="228" t="s">
        <v>1044</v>
      </c>
      <c r="D200" s="228" t="s">
        <v>323</v>
      </c>
      <c r="E200" s="229" t="s">
        <v>6931</v>
      </c>
      <c r="F200" s="230" t="s">
        <v>6932</v>
      </c>
      <c r="G200" s="231" t="s">
        <v>544</v>
      </c>
      <c r="H200" s="232">
        <v>6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46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341</v>
      </c>
      <c r="AT200" s="239" t="s">
        <v>323</v>
      </c>
      <c r="AU200" s="239" t="s">
        <v>89</v>
      </c>
      <c r="AY200" s="18" t="s">
        <v>320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89</v>
      </c>
      <c r="BK200" s="240">
        <f>ROUND(I200*H200,2)</f>
        <v>0</v>
      </c>
      <c r="BL200" s="18" t="s">
        <v>341</v>
      </c>
      <c r="BM200" s="239" t="s">
        <v>1520</v>
      </c>
    </row>
    <row r="201" s="2" customFormat="1" ht="24.15" customHeight="1">
      <c r="A201" s="39"/>
      <c r="B201" s="40"/>
      <c r="C201" s="228" t="s">
        <v>1048</v>
      </c>
      <c r="D201" s="228" t="s">
        <v>323</v>
      </c>
      <c r="E201" s="229" t="s">
        <v>6933</v>
      </c>
      <c r="F201" s="230" t="s">
        <v>6934</v>
      </c>
      <c r="G201" s="231" t="s">
        <v>6810</v>
      </c>
      <c r="H201" s="232">
        <v>1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341</v>
      </c>
      <c r="AT201" s="239" t="s">
        <v>323</v>
      </c>
      <c r="AU201" s="239" t="s">
        <v>89</v>
      </c>
      <c r="AY201" s="18" t="s">
        <v>320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341</v>
      </c>
      <c r="BM201" s="239" t="s">
        <v>1531</v>
      </c>
    </row>
    <row r="202" s="12" customFormat="1" ht="25.92" customHeight="1">
      <c r="A202" s="12"/>
      <c r="B202" s="212"/>
      <c r="C202" s="213"/>
      <c r="D202" s="214" t="s">
        <v>80</v>
      </c>
      <c r="E202" s="215" t="s">
        <v>6935</v>
      </c>
      <c r="F202" s="215" t="s">
        <v>6936</v>
      </c>
      <c r="G202" s="213"/>
      <c r="H202" s="213"/>
      <c r="I202" s="216"/>
      <c r="J202" s="217">
        <f>BK202</f>
        <v>0</v>
      </c>
      <c r="K202" s="213"/>
      <c r="L202" s="218"/>
      <c r="M202" s="219"/>
      <c r="N202" s="220"/>
      <c r="O202" s="220"/>
      <c r="P202" s="221">
        <f>SUM(P203:P212)</f>
        <v>0</v>
      </c>
      <c r="Q202" s="220"/>
      <c r="R202" s="221">
        <f>SUM(R203:R212)</f>
        <v>0</v>
      </c>
      <c r="S202" s="220"/>
      <c r="T202" s="222">
        <f>SUM(T203:T212)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3" t="s">
        <v>89</v>
      </c>
      <c r="AT202" s="224" t="s">
        <v>80</v>
      </c>
      <c r="AU202" s="224" t="s">
        <v>81</v>
      </c>
      <c r="AY202" s="223" t="s">
        <v>320</v>
      </c>
      <c r="BK202" s="225">
        <f>SUM(BK203:BK212)</f>
        <v>0</v>
      </c>
    </row>
    <row r="203" s="2" customFormat="1" ht="16.5" customHeight="1">
      <c r="A203" s="39"/>
      <c r="B203" s="40"/>
      <c r="C203" s="228" t="s">
        <v>1052</v>
      </c>
      <c r="D203" s="228" t="s">
        <v>323</v>
      </c>
      <c r="E203" s="229" t="s">
        <v>6937</v>
      </c>
      <c r="F203" s="230" t="s">
        <v>6938</v>
      </c>
      <c r="G203" s="231" t="s">
        <v>544</v>
      </c>
      <c r="H203" s="232">
        <v>108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341</v>
      </c>
      <c r="AT203" s="239" t="s">
        <v>323</v>
      </c>
      <c r="AU203" s="239" t="s">
        <v>89</v>
      </c>
      <c r="AY203" s="18" t="s">
        <v>320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341</v>
      </c>
      <c r="BM203" s="239" t="s">
        <v>1540</v>
      </c>
    </row>
    <row r="204" s="2" customFormat="1" ht="16.5" customHeight="1">
      <c r="A204" s="39"/>
      <c r="B204" s="40"/>
      <c r="C204" s="228" t="s">
        <v>1056</v>
      </c>
      <c r="D204" s="228" t="s">
        <v>323</v>
      </c>
      <c r="E204" s="229" t="s">
        <v>6939</v>
      </c>
      <c r="F204" s="230" t="s">
        <v>6940</v>
      </c>
      <c r="G204" s="231" t="s">
        <v>544</v>
      </c>
      <c r="H204" s="232">
        <v>60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341</v>
      </c>
      <c r="AT204" s="239" t="s">
        <v>323</v>
      </c>
      <c r="AU204" s="239" t="s">
        <v>89</v>
      </c>
      <c r="AY204" s="18" t="s">
        <v>320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341</v>
      </c>
      <c r="BM204" s="239" t="s">
        <v>1548</v>
      </c>
    </row>
    <row r="205" s="2" customFormat="1" ht="16.5" customHeight="1">
      <c r="A205" s="39"/>
      <c r="B205" s="40"/>
      <c r="C205" s="228" t="s">
        <v>1060</v>
      </c>
      <c r="D205" s="228" t="s">
        <v>323</v>
      </c>
      <c r="E205" s="229" t="s">
        <v>6941</v>
      </c>
      <c r="F205" s="230" t="s">
        <v>6942</v>
      </c>
      <c r="G205" s="231" t="s">
        <v>544</v>
      </c>
      <c r="H205" s="232">
        <v>2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341</v>
      </c>
      <c r="AT205" s="239" t="s">
        <v>323</v>
      </c>
      <c r="AU205" s="239" t="s">
        <v>89</v>
      </c>
      <c r="AY205" s="18" t="s">
        <v>320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341</v>
      </c>
      <c r="BM205" s="239" t="s">
        <v>1557</v>
      </c>
    </row>
    <row r="206" s="2" customFormat="1" ht="16.5" customHeight="1">
      <c r="A206" s="39"/>
      <c r="B206" s="40"/>
      <c r="C206" s="228" t="s">
        <v>1065</v>
      </c>
      <c r="D206" s="228" t="s">
        <v>323</v>
      </c>
      <c r="E206" s="229" t="s">
        <v>6943</v>
      </c>
      <c r="F206" s="230" t="s">
        <v>6944</v>
      </c>
      <c r="G206" s="231" t="s">
        <v>544</v>
      </c>
      <c r="H206" s="232">
        <v>108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46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341</v>
      </c>
      <c r="AT206" s="239" t="s">
        <v>323</v>
      </c>
      <c r="AU206" s="239" t="s">
        <v>89</v>
      </c>
      <c r="AY206" s="18" t="s">
        <v>320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89</v>
      </c>
      <c r="BK206" s="240">
        <f>ROUND(I206*H206,2)</f>
        <v>0</v>
      </c>
      <c r="BL206" s="18" t="s">
        <v>341</v>
      </c>
      <c r="BM206" s="239" t="s">
        <v>1561</v>
      </c>
    </row>
    <row r="207" s="2" customFormat="1" ht="16.5" customHeight="1">
      <c r="A207" s="39"/>
      <c r="B207" s="40"/>
      <c r="C207" s="228" t="s">
        <v>1078</v>
      </c>
      <c r="D207" s="228" t="s">
        <v>323</v>
      </c>
      <c r="E207" s="229" t="s">
        <v>6945</v>
      </c>
      <c r="F207" s="230" t="s">
        <v>6946</v>
      </c>
      <c r="G207" s="231" t="s">
        <v>544</v>
      </c>
      <c r="H207" s="232">
        <v>2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341</v>
      </c>
      <c r="AT207" s="239" t="s">
        <v>323</v>
      </c>
      <c r="AU207" s="239" t="s">
        <v>89</v>
      </c>
      <c r="AY207" s="18" t="s">
        <v>320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341</v>
      </c>
      <c r="BM207" s="239" t="s">
        <v>1570</v>
      </c>
    </row>
    <row r="208" s="2" customFormat="1" ht="16.5" customHeight="1">
      <c r="A208" s="39"/>
      <c r="B208" s="40"/>
      <c r="C208" s="228" t="s">
        <v>1092</v>
      </c>
      <c r="D208" s="228" t="s">
        <v>323</v>
      </c>
      <c r="E208" s="229" t="s">
        <v>6947</v>
      </c>
      <c r="F208" s="230" t="s">
        <v>6948</v>
      </c>
      <c r="G208" s="231" t="s">
        <v>6949</v>
      </c>
      <c r="H208" s="232">
        <v>2</v>
      </c>
      <c r="I208" s="233"/>
      <c r="J208" s="234">
        <f>ROUND(I208*H208,2)</f>
        <v>0</v>
      </c>
      <c r="K208" s="230" t="s">
        <v>1</v>
      </c>
      <c r="L208" s="45"/>
      <c r="M208" s="235" t="s">
        <v>1</v>
      </c>
      <c r="N208" s="236" t="s">
        <v>46</v>
      </c>
      <c r="O208" s="92"/>
      <c r="P208" s="237">
        <f>O208*H208</f>
        <v>0</v>
      </c>
      <c r="Q208" s="237">
        <v>0</v>
      </c>
      <c r="R208" s="237">
        <f>Q208*H208</f>
        <v>0</v>
      </c>
      <c r="S208" s="237">
        <v>0</v>
      </c>
      <c r="T208" s="23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9" t="s">
        <v>341</v>
      </c>
      <c r="AT208" s="239" t="s">
        <v>323</v>
      </c>
      <c r="AU208" s="239" t="s">
        <v>89</v>
      </c>
      <c r="AY208" s="18" t="s">
        <v>320</v>
      </c>
      <c r="BE208" s="240">
        <f>IF(N208="základní",J208,0)</f>
        <v>0</v>
      </c>
      <c r="BF208" s="240">
        <f>IF(N208="snížená",J208,0)</f>
        <v>0</v>
      </c>
      <c r="BG208" s="240">
        <f>IF(N208="zákl. přenesená",J208,0)</f>
        <v>0</v>
      </c>
      <c r="BH208" s="240">
        <f>IF(N208="sníž. přenesená",J208,0)</f>
        <v>0</v>
      </c>
      <c r="BI208" s="240">
        <f>IF(N208="nulová",J208,0)</f>
        <v>0</v>
      </c>
      <c r="BJ208" s="18" t="s">
        <v>89</v>
      </c>
      <c r="BK208" s="240">
        <f>ROUND(I208*H208,2)</f>
        <v>0</v>
      </c>
      <c r="BL208" s="18" t="s">
        <v>341</v>
      </c>
      <c r="BM208" s="239" t="s">
        <v>1585</v>
      </c>
    </row>
    <row r="209" s="2" customFormat="1" ht="16.5" customHeight="1">
      <c r="A209" s="39"/>
      <c r="B209" s="40"/>
      <c r="C209" s="228" t="s">
        <v>1097</v>
      </c>
      <c r="D209" s="228" t="s">
        <v>323</v>
      </c>
      <c r="E209" s="229" t="s">
        <v>6950</v>
      </c>
      <c r="F209" s="230" t="s">
        <v>6951</v>
      </c>
      <c r="G209" s="231" t="s">
        <v>544</v>
      </c>
      <c r="H209" s="232">
        <v>2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341</v>
      </c>
      <c r="AT209" s="239" t="s">
        <v>323</v>
      </c>
      <c r="AU209" s="239" t="s">
        <v>89</v>
      </c>
      <c r="AY209" s="18" t="s">
        <v>320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341</v>
      </c>
      <c r="BM209" s="239" t="s">
        <v>1595</v>
      </c>
    </row>
    <row r="210" s="2" customFormat="1" ht="24.15" customHeight="1">
      <c r="A210" s="39"/>
      <c r="B210" s="40"/>
      <c r="C210" s="228" t="s">
        <v>1106</v>
      </c>
      <c r="D210" s="228" t="s">
        <v>323</v>
      </c>
      <c r="E210" s="229" t="s">
        <v>6952</v>
      </c>
      <c r="F210" s="230" t="s">
        <v>6953</v>
      </c>
      <c r="G210" s="231" t="s">
        <v>544</v>
      </c>
      <c r="H210" s="232">
        <v>2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341</v>
      </c>
      <c r="AT210" s="239" t="s">
        <v>323</v>
      </c>
      <c r="AU210" s="239" t="s">
        <v>89</v>
      </c>
      <c r="AY210" s="18" t="s">
        <v>320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341</v>
      </c>
      <c r="BM210" s="239" t="s">
        <v>1605</v>
      </c>
    </row>
    <row r="211" s="2" customFormat="1" ht="16.5" customHeight="1">
      <c r="A211" s="39"/>
      <c r="B211" s="40"/>
      <c r="C211" s="228" t="s">
        <v>1111</v>
      </c>
      <c r="D211" s="228" t="s">
        <v>323</v>
      </c>
      <c r="E211" s="229" t="s">
        <v>6954</v>
      </c>
      <c r="F211" s="230" t="s">
        <v>6955</v>
      </c>
      <c r="G211" s="231" t="s">
        <v>544</v>
      </c>
      <c r="H211" s="232">
        <v>2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341</v>
      </c>
      <c r="AT211" s="239" t="s">
        <v>323</v>
      </c>
      <c r="AU211" s="239" t="s">
        <v>89</v>
      </c>
      <c r="AY211" s="18" t="s">
        <v>320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341</v>
      </c>
      <c r="BM211" s="239" t="s">
        <v>1618</v>
      </c>
    </row>
    <row r="212" s="2" customFormat="1" ht="16.5" customHeight="1">
      <c r="A212" s="39"/>
      <c r="B212" s="40"/>
      <c r="C212" s="228" t="s">
        <v>1114</v>
      </c>
      <c r="D212" s="228" t="s">
        <v>323</v>
      </c>
      <c r="E212" s="229" t="s">
        <v>6956</v>
      </c>
      <c r="F212" s="230" t="s">
        <v>6957</v>
      </c>
      <c r="G212" s="231" t="s">
        <v>544</v>
      </c>
      <c r="H212" s="232">
        <v>2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341</v>
      </c>
      <c r="AT212" s="239" t="s">
        <v>323</v>
      </c>
      <c r="AU212" s="239" t="s">
        <v>89</v>
      </c>
      <c r="AY212" s="18" t="s">
        <v>320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341</v>
      </c>
      <c r="BM212" s="239" t="s">
        <v>1632</v>
      </c>
    </row>
    <row r="213" s="12" customFormat="1" ht="25.92" customHeight="1">
      <c r="A213" s="12"/>
      <c r="B213" s="212"/>
      <c r="C213" s="213"/>
      <c r="D213" s="214" t="s">
        <v>80</v>
      </c>
      <c r="E213" s="215" t="s">
        <v>6958</v>
      </c>
      <c r="F213" s="215" t="s">
        <v>6959</v>
      </c>
      <c r="G213" s="213"/>
      <c r="H213" s="213"/>
      <c r="I213" s="216"/>
      <c r="J213" s="217">
        <f>BK213</f>
        <v>0</v>
      </c>
      <c r="K213" s="213"/>
      <c r="L213" s="218"/>
      <c r="M213" s="219"/>
      <c r="N213" s="220"/>
      <c r="O213" s="220"/>
      <c r="P213" s="221">
        <f>SUM(P214:P219)</f>
        <v>0</v>
      </c>
      <c r="Q213" s="220"/>
      <c r="R213" s="221">
        <f>SUM(R214:R219)</f>
        <v>0</v>
      </c>
      <c r="S213" s="220"/>
      <c r="T213" s="222">
        <f>SUM(T214:T219)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23" t="s">
        <v>89</v>
      </c>
      <c r="AT213" s="224" t="s">
        <v>80</v>
      </c>
      <c r="AU213" s="224" t="s">
        <v>81</v>
      </c>
      <c r="AY213" s="223" t="s">
        <v>320</v>
      </c>
      <c r="BK213" s="225">
        <f>SUM(BK214:BK219)</f>
        <v>0</v>
      </c>
    </row>
    <row r="214" s="2" customFormat="1" ht="24.15" customHeight="1">
      <c r="A214" s="39"/>
      <c r="B214" s="40"/>
      <c r="C214" s="228" t="s">
        <v>1120</v>
      </c>
      <c r="D214" s="228" t="s">
        <v>323</v>
      </c>
      <c r="E214" s="229" t="s">
        <v>6960</v>
      </c>
      <c r="F214" s="230" t="s">
        <v>6961</v>
      </c>
      <c r="G214" s="231" t="s">
        <v>325</v>
      </c>
      <c r="H214" s="232">
        <v>1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341</v>
      </c>
      <c r="AT214" s="239" t="s">
        <v>323</v>
      </c>
      <c r="AU214" s="239" t="s">
        <v>89</v>
      </c>
      <c r="AY214" s="18" t="s">
        <v>320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341</v>
      </c>
      <c r="BM214" s="239" t="s">
        <v>1646</v>
      </c>
    </row>
    <row r="215" s="2" customFormat="1" ht="16.5" customHeight="1">
      <c r="A215" s="39"/>
      <c r="B215" s="40"/>
      <c r="C215" s="228" t="s">
        <v>1126</v>
      </c>
      <c r="D215" s="228" t="s">
        <v>323</v>
      </c>
      <c r="E215" s="229" t="s">
        <v>6962</v>
      </c>
      <c r="F215" s="230" t="s">
        <v>6963</v>
      </c>
      <c r="G215" s="231" t="s">
        <v>6949</v>
      </c>
      <c r="H215" s="232">
        <v>1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341</v>
      </c>
      <c r="AT215" s="239" t="s">
        <v>323</v>
      </c>
      <c r="AU215" s="239" t="s">
        <v>89</v>
      </c>
      <c r="AY215" s="18" t="s">
        <v>320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341</v>
      </c>
      <c r="BM215" s="239" t="s">
        <v>1656</v>
      </c>
    </row>
    <row r="216" s="2" customFormat="1" ht="16.5" customHeight="1">
      <c r="A216" s="39"/>
      <c r="B216" s="40"/>
      <c r="C216" s="228" t="s">
        <v>1138</v>
      </c>
      <c r="D216" s="228" t="s">
        <v>323</v>
      </c>
      <c r="E216" s="229" t="s">
        <v>6964</v>
      </c>
      <c r="F216" s="230" t="s">
        <v>6965</v>
      </c>
      <c r="G216" s="231" t="s">
        <v>6949</v>
      </c>
      <c r="H216" s="232">
        <v>1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341</v>
      </c>
      <c r="AT216" s="239" t="s">
        <v>323</v>
      </c>
      <c r="AU216" s="239" t="s">
        <v>89</v>
      </c>
      <c r="AY216" s="18" t="s">
        <v>320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341</v>
      </c>
      <c r="BM216" s="239" t="s">
        <v>1661</v>
      </c>
    </row>
    <row r="217" s="2" customFormat="1" ht="16.5" customHeight="1">
      <c r="A217" s="39"/>
      <c r="B217" s="40"/>
      <c r="C217" s="228" t="s">
        <v>1150</v>
      </c>
      <c r="D217" s="228" t="s">
        <v>323</v>
      </c>
      <c r="E217" s="229" t="s">
        <v>6966</v>
      </c>
      <c r="F217" s="230" t="s">
        <v>6967</v>
      </c>
      <c r="G217" s="231" t="s">
        <v>6949</v>
      </c>
      <c r="H217" s="232">
        <v>1</v>
      </c>
      <c r="I217" s="233"/>
      <c r="J217" s="234">
        <f>ROUND(I217*H217,2)</f>
        <v>0</v>
      </c>
      <c r="K217" s="230" t="s">
        <v>1</v>
      </c>
      <c r="L217" s="45"/>
      <c r="M217" s="235" t="s">
        <v>1</v>
      </c>
      <c r="N217" s="236" t="s">
        <v>46</v>
      </c>
      <c r="O217" s="92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341</v>
      </c>
      <c r="AT217" s="239" t="s">
        <v>323</v>
      </c>
      <c r="AU217" s="239" t="s">
        <v>89</v>
      </c>
      <c r="AY217" s="18" t="s">
        <v>320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341</v>
      </c>
      <c r="BM217" s="239" t="s">
        <v>1675</v>
      </c>
    </row>
    <row r="218" s="2" customFormat="1" ht="24.15" customHeight="1">
      <c r="A218" s="39"/>
      <c r="B218" s="40"/>
      <c r="C218" s="228" t="s">
        <v>1155</v>
      </c>
      <c r="D218" s="228" t="s">
        <v>323</v>
      </c>
      <c r="E218" s="229" t="s">
        <v>6968</v>
      </c>
      <c r="F218" s="230" t="s">
        <v>6969</v>
      </c>
      <c r="G218" s="231" t="s">
        <v>6949</v>
      </c>
      <c r="H218" s="232">
        <v>1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46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341</v>
      </c>
      <c r="AT218" s="239" t="s">
        <v>323</v>
      </c>
      <c r="AU218" s="239" t="s">
        <v>89</v>
      </c>
      <c r="AY218" s="18" t="s">
        <v>320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341</v>
      </c>
      <c r="BM218" s="239" t="s">
        <v>1686</v>
      </c>
    </row>
    <row r="219" s="2" customFormat="1" ht="16.5" customHeight="1">
      <c r="A219" s="39"/>
      <c r="B219" s="40"/>
      <c r="C219" s="228" t="s">
        <v>1161</v>
      </c>
      <c r="D219" s="228" t="s">
        <v>323</v>
      </c>
      <c r="E219" s="229" t="s">
        <v>6970</v>
      </c>
      <c r="F219" s="230" t="s">
        <v>6971</v>
      </c>
      <c r="G219" s="231" t="s">
        <v>515</v>
      </c>
      <c r="H219" s="232">
        <v>150</v>
      </c>
      <c r="I219" s="233"/>
      <c r="J219" s="234">
        <f>ROUND(I219*H219,2)</f>
        <v>0</v>
      </c>
      <c r="K219" s="230" t="s">
        <v>1</v>
      </c>
      <c r="L219" s="45"/>
      <c r="M219" s="246" t="s">
        <v>1</v>
      </c>
      <c r="N219" s="247" t="s">
        <v>46</v>
      </c>
      <c r="O219" s="248"/>
      <c r="P219" s="249">
        <f>O219*H219</f>
        <v>0</v>
      </c>
      <c r="Q219" s="249">
        <v>0</v>
      </c>
      <c r="R219" s="249">
        <f>Q219*H219</f>
        <v>0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341</v>
      </c>
      <c r="AT219" s="239" t="s">
        <v>323</v>
      </c>
      <c r="AU219" s="239" t="s">
        <v>89</v>
      </c>
      <c r="AY219" s="18" t="s">
        <v>320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341</v>
      </c>
      <c r="BM219" s="239" t="s">
        <v>1698</v>
      </c>
    </row>
    <row r="220" s="2" customFormat="1" ht="6.96" customHeight="1">
      <c r="A220" s="39"/>
      <c r="B220" s="67"/>
      <c r="C220" s="68"/>
      <c r="D220" s="68"/>
      <c r="E220" s="68"/>
      <c r="F220" s="68"/>
      <c r="G220" s="68"/>
      <c r="H220" s="68"/>
      <c r="I220" s="68"/>
      <c r="J220" s="68"/>
      <c r="K220" s="68"/>
      <c r="L220" s="45"/>
      <c r="M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</row>
  </sheetData>
  <sheetProtection sheet="1" autoFilter="0" formatColumns="0" formatRows="0" objects="1" scenarios="1" spinCount="100000" saltValue="f3gCyQwjBfu3vRwNi5wMxH+23aURWG50m0FLan1fk0IZQgqfZRGus0fxvoHskAci6NpQ5RZKGLYH0FtV6yIUaA==" hashValue="3ANXaARVBSF/zkla8OVsr6+ZDg71e6kLBsM5v/wxp/rT2s66OUq0SU6JD9A2xz74s4F6t6Y7L8XwCi7Nax+eLw==" algorithmName="SHA-512" password="CC35"/>
  <autoFilter ref="C127:K21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288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6777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3168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6972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8. 2. 2024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226.5" customHeight="1">
      <c r="A29" s="156"/>
      <c r="B29" s="157"/>
      <c r="C29" s="156"/>
      <c r="D29" s="156"/>
      <c r="E29" s="158" t="s">
        <v>292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ROUND((SUM(BE124:BE164)),  2)</f>
        <v>0</v>
      </c>
      <c r="G35" s="39"/>
      <c r="H35" s="39"/>
      <c r="I35" s="166">
        <v>0.20999999999999999</v>
      </c>
      <c r="J35" s="165">
        <f>ROUND(((SUM(BE124:BE164))*I35),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ROUND((SUM(BF124:BF164)),  2)</f>
        <v>0</v>
      </c>
      <c r="G36" s="39"/>
      <c r="H36" s="39"/>
      <c r="I36" s="166">
        <v>0.14999999999999999</v>
      </c>
      <c r="J36" s="165">
        <f>ROUND(((SUM(BF124:BF164))*I36),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ROUND((SUM(BG124:BG164)),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ROUND((SUM(BH124:BH164)),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ROUND((SUM(BI124:BI164)),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6777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3168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PS 02 - AZS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8. 2. 2024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294</v>
      </c>
      <c r="D96" s="187"/>
      <c r="E96" s="187"/>
      <c r="F96" s="187"/>
      <c r="G96" s="187"/>
      <c r="H96" s="187"/>
      <c r="I96" s="187"/>
      <c r="J96" s="188" t="s">
        <v>295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296</v>
      </c>
      <c r="D98" s="41"/>
      <c r="E98" s="41"/>
      <c r="F98" s="41"/>
      <c r="G98" s="41"/>
      <c r="H98" s="41"/>
      <c r="I98" s="41"/>
      <c r="J98" s="111">
        <f>J124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297</v>
      </c>
    </row>
    <row r="99" s="9" customFormat="1" ht="24.96" customHeight="1">
      <c r="A99" s="9"/>
      <c r="B99" s="190"/>
      <c r="C99" s="191"/>
      <c r="D99" s="192" t="s">
        <v>426</v>
      </c>
      <c r="E99" s="193"/>
      <c r="F99" s="193"/>
      <c r="G99" s="193"/>
      <c r="H99" s="193"/>
      <c r="I99" s="193"/>
      <c r="J99" s="194">
        <f>J125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427</v>
      </c>
      <c r="E100" s="198"/>
      <c r="F100" s="198"/>
      <c r="G100" s="198"/>
      <c r="H100" s="198"/>
      <c r="I100" s="198"/>
      <c r="J100" s="199">
        <f>J126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603</v>
      </c>
      <c r="E101" s="198"/>
      <c r="F101" s="198"/>
      <c r="G101" s="198"/>
      <c r="H101" s="198"/>
      <c r="I101" s="198"/>
      <c r="J101" s="199">
        <f>J133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6973</v>
      </c>
      <c r="E102" s="198"/>
      <c r="F102" s="198"/>
      <c r="G102" s="198"/>
      <c r="H102" s="198"/>
      <c r="I102" s="198"/>
      <c r="J102" s="199">
        <f>J135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39"/>
      <c r="B114" s="40"/>
      <c r="C114" s="41"/>
      <c r="D114" s="41"/>
      <c r="E114" s="185" t="s">
        <v>6777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3168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E11</f>
        <v>PS 02 - AZS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22</v>
      </c>
      <c r="D118" s="41"/>
      <c r="E118" s="41"/>
      <c r="F118" s="28" t="str">
        <f>F14</f>
        <v>Třebotov, Hlavní 190, 252 26 areál školy</v>
      </c>
      <c r="G118" s="41"/>
      <c r="H118" s="41"/>
      <c r="I118" s="33" t="s">
        <v>24</v>
      </c>
      <c r="J118" s="80" t="str">
        <f>IF(J14="","",J14)</f>
        <v>8. 2. 2024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26</v>
      </c>
      <c r="D120" s="41"/>
      <c r="E120" s="41"/>
      <c r="F120" s="28" t="str">
        <f>E17</f>
        <v>Obec Třebotov</v>
      </c>
      <c r="G120" s="41"/>
      <c r="H120" s="41"/>
      <c r="I120" s="33" t="s">
        <v>33</v>
      </c>
      <c r="J120" s="37" t="str">
        <f>E23</f>
        <v>archlin s.r.o.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31</v>
      </c>
      <c r="D121" s="41"/>
      <c r="E121" s="41"/>
      <c r="F121" s="28" t="str">
        <f>IF(E20="","",E20)</f>
        <v>Vyplň údaj</v>
      </c>
      <c r="G121" s="41"/>
      <c r="H121" s="41"/>
      <c r="I121" s="33" t="s">
        <v>37</v>
      </c>
      <c r="J121" s="37" t="str">
        <f>E26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1"/>
      <c r="B123" s="202"/>
      <c r="C123" s="203" t="s">
        <v>305</v>
      </c>
      <c r="D123" s="204" t="s">
        <v>66</v>
      </c>
      <c r="E123" s="204" t="s">
        <v>62</v>
      </c>
      <c r="F123" s="204" t="s">
        <v>63</v>
      </c>
      <c r="G123" s="204" t="s">
        <v>306</v>
      </c>
      <c r="H123" s="204" t="s">
        <v>307</v>
      </c>
      <c r="I123" s="204" t="s">
        <v>308</v>
      </c>
      <c r="J123" s="204" t="s">
        <v>295</v>
      </c>
      <c r="K123" s="205" t="s">
        <v>309</v>
      </c>
      <c r="L123" s="206"/>
      <c r="M123" s="101" t="s">
        <v>1</v>
      </c>
      <c r="N123" s="102" t="s">
        <v>45</v>
      </c>
      <c r="O123" s="102" t="s">
        <v>310</v>
      </c>
      <c r="P123" s="102" t="s">
        <v>311</v>
      </c>
      <c r="Q123" s="102" t="s">
        <v>312</v>
      </c>
      <c r="R123" s="102" t="s">
        <v>313</v>
      </c>
      <c r="S123" s="102" t="s">
        <v>314</v>
      </c>
      <c r="T123" s="103" t="s">
        <v>315</v>
      </c>
      <c r="U123" s="201"/>
      <c r="V123" s="201"/>
      <c r="W123" s="201"/>
      <c r="X123" s="201"/>
      <c r="Y123" s="201"/>
      <c r="Z123" s="201"/>
      <c r="AA123" s="201"/>
      <c r="AB123" s="201"/>
      <c r="AC123" s="201"/>
      <c r="AD123" s="201"/>
      <c r="AE123" s="201"/>
    </row>
    <row r="124" s="2" customFormat="1" ht="22.8" customHeight="1">
      <c r="A124" s="39"/>
      <c r="B124" s="40"/>
      <c r="C124" s="108" t="s">
        <v>316</v>
      </c>
      <c r="D124" s="41"/>
      <c r="E124" s="41"/>
      <c r="F124" s="41"/>
      <c r="G124" s="41"/>
      <c r="H124" s="41"/>
      <c r="I124" s="41"/>
      <c r="J124" s="207">
        <f>BK124</f>
        <v>0</v>
      </c>
      <c r="K124" s="41"/>
      <c r="L124" s="45"/>
      <c r="M124" s="104"/>
      <c r="N124" s="208"/>
      <c r="O124" s="105"/>
      <c r="P124" s="209">
        <f>P125</f>
        <v>0</v>
      </c>
      <c r="Q124" s="105"/>
      <c r="R124" s="209">
        <f>R125</f>
        <v>0.066360000000000002</v>
      </c>
      <c r="S124" s="105"/>
      <c r="T124" s="210">
        <f>T125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80</v>
      </c>
      <c r="AU124" s="18" t="s">
        <v>297</v>
      </c>
      <c r="BK124" s="211">
        <f>BK125</f>
        <v>0</v>
      </c>
    </row>
    <row r="125" s="12" customFormat="1" ht="25.92" customHeight="1">
      <c r="A125" s="12"/>
      <c r="B125" s="212"/>
      <c r="C125" s="213"/>
      <c r="D125" s="214" t="s">
        <v>80</v>
      </c>
      <c r="E125" s="215" t="s">
        <v>432</v>
      </c>
      <c r="F125" s="215" t="s">
        <v>433</v>
      </c>
      <c r="G125" s="213"/>
      <c r="H125" s="213"/>
      <c r="I125" s="216"/>
      <c r="J125" s="217">
        <f>BK125</f>
        <v>0</v>
      </c>
      <c r="K125" s="213"/>
      <c r="L125" s="218"/>
      <c r="M125" s="219"/>
      <c r="N125" s="220"/>
      <c r="O125" s="220"/>
      <c r="P125" s="221">
        <f>P126+P133+P135</f>
        <v>0</v>
      </c>
      <c r="Q125" s="220"/>
      <c r="R125" s="221">
        <f>R126+R133+R135</f>
        <v>0.066360000000000002</v>
      </c>
      <c r="S125" s="220"/>
      <c r="T125" s="222">
        <f>T126+T133+T135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3" t="s">
        <v>89</v>
      </c>
      <c r="AT125" s="224" t="s">
        <v>80</v>
      </c>
      <c r="AU125" s="224" t="s">
        <v>81</v>
      </c>
      <c r="AY125" s="223" t="s">
        <v>320</v>
      </c>
      <c r="BK125" s="225">
        <f>BK126+BK133+BK135</f>
        <v>0</v>
      </c>
    </row>
    <row r="126" s="12" customFormat="1" ht="22.8" customHeight="1">
      <c r="A126" s="12"/>
      <c r="B126" s="212"/>
      <c r="C126" s="213"/>
      <c r="D126" s="214" t="s">
        <v>80</v>
      </c>
      <c r="E126" s="226" t="s">
        <v>89</v>
      </c>
      <c r="F126" s="226" t="s">
        <v>434</v>
      </c>
      <c r="G126" s="213"/>
      <c r="H126" s="213"/>
      <c r="I126" s="216"/>
      <c r="J126" s="227">
        <f>BK126</f>
        <v>0</v>
      </c>
      <c r="K126" s="213"/>
      <c r="L126" s="218"/>
      <c r="M126" s="219"/>
      <c r="N126" s="220"/>
      <c r="O126" s="220"/>
      <c r="P126" s="221">
        <f>SUM(P127:P132)</f>
        <v>0</v>
      </c>
      <c r="Q126" s="220"/>
      <c r="R126" s="221">
        <f>SUM(R127:R132)</f>
        <v>0</v>
      </c>
      <c r="S126" s="220"/>
      <c r="T126" s="222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89</v>
      </c>
      <c r="AT126" s="224" t="s">
        <v>80</v>
      </c>
      <c r="AU126" s="224" t="s">
        <v>89</v>
      </c>
      <c r="AY126" s="223" t="s">
        <v>320</v>
      </c>
      <c r="BK126" s="225">
        <f>SUM(BK127:BK132)</f>
        <v>0</v>
      </c>
    </row>
    <row r="127" s="2" customFormat="1" ht="49.05" customHeight="1">
      <c r="A127" s="39"/>
      <c r="B127" s="40"/>
      <c r="C127" s="228" t="s">
        <v>89</v>
      </c>
      <c r="D127" s="228" t="s">
        <v>323</v>
      </c>
      <c r="E127" s="229" t="s">
        <v>6974</v>
      </c>
      <c r="F127" s="230" t="s">
        <v>6975</v>
      </c>
      <c r="G127" s="231" t="s">
        <v>515</v>
      </c>
      <c r="H127" s="232">
        <v>0.94499999999999995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341</v>
      </c>
      <c r="AT127" s="239" t="s">
        <v>323</v>
      </c>
      <c r="AU127" s="239" t="s">
        <v>91</v>
      </c>
      <c r="AY127" s="18" t="s">
        <v>320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341</v>
      </c>
      <c r="BM127" s="239" t="s">
        <v>91</v>
      </c>
    </row>
    <row r="128" s="2" customFormat="1" ht="37.8" customHeight="1">
      <c r="A128" s="39"/>
      <c r="B128" s="40"/>
      <c r="C128" s="228" t="s">
        <v>91</v>
      </c>
      <c r="D128" s="228" t="s">
        <v>323</v>
      </c>
      <c r="E128" s="229" t="s">
        <v>6976</v>
      </c>
      <c r="F128" s="230" t="s">
        <v>6977</v>
      </c>
      <c r="G128" s="231" t="s">
        <v>455</v>
      </c>
      <c r="H128" s="232">
        <v>1.1000000000000001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91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341</v>
      </c>
    </row>
    <row r="129" s="2" customFormat="1" ht="44.25" customHeight="1">
      <c r="A129" s="39"/>
      <c r="B129" s="40"/>
      <c r="C129" s="228" t="s">
        <v>111</v>
      </c>
      <c r="D129" s="228" t="s">
        <v>323</v>
      </c>
      <c r="E129" s="229" t="s">
        <v>6978</v>
      </c>
      <c r="F129" s="230" t="s">
        <v>6979</v>
      </c>
      <c r="G129" s="231" t="s">
        <v>455</v>
      </c>
      <c r="H129" s="232">
        <v>1.73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91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350</v>
      </c>
    </row>
    <row r="130" s="2" customFormat="1" ht="24.15" customHeight="1">
      <c r="A130" s="39"/>
      <c r="B130" s="40"/>
      <c r="C130" s="228" t="s">
        <v>341</v>
      </c>
      <c r="D130" s="228" t="s">
        <v>323</v>
      </c>
      <c r="E130" s="229" t="s">
        <v>6980</v>
      </c>
      <c r="F130" s="230" t="s">
        <v>6981</v>
      </c>
      <c r="G130" s="231" t="s">
        <v>455</v>
      </c>
      <c r="H130" s="232">
        <v>1.73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91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363</v>
      </c>
    </row>
    <row r="131" s="2" customFormat="1" ht="66.75" customHeight="1">
      <c r="A131" s="39"/>
      <c r="B131" s="40"/>
      <c r="C131" s="228" t="s">
        <v>319</v>
      </c>
      <c r="D131" s="228" t="s">
        <v>323</v>
      </c>
      <c r="E131" s="229" t="s">
        <v>6982</v>
      </c>
      <c r="F131" s="230" t="s">
        <v>6983</v>
      </c>
      <c r="G131" s="231" t="s">
        <v>455</v>
      </c>
      <c r="H131" s="232">
        <v>0.32000000000000001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91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373</v>
      </c>
    </row>
    <row r="132" s="2" customFormat="1" ht="66.75" customHeight="1">
      <c r="A132" s="39"/>
      <c r="B132" s="40"/>
      <c r="C132" s="228" t="s">
        <v>350</v>
      </c>
      <c r="D132" s="228" t="s">
        <v>323</v>
      </c>
      <c r="E132" s="229" t="s">
        <v>6984</v>
      </c>
      <c r="F132" s="230" t="s">
        <v>6985</v>
      </c>
      <c r="G132" s="231" t="s">
        <v>455</v>
      </c>
      <c r="H132" s="232">
        <v>0.32000000000000001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91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383</v>
      </c>
    </row>
    <row r="133" s="12" customFormat="1" ht="22.8" customHeight="1">
      <c r="A133" s="12"/>
      <c r="B133" s="212"/>
      <c r="C133" s="213"/>
      <c r="D133" s="214" t="s">
        <v>80</v>
      </c>
      <c r="E133" s="226" t="s">
        <v>341</v>
      </c>
      <c r="F133" s="226" t="s">
        <v>1064</v>
      </c>
      <c r="G133" s="213"/>
      <c r="H133" s="213"/>
      <c r="I133" s="216"/>
      <c r="J133" s="227">
        <f>BK133</f>
        <v>0</v>
      </c>
      <c r="K133" s="213"/>
      <c r="L133" s="218"/>
      <c r="M133" s="219"/>
      <c r="N133" s="220"/>
      <c r="O133" s="220"/>
      <c r="P133" s="221">
        <f>P134</f>
        <v>0</v>
      </c>
      <c r="Q133" s="220"/>
      <c r="R133" s="221">
        <f>R134</f>
        <v>0</v>
      </c>
      <c r="S133" s="220"/>
      <c r="T133" s="222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89</v>
      </c>
      <c r="AY133" s="223" t="s">
        <v>320</v>
      </c>
      <c r="BK133" s="225">
        <f>BK134</f>
        <v>0</v>
      </c>
    </row>
    <row r="134" s="2" customFormat="1" ht="37.8" customHeight="1">
      <c r="A134" s="39"/>
      <c r="B134" s="40"/>
      <c r="C134" s="228" t="s">
        <v>357</v>
      </c>
      <c r="D134" s="228" t="s">
        <v>323</v>
      </c>
      <c r="E134" s="229" t="s">
        <v>6986</v>
      </c>
      <c r="F134" s="230" t="s">
        <v>6987</v>
      </c>
      <c r="G134" s="231" t="s">
        <v>455</v>
      </c>
      <c r="H134" s="232">
        <v>0.16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91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12" customFormat="1" ht="22.8" customHeight="1">
      <c r="A135" s="12"/>
      <c r="B135" s="212"/>
      <c r="C135" s="213"/>
      <c r="D135" s="214" t="s">
        <v>80</v>
      </c>
      <c r="E135" s="226" t="s">
        <v>363</v>
      </c>
      <c r="F135" s="226" t="s">
        <v>6677</v>
      </c>
      <c r="G135" s="213"/>
      <c r="H135" s="213"/>
      <c r="I135" s="216"/>
      <c r="J135" s="227">
        <f>BK135</f>
        <v>0</v>
      </c>
      <c r="K135" s="213"/>
      <c r="L135" s="218"/>
      <c r="M135" s="219"/>
      <c r="N135" s="220"/>
      <c r="O135" s="220"/>
      <c r="P135" s="221">
        <f>SUM(P136:P164)</f>
        <v>0</v>
      </c>
      <c r="Q135" s="220"/>
      <c r="R135" s="221">
        <f>SUM(R136:R164)</f>
        <v>0.066360000000000002</v>
      </c>
      <c r="S135" s="220"/>
      <c r="T135" s="222">
        <f>SUM(T136:T164)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89</v>
      </c>
      <c r="AY135" s="223" t="s">
        <v>320</v>
      </c>
      <c r="BK135" s="225">
        <f>SUM(BK136:BK164)</f>
        <v>0</v>
      </c>
    </row>
    <row r="136" s="2" customFormat="1" ht="24.15" customHeight="1">
      <c r="A136" s="39"/>
      <c r="B136" s="40"/>
      <c r="C136" s="228" t="s">
        <v>363</v>
      </c>
      <c r="D136" s="228" t="s">
        <v>323</v>
      </c>
      <c r="E136" s="229" t="s">
        <v>6988</v>
      </c>
      <c r="F136" s="230" t="s">
        <v>6989</v>
      </c>
      <c r="G136" s="231" t="s">
        <v>515</v>
      </c>
      <c r="H136" s="232">
        <v>60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0.00017000000000000001</v>
      </c>
      <c r="R136" s="237">
        <f>Q136*H136</f>
        <v>0.010200000000000001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91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404</v>
      </c>
    </row>
    <row r="137" s="2" customFormat="1" ht="21.75" customHeight="1">
      <c r="A137" s="39"/>
      <c r="B137" s="40"/>
      <c r="C137" s="274" t="s">
        <v>368</v>
      </c>
      <c r="D137" s="274" t="s">
        <v>503</v>
      </c>
      <c r="E137" s="275" t="s">
        <v>6990</v>
      </c>
      <c r="F137" s="276" t="s">
        <v>6991</v>
      </c>
      <c r="G137" s="277" t="s">
        <v>515</v>
      </c>
      <c r="H137" s="278">
        <v>60</v>
      </c>
      <c r="I137" s="279"/>
      <c r="J137" s="280">
        <f>ROUND(I137*H137,2)</f>
        <v>0</v>
      </c>
      <c r="K137" s="276" t="s">
        <v>1</v>
      </c>
      <c r="L137" s="281"/>
      <c r="M137" s="282" t="s">
        <v>1</v>
      </c>
      <c r="N137" s="283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363</v>
      </c>
      <c r="AT137" s="239" t="s">
        <v>503</v>
      </c>
      <c r="AU137" s="239" t="s">
        <v>91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414</v>
      </c>
    </row>
    <row r="138" s="2" customFormat="1" ht="37.8" customHeight="1">
      <c r="A138" s="39"/>
      <c r="B138" s="40"/>
      <c r="C138" s="228" t="s">
        <v>373</v>
      </c>
      <c r="D138" s="228" t="s">
        <v>323</v>
      </c>
      <c r="E138" s="229" t="s">
        <v>6992</v>
      </c>
      <c r="F138" s="230" t="s">
        <v>6993</v>
      </c>
      <c r="G138" s="231" t="s">
        <v>544</v>
      </c>
      <c r="H138" s="232">
        <v>10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91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522</v>
      </c>
    </row>
    <row r="139" s="2" customFormat="1" ht="16.5" customHeight="1">
      <c r="A139" s="39"/>
      <c r="B139" s="40"/>
      <c r="C139" s="274" t="s">
        <v>378</v>
      </c>
      <c r="D139" s="274" t="s">
        <v>503</v>
      </c>
      <c r="E139" s="275" t="s">
        <v>6994</v>
      </c>
      <c r="F139" s="276" t="s">
        <v>6995</v>
      </c>
      <c r="G139" s="277" t="s">
        <v>4347</v>
      </c>
      <c r="H139" s="278">
        <v>1</v>
      </c>
      <c r="I139" s="279"/>
      <c r="J139" s="280">
        <f>ROUND(I139*H139,2)</f>
        <v>0</v>
      </c>
      <c r="K139" s="276" t="s">
        <v>1</v>
      </c>
      <c r="L139" s="281"/>
      <c r="M139" s="282" t="s">
        <v>1</v>
      </c>
      <c r="N139" s="283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363</v>
      </c>
      <c r="AT139" s="239" t="s">
        <v>503</v>
      </c>
      <c r="AU139" s="239" t="s">
        <v>91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531</v>
      </c>
    </row>
    <row r="140" s="2" customFormat="1" ht="16.5" customHeight="1">
      <c r="A140" s="39"/>
      <c r="B140" s="40"/>
      <c r="C140" s="228" t="s">
        <v>383</v>
      </c>
      <c r="D140" s="228" t="s">
        <v>323</v>
      </c>
      <c r="E140" s="229" t="s">
        <v>6996</v>
      </c>
      <c r="F140" s="230" t="s">
        <v>6997</v>
      </c>
      <c r="G140" s="231" t="s">
        <v>515</v>
      </c>
      <c r="H140" s="232">
        <v>110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6.9999999999999994E-05</v>
      </c>
      <c r="R140" s="237">
        <f>Q140*H140</f>
        <v>0.0076999999999999994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91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541</v>
      </c>
    </row>
    <row r="141" s="2" customFormat="1" ht="24.15" customHeight="1">
      <c r="A141" s="39"/>
      <c r="B141" s="40"/>
      <c r="C141" s="274" t="s">
        <v>388</v>
      </c>
      <c r="D141" s="274" t="s">
        <v>503</v>
      </c>
      <c r="E141" s="275" t="s">
        <v>6998</v>
      </c>
      <c r="F141" s="276" t="s">
        <v>6999</v>
      </c>
      <c r="G141" s="277" t="s">
        <v>515</v>
      </c>
      <c r="H141" s="278">
        <v>110</v>
      </c>
      <c r="I141" s="279"/>
      <c r="J141" s="280">
        <f>ROUND(I141*H141,2)</f>
        <v>0</v>
      </c>
      <c r="K141" s="276" t="s">
        <v>1</v>
      </c>
      <c r="L141" s="281"/>
      <c r="M141" s="282" t="s">
        <v>1</v>
      </c>
      <c r="N141" s="283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363</v>
      </c>
      <c r="AT141" s="239" t="s">
        <v>503</v>
      </c>
      <c r="AU141" s="239" t="s">
        <v>91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550</v>
      </c>
    </row>
    <row r="142" s="2" customFormat="1" ht="16.5" customHeight="1">
      <c r="A142" s="39"/>
      <c r="B142" s="40"/>
      <c r="C142" s="274" t="s">
        <v>393</v>
      </c>
      <c r="D142" s="274" t="s">
        <v>503</v>
      </c>
      <c r="E142" s="275" t="s">
        <v>7000</v>
      </c>
      <c r="F142" s="276" t="s">
        <v>7001</v>
      </c>
      <c r="G142" s="277" t="s">
        <v>544</v>
      </c>
      <c r="H142" s="278">
        <v>20</v>
      </c>
      <c r="I142" s="279"/>
      <c r="J142" s="280">
        <f>ROUND(I142*H142,2)</f>
        <v>0</v>
      </c>
      <c r="K142" s="276" t="s">
        <v>1</v>
      </c>
      <c r="L142" s="281"/>
      <c r="M142" s="282" t="s">
        <v>1</v>
      </c>
      <c r="N142" s="283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363</v>
      </c>
      <c r="AT142" s="239" t="s">
        <v>503</v>
      </c>
      <c r="AU142" s="239" t="s">
        <v>91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561</v>
      </c>
    </row>
    <row r="143" s="2" customFormat="1" ht="16.5" customHeight="1">
      <c r="A143" s="39"/>
      <c r="B143" s="40"/>
      <c r="C143" s="274" t="s">
        <v>8</v>
      </c>
      <c r="D143" s="274" t="s">
        <v>503</v>
      </c>
      <c r="E143" s="275" t="s">
        <v>7002</v>
      </c>
      <c r="F143" s="276" t="s">
        <v>7003</v>
      </c>
      <c r="G143" s="277" t="s">
        <v>544</v>
      </c>
      <c r="H143" s="278">
        <v>20</v>
      </c>
      <c r="I143" s="279"/>
      <c r="J143" s="280">
        <f>ROUND(I143*H143,2)</f>
        <v>0</v>
      </c>
      <c r="K143" s="276" t="s">
        <v>1</v>
      </c>
      <c r="L143" s="281"/>
      <c r="M143" s="282" t="s">
        <v>1</v>
      </c>
      <c r="N143" s="283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363</v>
      </c>
      <c r="AT143" s="239" t="s">
        <v>503</v>
      </c>
      <c r="AU143" s="239" t="s">
        <v>91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573</v>
      </c>
    </row>
    <row r="144" s="2" customFormat="1" ht="24.15" customHeight="1">
      <c r="A144" s="39"/>
      <c r="B144" s="40"/>
      <c r="C144" s="274" t="s">
        <v>404</v>
      </c>
      <c r="D144" s="274" t="s">
        <v>503</v>
      </c>
      <c r="E144" s="275" t="s">
        <v>7004</v>
      </c>
      <c r="F144" s="276" t="s">
        <v>7005</v>
      </c>
      <c r="G144" s="277" t="s">
        <v>544</v>
      </c>
      <c r="H144" s="278">
        <v>110</v>
      </c>
      <c r="I144" s="279"/>
      <c r="J144" s="280">
        <f>ROUND(I144*H144,2)</f>
        <v>0</v>
      </c>
      <c r="K144" s="276" t="s">
        <v>1</v>
      </c>
      <c r="L144" s="281"/>
      <c r="M144" s="282" t="s">
        <v>1</v>
      </c>
      <c r="N144" s="283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363</v>
      </c>
      <c r="AT144" s="239" t="s">
        <v>503</v>
      </c>
      <c r="AU144" s="239" t="s">
        <v>91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823</v>
      </c>
    </row>
    <row r="145" s="2" customFormat="1" ht="16.5" customHeight="1">
      <c r="A145" s="39"/>
      <c r="B145" s="40"/>
      <c r="C145" s="274" t="s">
        <v>409</v>
      </c>
      <c r="D145" s="274" t="s">
        <v>503</v>
      </c>
      <c r="E145" s="275" t="s">
        <v>7006</v>
      </c>
      <c r="F145" s="276" t="s">
        <v>7007</v>
      </c>
      <c r="G145" s="277" t="s">
        <v>544</v>
      </c>
      <c r="H145" s="278">
        <v>5</v>
      </c>
      <c r="I145" s="279"/>
      <c r="J145" s="280">
        <f>ROUND(I145*H145,2)</f>
        <v>0</v>
      </c>
      <c r="K145" s="276" t="s">
        <v>1</v>
      </c>
      <c r="L145" s="281"/>
      <c r="M145" s="282" t="s">
        <v>1</v>
      </c>
      <c r="N145" s="283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363</v>
      </c>
      <c r="AT145" s="239" t="s">
        <v>503</v>
      </c>
      <c r="AU145" s="239" t="s">
        <v>91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832</v>
      </c>
    </row>
    <row r="146" s="2" customFormat="1" ht="16.5" customHeight="1">
      <c r="A146" s="39"/>
      <c r="B146" s="40"/>
      <c r="C146" s="274" t="s">
        <v>414</v>
      </c>
      <c r="D146" s="274" t="s">
        <v>503</v>
      </c>
      <c r="E146" s="275" t="s">
        <v>7008</v>
      </c>
      <c r="F146" s="276" t="s">
        <v>7009</v>
      </c>
      <c r="G146" s="277" t="s">
        <v>544</v>
      </c>
      <c r="H146" s="278">
        <v>10</v>
      </c>
      <c r="I146" s="279"/>
      <c r="J146" s="280">
        <f>ROUND(I146*H146,2)</f>
        <v>0</v>
      </c>
      <c r="K146" s="276" t="s">
        <v>1</v>
      </c>
      <c r="L146" s="281"/>
      <c r="M146" s="282" t="s">
        <v>1</v>
      </c>
      <c r="N146" s="283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363</v>
      </c>
      <c r="AT146" s="239" t="s">
        <v>503</v>
      </c>
      <c r="AU146" s="239" t="s">
        <v>91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844</v>
      </c>
    </row>
    <row r="147" s="2" customFormat="1" ht="16.5" customHeight="1">
      <c r="A147" s="39"/>
      <c r="B147" s="40"/>
      <c r="C147" s="274" t="s">
        <v>421</v>
      </c>
      <c r="D147" s="274" t="s">
        <v>503</v>
      </c>
      <c r="E147" s="275" t="s">
        <v>7010</v>
      </c>
      <c r="F147" s="276" t="s">
        <v>7011</v>
      </c>
      <c r="G147" s="277" t="s">
        <v>544</v>
      </c>
      <c r="H147" s="278">
        <v>10</v>
      </c>
      <c r="I147" s="279"/>
      <c r="J147" s="280">
        <f>ROUND(I147*H147,2)</f>
        <v>0</v>
      </c>
      <c r="K147" s="276" t="s">
        <v>1</v>
      </c>
      <c r="L147" s="281"/>
      <c r="M147" s="282" t="s">
        <v>1</v>
      </c>
      <c r="N147" s="283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363</v>
      </c>
      <c r="AT147" s="239" t="s">
        <v>503</v>
      </c>
      <c r="AU147" s="239" t="s">
        <v>91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862</v>
      </c>
    </row>
    <row r="148" s="2" customFormat="1" ht="16.5" customHeight="1">
      <c r="A148" s="39"/>
      <c r="B148" s="40"/>
      <c r="C148" s="274" t="s">
        <v>522</v>
      </c>
      <c r="D148" s="274" t="s">
        <v>503</v>
      </c>
      <c r="E148" s="275" t="s">
        <v>7012</v>
      </c>
      <c r="F148" s="276" t="s">
        <v>7013</v>
      </c>
      <c r="G148" s="277" t="s">
        <v>544</v>
      </c>
      <c r="H148" s="278">
        <v>7</v>
      </c>
      <c r="I148" s="279"/>
      <c r="J148" s="280">
        <f>ROUND(I148*H148,2)</f>
        <v>0</v>
      </c>
      <c r="K148" s="276" t="s">
        <v>1</v>
      </c>
      <c r="L148" s="281"/>
      <c r="M148" s="282" t="s">
        <v>1</v>
      </c>
      <c r="N148" s="283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363</v>
      </c>
      <c r="AT148" s="239" t="s">
        <v>503</v>
      </c>
      <c r="AU148" s="239" t="s">
        <v>91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874</v>
      </c>
    </row>
    <row r="149" s="2" customFormat="1" ht="21.75" customHeight="1">
      <c r="A149" s="39"/>
      <c r="B149" s="40"/>
      <c r="C149" s="228" t="s">
        <v>7</v>
      </c>
      <c r="D149" s="228" t="s">
        <v>323</v>
      </c>
      <c r="E149" s="229" t="s">
        <v>7014</v>
      </c>
      <c r="F149" s="230" t="s">
        <v>7015</v>
      </c>
      <c r="G149" s="231" t="s">
        <v>325</v>
      </c>
      <c r="H149" s="232">
        <v>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0.00040000000000000002</v>
      </c>
      <c r="R149" s="237">
        <f>Q149*H149</f>
        <v>0.00040000000000000002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91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889</v>
      </c>
    </row>
    <row r="150" s="2" customFormat="1" ht="16.5" customHeight="1">
      <c r="A150" s="39"/>
      <c r="B150" s="40"/>
      <c r="C150" s="274" t="s">
        <v>531</v>
      </c>
      <c r="D150" s="274" t="s">
        <v>503</v>
      </c>
      <c r="E150" s="275" t="s">
        <v>7016</v>
      </c>
      <c r="F150" s="276" t="s">
        <v>7017</v>
      </c>
      <c r="G150" s="277" t="s">
        <v>544</v>
      </c>
      <c r="H150" s="278">
        <v>1</v>
      </c>
      <c r="I150" s="279"/>
      <c r="J150" s="280">
        <f>ROUND(I150*H150,2)</f>
        <v>0</v>
      </c>
      <c r="K150" s="276" t="s">
        <v>1</v>
      </c>
      <c r="L150" s="281"/>
      <c r="M150" s="282" t="s">
        <v>1</v>
      </c>
      <c r="N150" s="283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363</v>
      </c>
      <c r="AT150" s="239" t="s">
        <v>503</v>
      </c>
      <c r="AU150" s="239" t="s">
        <v>91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907</v>
      </c>
    </row>
    <row r="151" s="2" customFormat="1" ht="16.5" customHeight="1">
      <c r="A151" s="39"/>
      <c r="B151" s="40"/>
      <c r="C151" s="274" t="s">
        <v>536</v>
      </c>
      <c r="D151" s="274" t="s">
        <v>503</v>
      </c>
      <c r="E151" s="275" t="s">
        <v>7018</v>
      </c>
      <c r="F151" s="276" t="s">
        <v>7019</v>
      </c>
      <c r="G151" s="277" t="s">
        <v>544</v>
      </c>
      <c r="H151" s="278">
        <v>4</v>
      </c>
      <c r="I151" s="279"/>
      <c r="J151" s="280">
        <f>ROUND(I151*H151,2)</f>
        <v>0</v>
      </c>
      <c r="K151" s="276" t="s">
        <v>1</v>
      </c>
      <c r="L151" s="281"/>
      <c r="M151" s="282" t="s">
        <v>1</v>
      </c>
      <c r="N151" s="283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363</v>
      </c>
      <c r="AT151" s="239" t="s">
        <v>503</v>
      </c>
      <c r="AU151" s="239" t="s">
        <v>91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923</v>
      </c>
    </row>
    <row r="152" s="2" customFormat="1" ht="16.5" customHeight="1">
      <c r="A152" s="39"/>
      <c r="B152" s="40"/>
      <c r="C152" s="274" t="s">
        <v>541</v>
      </c>
      <c r="D152" s="274" t="s">
        <v>503</v>
      </c>
      <c r="E152" s="275" t="s">
        <v>7020</v>
      </c>
      <c r="F152" s="276" t="s">
        <v>7021</v>
      </c>
      <c r="G152" s="277" t="s">
        <v>544</v>
      </c>
      <c r="H152" s="278">
        <v>1</v>
      </c>
      <c r="I152" s="279"/>
      <c r="J152" s="280">
        <f>ROUND(I152*H152,2)</f>
        <v>0</v>
      </c>
      <c r="K152" s="276" t="s">
        <v>1</v>
      </c>
      <c r="L152" s="281"/>
      <c r="M152" s="282" t="s">
        <v>1</v>
      </c>
      <c r="N152" s="283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363</v>
      </c>
      <c r="AT152" s="239" t="s">
        <v>503</v>
      </c>
      <c r="AU152" s="239" t="s">
        <v>91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933</v>
      </c>
    </row>
    <row r="153" s="2" customFormat="1" ht="16.5" customHeight="1">
      <c r="A153" s="39"/>
      <c r="B153" s="40"/>
      <c r="C153" s="274" t="s">
        <v>546</v>
      </c>
      <c r="D153" s="274" t="s">
        <v>503</v>
      </c>
      <c r="E153" s="275" t="s">
        <v>7022</v>
      </c>
      <c r="F153" s="276" t="s">
        <v>7023</v>
      </c>
      <c r="G153" s="277" t="s">
        <v>544</v>
      </c>
      <c r="H153" s="278">
        <v>1</v>
      </c>
      <c r="I153" s="279"/>
      <c r="J153" s="280">
        <f>ROUND(I153*H153,2)</f>
        <v>0</v>
      </c>
      <c r="K153" s="276" t="s">
        <v>1</v>
      </c>
      <c r="L153" s="281"/>
      <c r="M153" s="282" t="s">
        <v>1</v>
      </c>
      <c r="N153" s="283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363</v>
      </c>
      <c r="AT153" s="239" t="s">
        <v>503</v>
      </c>
      <c r="AU153" s="239" t="s">
        <v>91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942</v>
      </c>
    </row>
    <row r="154" s="2" customFormat="1" ht="24.15" customHeight="1">
      <c r="A154" s="39"/>
      <c r="B154" s="40"/>
      <c r="C154" s="274" t="s">
        <v>550</v>
      </c>
      <c r="D154" s="274" t="s">
        <v>503</v>
      </c>
      <c r="E154" s="275" t="s">
        <v>7024</v>
      </c>
      <c r="F154" s="276" t="s">
        <v>7025</v>
      </c>
      <c r="G154" s="277" t="s">
        <v>544</v>
      </c>
      <c r="H154" s="278">
        <v>1</v>
      </c>
      <c r="I154" s="279"/>
      <c r="J154" s="280">
        <f>ROUND(I154*H154,2)</f>
        <v>0</v>
      </c>
      <c r="K154" s="276" t="s">
        <v>1</v>
      </c>
      <c r="L154" s="281"/>
      <c r="M154" s="282" t="s">
        <v>1</v>
      </c>
      <c r="N154" s="283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363</v>
      </c>
      <c r="AT154" s="239" t="s">
        <v>503</v>
      </c>
      <c r="AU154" s="239" t="s">
        <v>91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956</v>
      </c>
    </row>
    <row r="155" s="2" customFormat="1" ht="24.15" customHeight="1">
      <c r="A155" s="39"/>
      <c r="B155" s="40"/>
      <c r="C155" s="228" t="s">
        <v>556</v>
      </c>
      <c r="D155" s="228" t="s">
        <v>323</v>
      </c>
      <c r="E155" s="229" t="s">
        <v>7026</v>
      </c>
      <c r="F155" s="230" t="s">
        <v>7027</v>
      </c>
      <c r="G155" s="231" t="s">
        <v>544</v>
      </c>
      <c r="H155" s="232">
        <v>1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0.048059999999999999</v>
      </c>
      <c r="R155" s="237">
        <f>Q155*H155</f>
        <v>0.048059999999999999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91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968</v>
      </c>
    </row>
    <row r="156" s="2" customFormat="1" ht="21.75" customHeight="1">
      <c r="A156" s="39"/>
      <c r="B156" s="40"/>
      <c r="C156" s="274" t="s">
        <v>561</v>
      </c>
      <c r="D156" s="274" t="s">
        <v>503</v>
      </c>
      <c r="E156" s="275" t="s">
        <v>7028</v>
      </c>
      <c r="F156" s="276" t="s">
        <v>7029</v>
      </c>
      <c r="G156" s="277" t="s">
        <v>544</v>
      </c>
      <c r="H156" s="278">
        <v>1</v>
      </c>
      <c r="I156" s="279"/>
      <c r="J156" s="280">
        <f>ROUND(I156*H156,2)</f>
        <v>0</v>
      </c>
      <c r="K156" s="276" t="s">
        <v>1</v>
      </c>
      <c r="L156" s="281"/>
      <c r="M156" s="282" t="s">
        <v>1</v>
      </c>
      <c r="N156" s="283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363</v>
      </c>
      <c r="AT156" s="239" t="s">
        <v>503</v>
      </c>
      <c r="AU156" s="239" t="s">
        <v>91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986</v>
      </c>
    </row>
    <row r="157" s="2" customFormat="1" ht="33" customHeight="1">
      <c r="A157" s="39"/>
      <c r="B157" s="40"/>
      <c r="C157" s="228" t="s">
        <v>566</v>
      </c>
      <c r="D157" s="228" t="s">
        <v>323</v>
      </c>
      <c r="E157" s="229" t="s">
        <v>7030</v>
      </c>
      <c r="F157" s="230" t="s">
        <v>7031</v>
      </c>
      <c r="G157" s="231" t="s">
        <v>544</v>
      </c>
      <c r="H157" s="232">
        <v>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91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997</v>
      </c>
    </row>
    <row r="158" s="2" customFormat="1" ht="24.15" customHeight="1">
      <c r="A158" s="39"/>
      <c r="B158" s="40"/>
      <c r="C158" s="274" t="s">
        <v>573</v>
      </c>
      <c r="D158" s="274" t="s">
        <v>503</v>
      </c>
      <c r="E158" s="275" t="s">
        <v>7032</v>
      </c>
      <c r="F158" s="276" t="s">
        <v>7033</v>
      </c>
      <c r="G158" s="277" t="s">
        <v>544</v>
      </c>
      <c r="H158" s="278">
        <v>1</v>
      </c>
      <c r="I158" s="279"/>
      <c r="J158" s="280">
        <f>ROUND(I158*H158,2)</f>
        <v>0</v>
      </c>
      <c r="K158" s="276" t="s">
        <v>1</v>
      </c>
      <c r="L158" s="281"/>
      <c r="M158" s="282" t="s">
        <v>1</v>
      </c>
      <c r="N158" s="283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363</v>
      </c>
      <c r="AT158" s="239" t="s">
        <v>503</v>
      </c>
      <c r="AU158" s="239" t="s">
        <v>91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1018</v>
      </c>
    </row>
    <row r="159" s="2" customFormat="1" ht="16.5" customHeight="1">
      <c r="A159" s="39"/>
      <c r="B159" s="40"/>
      <c r="C159" s="228" t="s">
        <v>819</v>
      </c>
      <c r="D159" s="228" t="s">
        <v>323</v>
      </c>
      <c r="E159" s="229" t="s">
        <v>7034</v>
      </c>
      <c r="F159" s="230" t="s">
        <v>7035</v>
      </c>
      <c r="G159" s="231" t="s">
        <v>544</v>
      </c>
      <c r="H159" s="232">
        <v>1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91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1028</v>
      </c>
    </row>
    <row r="160" s="2" customFormat="1" ht="16.5" customHeight="1">
      <c r="A160" s="39"/>
      <c r="B160" s="40"/>
      <c r="C160" s="274" t="s">
        <v>823</v>
      </c>
      <c r="D160" s="274" t="s">
        <v>503</v>
      </c>
      <c r="E160" s="275" t="s">
        <v>7036</v>
      </c>
      <c r="F160" s="276" t="s">
        <v>7037</v>
      </c>
      <c r="G160" s="277" t="s">
        <v>544</v>
      </c>
      <c r="H160" s="278">
        <v>1</v>
      </c>
      <c r="I160" s="279"/>
      <c r="J160" s="280">
        <f>ROUND(I160*H160,2)</f>
        <v>0</v>
      </c>
      <c r="K160" s="276" t="s">
        <v>1</v>
      </c>
      <c r="L160" s="281"/>
      <c r="M160" s="282" t="s">
        <v>1</v>
      </c>
      <c r="N160" s="283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363</v>
      </c>
      <c r="AT160" s="239" t="s">
        <v>503</v>
      </c>
      <c r="AU160" s="239" t="s">
        <v>91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1036</v>
      </c>
    </row>
    <row r="161" s="2" customFormat="1" ht="16.5" customHeight="1">
      <c r="A161" s="39"/>
      <c r="B161" s="40"/>
      <c r="C161" s="274" t="s">
        <v>828</v>
      </c>
      <c r="D161" s="274" t="s">
        <v>503</v>
      </c>
      <c r="E161" s="275" t="s">
        <v>7038</v>
      </c>
      <c r="F161" s="276" t="s">
        <v>7039</v>
      </c>
      <c r="G161" s="277" t="s">
        <v>515</v>
      </c>
      <c r="H161" s="278">
        <v>50</v>
      </c>
      <c r="I161" s="279"/>
      <c r="J161" s="280">
        <f>ROUND(I161*H161,2)</f>
        <v>0</v>
      </c>
      <c r="K161" s="276" t="s">
        <v>1</v>
      </c>
      <c r="L161" s="281"/>
      <c r="M161" s="282" t="s">
        <v>1</v>
      </c>
      <c r="N161" s="283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363</v>
      </c>
      <c r="AT161" s="239" t="s">
        <v>503</v>
      </c>
      <c r="AU161" s="239" t="s">
        <v>91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1044</v>
      </c>
    </row>
    <row r="162" s="2" customFormat="1" ht="16.5" customHeight="1">
      <c r="A162" s="39"/>
      <c r="B162" s="40"/>
      <c r="C162" s="274" t="s">
        <v>832</v>
      </c>
      <c r="D162" s="274" t="s">
        <v>503</v>
      </c>
      <c r="E162" s="275" t="s">
        <v>7040</v>
      </c>
      <c r="F162" s="276" t="s">
        <v>7041</v>
      </c>
      <c r="G162" s="277" t="s">
        <v>515</v>
      </c>
      <c r="H162" s="278">
        <v>50</v>
      </c>
      <c r="I162" s="279"/>
      <c r="J162" s="280">
        <f>ROUND(I162*H162,2)</f>
        <v>0</v>
      </c>
      <c r="K162" s="276" t="s">
        <v>1</v>
      </c>
      <c r="L162" s="281"/>
      <c r="M162" s="282" t="s">
        <v>1</v>
      </c>
      <c r="N162" s="283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363</v>
      </c>
      <c r="AT162" s="239" t="s">
        <v>503</v>
      </c>
      <c r="AU162" s="239" t="s">
        <v>91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1052</v>
      </c>
    </row>
    <row r="163" s="2" customFormat="1" ht="24.15" customHeight="1">
      <c r="A163" s="39"/>
      <c r="B163" s="40"/>
      <c r="C163" s="228" t="s">
        <v>838</v>
      </c>
      <c r="D163" s="228" t="s">
        <v>323</v>
      </c>
      <c r="E163" s="229" t="s">
        <v>7042</v>
      </c>
      <c r="F163" s="230" t="s">
        <v>7043</v>
      </c>
      <c r="G163" s="231" t="s">
        <v>515</v>
      </c>
      <c r="H163" s="232">
        <v>60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91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1060</v>
      </c>
    </row>
    <row r="164" s="2" customFormat="1" ht="24.15" customHeight="1">
      <c r="A164" s="39"/>
      <c r="B164" s="40"/>
      <c r="C164" s="228" t="s">
        <v>844</v>
      </c>
      <c r="D164" s="228" t="s">
        <v>323</v>
      </c>
      <c r="E164" s="229" t="s">
        <v>7044</v>
      </c>
      <c r="F164" s="230" t="s">
        <v>7045</v>
      </c>
      <c r="G164" s="231" t="s">
        <v>325</v>
      </c>
      <c r="H164" s="232">
        <v>1</v>
      </c>
      <c r="I164" s="233"/>
      <c r="J164" s="234">
        <f>ROUND(I164*H164,2)</f>
        <v>0</v>
      </c>
      <c r="K164" s="230" t="s">
        <v>1</v>
      </c>
      <c r="L164" s="45"/>
      <c r="M164" s="246" t="s">
        <v>1</v>
      </c>
      <c r="N164" s="247" t="s">
        <v>46</v>
      </c>
      <c r="O164" s="248"/>
      <c r="P164" s="249">
        <f>O164*H164</f>
        <v>0</v>
      </c>
      <c r="Q164" s="249">
        <v>0</v>
      </c>
      <c r="R164" s="249">
        <f>Q164*H164</f>
        <v>0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91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1078</v>
      </c>
    </row>
    <row r="165" s="2" customFormat="1" ht="6.96" customHeight="1">
      <c r="A165" s="39"/>
      <c r="B165" s="67"/>
      <c r="C165" s="68"/>
      <c r="D165" s="68"/>
      <c r="E165" s="68"/>
      <c r="F165" s="68"/>
      <c r="G165" s="68"/>
      <c r="H165" s="68"/>
      <c r="I165" s="68"/>
      <c r="J165" s="68"/>
      <c r="K165" s="68"/>
      <c r="L165" s="45"/>
      <c r="M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</row>
  </sheetData>
  <sheetProtection sheet="1" autoFilter="0" formatColumns="0" formatRows="0" objects="1" scenarios="1" spinCount="100000" saltValue="ikFv5XhVq9XcTcisdaiLxiOiWJwlUdhCvkhVsKCVQrZItXOpZIVRosexLkfl9cQ7aaIFnj8CzwwY0HIepL5Y2A==" hashValue="hHckD/1diY1n3mNijf891a8ZDXGUh6cJXBK+4PXdWNOZxNZYT3TmQtOIB9URY62WpbWYOE1yld/HwY4m1+mXIw==" algorithmName="SHA-512" password="CC35"/>
  <autoFilter ref="C123:K16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8"/>
      <c r="C3" s="149"/>
      <c r="D3" s="149"/>
      <c r="E3" s="149"/>
      <c r="F3" s="149"/>
      <c r="G3" s="149"/>
      <c r="H3" s="21"/>
    </row>
    <row r="4" s="1" customFormat="1" ht="24.96" customHeight="1">
      <c r="B4" s="21"/>
      <c r="C4" s="150" t="s">
        <v>7046</v>
      </c>
      <c r="H4" s="21"/>
    </row>
    <row r="5" s="1" customFormat="1" ht="12" customHeight="1">
      <c r="B5" s="21"/>
      <c r="C5" s="315" t="s">
        <v>13</v>
      </c>
      <c r="D5" s="158" t="s">
        <v>14</v>
      </c>
      <c r="E5" s="1"/>
      <c r="F5" s="1"/>
      <c r="H5" s="21"/>
    </row>
    <row r="6" s="1" customFormat="1" ht="36.96" customHeight="1">
      <c r="B6" s="21"/>
      <c r="C6" s="316" t="s">
        <v>16</v>
      </c>
      <c r="D6" s="317" t="s">
        <v>17</v>
      </c>
      <c r="E6" s="1"/>
      <c r="F6" s="1"/>
      <c r="H6" s="21"/>
    </row>
    <row r="7" s="1" customFormat="1" ht="16.5" customHeight="1">
      <c r="B7" s="21"/>
      <c r="C7" s="152" t="s">
        <v>24</v>
      </c>
      <c r="D7" s="155" t="str">
        <f>'Rekapitulace stavby'!AN8</f>
        <v>8. 2. 2024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201"/>
      <c r="B9" s="318"/>
      <c r="C9" s="319" t="s">
        <v>62</v>
      </c>
      <c r="D9" s="320" t="s">
        <v>63</v>
      </c>
      <c r="E9" s="320" t="s">
        <v>306</v>
      </c>
      <c r="F9" s="321" t="s">
        <v>7047</v>
      </c>
      <c r="G9" s="201"/>
      <c r="H9" s="318"/>
    </row>
    <row r="10" s="2" customFormat="1" ht="26.4" customHeight="1">
      <c r="A10" s="39"/>
      <c r="B10" s="45"/>
      <c r="C10" s="322" t="s">
        <v>7048</v>
      </c>
      <c r="D10" s="322" t="s">
        <v>96</v>
      </c>
      <c r="E10" s="39"/>
      <c r="F10" s="39"/>
      <c r="G10" s="39"/>
      <c r="H10" s="45"/>
    </row>
    <row r="11" s="2" customFormat="1" ht="16.8" customHeight="1">
      <c r="A11" s="39"/>
      <c r="B11" s="45"/>
      <c r="C11" s="323" t="s">
        <v>578</v>
      </c>
      <c r="D11" s="324" t="s">
        <v>1</v>
      </c>
      <c r="E11" s="325" t="s">
        <v>1</v>
      </c>
      <c r="F11" s="326">
        <v>56.140000000000001</v>
      </c>
      <c r="G11" s="39"/>
      <c r="H11" s="45"/>
    </row>
    <row r="12" s="2" customFormat="1" ht="16.8" customHeight="1">
      <c r="A12" s="39"/>
      <c r="B12" s="45"/>
      <c r="C12" s="327" t="s">
        <v>578</v>
      </c>
      <c r="D12" s="327" t="s">
        <v>2934</v>
      </c>
      <c r="E12" s="18" t="s">
        <v>1</v>
      </c>
      <c r="F12" s="328">
        <v>56.140000000000001</v>
      </c>
      <c r="G12" s="39"/>
      <c r="H12" s="45"/>
    </row>
    <row r="13" s="2" customFormat="1" ht="16.8" customHeight="1">
      <c r="A13" s="39"/>
      <c r="B13" s="45"/>
      <c r="C13" s="329" t="s">
        <v>7049</v>
      </c>
      <c r="D13" s="39"/>
      <c r="E13" s="39"/>
      <c r="F13" s="39"/>
      <c r="G13" s="39"/>
      <c r="H13" s="45"/>
    </row>
    <row r="14" s="2" customFormat="1" ht="16.8" customHeight="1">
      <c r="A14" s="39"/>
      <c r="B14" s="45"/>
      <c r="C14" s="327" t="s">
        <v>2931</v>
      </c>
      <c r="D14" s="327" t="s">
        <v>2932</v>
      </c>
      <c r="E14" s="18" t="s">
        <v>437</v>
      </c>
      <c r="F14" s="328">
        <v>56.140000000000001</v>
      </c>
      <c r="G14" s="39"/>
      <c r="H14" s="45"/>
    </row>
    <row r="15" s="2" customFormat="1">
      <c r="A15" s="39"/>
      <c r="B15" s="45"/>
      <c r="C15" s="327" t="s">
        <v>1444</v>
      </c>
      <c r="D15" s="327" t="s">
        <v>1445</v>
      </c>
      <c r="E15" s="18" t="s">
        <v>455</v>
      </c>
      <c r="F15" s="328">
        <v>73.274000000000001</v>
      </c>
      <c r="G15" s="39"/>
      <c r="H15" s="45"/>
    </row>
    <row r="16" s="2" customFormat="1" ht="16.8" customHeight="1">
      <c r="A16" s="39"/>
      <c r="B16" s="45"/>
      <c r="C16" s="327" t="s">
        <v>1467</v>
      </c>
      <c r="D16" s="327" t="s">
        <v>1468</v>
      </c>
      <c r="E16" s="18" t="s">
        <v>480</v>
      </c>
      <c r="F16" s="328">
        <v>7.6769999999999996</v>
      </c>
      <c r="G16" s="39"/>
      <c r="H16" s="45"/>
    </row>
    <row r="17" s="2" customFormat="1" ht="16.8" customHeight="1">
      <c r="A17" s="39"/>
      <c r="B17" s="45"/>
      <c r="C17" s="327" t="s">
        <v>1481</v>
      </c>
      <c r="D17" s="327" t="s">
        <v>1482</v>
      </c>
      <c r="E17" s="18" t="s">
        <v>437</v>
      </c>
      <c r="F17" s="328">
        <v>929.91999999999996</v>
      </c>
      <c r="G17" s="39"/>
      <c r="H17" s="45"/>
    </row>
    <row r="18" s="2" customFormat="1" ht="16.8" customHeight="1">
      <c r="A18" s="39"/>
      <c r="B18" s="45"/>
      <c r="C18" s="327" t="s">
        <v>1757</v>
      </c>
      <c r="D18" s="327" t="s">
        <v>1758</v>
      </c>
      <c r="E18" s="18" t="s">
        <v>437</v>
      </c>
      <c r="F18" s="328">
        <v>56.140000000000001</v>
      </c>
      <c r="G18" s="39"/>
      <c r="H18" s="45"/>
    </row>
    <row r="19" s="2" customFormat="1" ht="16.8" customHeight="1">
      <c r="A19" s="39"/>
      <c r="B19" s="45"/>
      <c r="C19" s="327" t="s">
        <v>1963</v>
      </c>
      <c r="D19" s="327" t="s">
        <v>1964</v>
      </c>
      <c r="E19" s="18" t="s">
        <v>437</v>
      </c>
      <c r="F19" s="328">
        <v>929.91999999999996</v>
      </c>
      <c r="G19" s="39"/>
      <c r="H19" s="45"/>
    </row>
    <row r="20" s="2" customFormat="1" ht="16.8" customHeight="1">
      <c r="A20" s="39"/>
      <c r="B20" s="45"/>
      <c r="C20" s="327" t="s">
        <v>2180</v>
      </c>
      <c r="D20" s="327" t="s">
        <v>2181</v>
      </c>
      <c r="E20" s="18" t="s">
        <v>437</v>
      </c>
      <c r="F20" s="328">
        <v>929.91999999999996</v>
      </c>
      <c r="G20" s="39"/>
      <c r="H20" s="45"/>
    </row>
    <row r="21" s="2" customFormat="1" ht="16.8" customHeight="1">
      <c r="A21" s="39"/>
      <c r="B21" s="45"/>
      <c r="C21" s="323" t="s">
        <v>580</v>
      </c>
      <c r="D21" s="324" t="s">
        <v>1</v>
      </c>
      <c r="E21" s="325" t="s">
        <v>1</v>
      </c>
      <c r="F21" s="326">
        <v>52.119999999999997</v>
      </c>
      <c r="G21" s="39"/>
      <c r="H21" s="45"/>
    </row>
    <row r="22" s="2" customFormat="1" ht="16.8" customHeight="1">
      <c r="A22" s="39"/>
      <c r="B22" s="45"/>
      <c r="C22" s="327" t="s">
        <v>580</v>
      </c>
      <c r="D22" s="327" t="s">
        <v>2887</v>
      </c>
      <c r="E22" s="18" t="s">
        <v>1</v>
      </c>
      <c r="F22" s="328">
        <v>52.119999999999997</v>
      </c>
      <c r="G22" s="39"/>
      <c r="H22" s="45"/>
    </row>
    <row r="23" s="2" customFormat="1" ht="16.8" customHeight="1">
      <c r="A23" s="39"/>
      <c r="B23" s="45"/>
      <c r="C23" s="329" t="s">
        <v>7049</v>
      </c>
      <c r="D23" s="39"/>
      <c r="E23" s="39"/>
      <c r="F23" s="39"/>
      <c r="G23" s="39"/>
      <c r="H23" s="45"/>
    </row>
    <row r="24" s="2" customFormat="1">
      <c r="A24" s="39"/>
      <c r="B24" s="45"/>
      <c r="C24" s="327" t="s">
        <v>2883</v>
      </c>
      <c r="D24" s="327" t="s">
        <v>2884</v>
      </c>
      <c r="E24" s="18" t="s">
        <v>437</v>
      </c>
      <c r="F24" s="328">
        <v>873.77999999999997</v>
      </c>
      <c r="G24" s="39"/>
      <c r="H24" s="45"/>
    </row>
    <row r="25" s="2" customFormat="1">
      <c r="A25" s="39"/>
      <c r="B25" s="45"/>
      <c r="C25" s="327" t="s">
        <v>1444</v>
      </c>
      <c r="D25" s="327" t="s">
        <v>1445</v>
      </c>
      <c r="E25" s="18" t="s">
        <v>455</v>
      </c>
      <c r="F25" s="328">
        <v>73.274000000000001</v>
      </c>
      <c r="G25" s="39"/>
      <c r="H25" s="45"/>
    </row>
    <row r="26" s="2" customFormat="1" ht="16.8" customHeight="1">
      <c r="A26" s="39"/>
      <c r="B26" s="45"/>
      <c r="C26" s="327" t="s">
        <v>1467</v>
      </c>
      <c r="D26" s="327" t="s">
        <v>1468</v>
      </c>
      <c r="E26" s="18" t="s">
        <v>480</v>
      </c>
      <c r="F26" s="328">
        <v>7.6769999999999996</v>
      </c>
      <c r="G26" s="39"/>
      <c r="H26" s="45"/>
    </row>
    <row r="27" s="2" customFormat="1" ht="16.8" customHeight="1">
      <c r="A27" s="39"/>
      <c r="B27" s="45"/>
      <c r="C27" s="327" t="s">
        <v>1481</v>
      </c>
      <c r="D27" s="327" t="s">
        <v>1482</v>
      </c>
      <c r="E27" s="18" t="s">
        <v>437</v>
      </c>
      <c r="F27" s="328">
        <v>929.91999999999996</v>
      </c>
      <c r="G27" s="39"/>
      <c r="H27" s="45"/>
    </row>
    <row r="28" s="2" customFormat="1">
      <c r="A28" s="39"/>
      <c r="B28" s="45"/>
      <c r="C28" s="327" t="s">
        <v>1761</v>
      </c>
      <c r="D28" s="327" t="s">
        <v>1762</v>
      </c>
      <c r="E28" s="18" t="s">
        <v>437</v>
      </c>
      <c r="F28" s="328">
        <v>836.61000000000001</v>
      </c>
      <c r="G28" s="39"/>
      <c r="H28" s="45"/>
    </row>
    <row r="29" s="2" customFormat="1" ht="16.8" customHeight="1">
      <c r="A29" s="39"/>
      <c r="B29" s="45"/>
      <c r="C29" s="327" t="s">
        <v>1963</v>
      </c>
      <c r="D29" s="327" t="s">
        <v>1964</v>
      </c>
      <c r="E29" s="18" t="s">
        <v>437</v>
      </c>
      <c r="F29" s="328">
        <v>929.91999999999996</v>
      </c>
      <c r="G29" s="39"/>
      <c r="H29" s="45"/>
    </row>
    <row r="30" s="2" customFormat="1" ht="16.8" customHeight="1">
      <c r="A30" s="39"/>
      <c r="B30" s="45"/>
      <c r="C30" s="327" t="s">
        <v>2180</v>
      </c>
      <c r="D30" s="327" t="s">
        <v>2181</v>
      </c>
      <c r="E30" s="18" t="s">
        <v>437</v>
      </c>
      <c r="F30" s="328">
        <v>929.91999999999996</v>
      </c>
      <c r="G30" s="39"/>
      <c r="H30" s="45"/>
    </row>
    <row r="31" s="2" customFormat="1" ht="16.8" customHeight="1">
      <c r="A31" s="39"/>
      <c r="B31" s="45"/>
      <c r="C31" s="327" t="s">
        <v>2895</v>
      </c>
      <c r="D31" s="327" t="s">
        <v>2896</v>
      </c>
      <c r="E31" s="18" t="s">
        <v>437</v>
      </c>
      <c r="F31" s="328">
        <v>153.62899999999999</v>
      </c>
      <c r="G31" s="39"/>
      <c r="H31" s="45"/>
    </row>
    <row r="32" s="2" customFormat="1" ht="16.8" customHeight="1">
      <c r="A32" s="39"/>
      <c r="B32" s="45"/>
      <c r="C32" s="323" t="s">
        <v>582</v>
      </c>
      <c r="D32" s="324" t="s">
        <v>1</v>
      </c>
      <c r="E32" s="325" t="s">
        <v>1</v>
      </c>
      <c r="F32" s="326">
        <v>378.67000000000002</v>
      </c>
      <c r="G32" s="39"/>
      <c r="H32" s="45"/>
    </row>
    <row r="33" s="2" customFormat="1" ht="16.8" customHeight="1">
      <c r="A33" s="39"/>
      <c r="B33" s="45"/>
      <c r="C33" s="327" t="s">
        <v>582</v>
      </c>
      <c r="D33" s="327" t="s">
        <v>2888</v>
      </c>
      <c r="E33" s="18" t="s">
        <v>1</v>
      </c>
      <c r="F33" s="328">
        <v>378.67000000000002</v>
      </c>
      <c r="G33" s="39"/>
      <c r="H33" s="45"/>
    </row>
    <row r="34" s="2" customFormat="1" ht="16.8" customHeight="1">
      <c r="A34" s="39"/>
      <c r="B34" s="45"/>
      <c r="C34" s="329" t="s">
        <v>7049</v>
      </c>
      <c r="D34" s="39"/>
      <c r="E34" s="39"/>
      <c r="F34" s="39"/>
      <c r="G34" s="39"/>
      <c r="H34" s="45"/>
    </row>
    <row r="35" s="2" customFormat="1">
      <c r="A35" s="39"/>
      <c r="B35" s="45"/>
      <c r="C35" s="327" t="s">
        <v>2883</v>
      </c>
      <c r="D35" s="327" t="s">
        <v>2884</v>
      </c>
      <c r="E35" s="18" t="s">
        <v>437</v>
      </c>
      <c r="F35" s="328">
        <v>873.77999999999997</v>
      </c>
      <c r="G35" s="39"/>
      <c r="H35" s="45"/>
    </row>
    <row r="36" s="2" customFormat="1">
      <c r="A36" s="39"/>
      <c r="B36" s="45"/>
      <c r="C36" s="327" t="s">
        <v>1444</v>
      </c>
      <c r="D36" s="327" t="s">
        <v>1445</v>
      </c>
      <c r="E36" s="18" t="s">
        <v>455</v>
      </c>
      <c r="F36" s="328">
        <v>73.274000000000001</v>
      </c>
      <c r="G36" s="39"/>
      <c r="H36" s="45"/>
    </row>
    <row r="37" s="2" customFormat="1" ht="16.8" customHeight="1">
      <c r="A37" s="39"/>
      <c r="B37" s="45"/>
      <c r="C37" s="327" t="s">
        <v>1467</v>
      </c>
      <c r="D37" s="327" t="s">
        <v>1468</v>
      </c>
      <c r="E37" s="18" t="s">
        <v>480</v>
      </c>
      <c r="F37" s="328">
        <v>7.6769999999999996</v>
      </c>
      <c r="G37" s="39"/>
      <c r="H37" s="45"/>
    </row>
    <row r="38" s="2" customFormat="1" ht="16.8" customHeight="1">
      <c r="A38" s="39"/>
      <c r="B38" s="45"/>
      <c r="C38" s="327" t="s">
        <v>1481</v>
      </c>
      <c r="D38" s="327" t="s">
        <v>1482</v>
      </c>
      <c r="E38" s="18" t="s">
        <v>437</v>
      </c>
      <c r="F38" s="328">
        <v>929.91999999999996</v>
      </c>
      <c r="G38" s="39"/>
      <c r="H38" s="45"/>
    </row>
    <row r="39" s="2" customFormat="1">
      <c r="A39" s="39"/>
      <c r="B39" s="45"/>
      <c r="C39" s="327" t="s">
        <v>1761</v>
      </c>
      <c r="D39" s="327" t="s">
        <v>1762</v>
      </c>
      <c r="E39" s="18" t="s">
        <v>437</v>
      </c>
      <c r="F39" s="328">
        <v>836.61000000000001</v>
      </c>
      <c r="G39" s="39"/>
      <c r="H39" s="45"/>
    </row>
    <row r="40" s="2" customFormat="1" ht="16.8" customHeight="1">
      <c r="A40" s="39"/>
      <c r="B40" s="45"/>
      <c r="C40" s="327" t="s">
        <v>1963</v>
      </c>
      <c r="D40" s="327" t="s">
        <v>1964</v>
      </c>
      <c r="E40" s="18" t="s">
        <v>437</v>
      </c>
      <c r="F40" s="328">
        <v>929.91999999999996</v>
      </c>
      <c r="G40" s="39"/>
      <c r="H40" s="45"/>
    </row>
    <row r="41" s="2" customFormat="1" ht="16.8" customHeight="1">
      <c r="A41" s="39"/>
      <c r="B41" s="45"/>
      <c r="C41" s="327" t="s">
        <v>2180</v>
      </c>
      <c r="D41" s="327" t="s">
        <v>2181</v>
      </c>
      <c r="E41" s="18" t="s">
        <v>437</v>
      </c>
      <c r="F41" s="328">
        <v>929.91999999999996</v>
      </c>
      <c r="G41" s="39"/>
      <c r="H41" s="45"/>
    </row>
    <row r="42" s="2" customFormat="1" ht="16.8" customHeight="1">
      <c r="A42" s="39"/>
      <c r="B42" s="45"/>
      <c r="C42" s="327" t="s">
        <v>2910</v>
      </c>
      <c r="D42" s="327" t="s">
        <v>2911</v>
      </c>
      <c r="E42" s="18" t="s">
        <v>437</v>
      </c>
      <c r="F42" s="328">
        <v>741.10599999999999</v>
      </c>
      <c r="G42" s="39"/>
      <c r="H42" s="45"/>
    </row>
    <row r="43" s="2" customFormat="1" ht="16.8" customHeight="1">
      <c r="A43" s="39"/>
      <c r="B43" s="45"/>
      <c r="C43" s="323" t="s">
        <v>584</v>
      </c>
      <c r="D43" s="324" t="s">
        <v>1</v>
      </c>
      <c r="E43" s="325" t="s">
        <v>1</v>
      </c>
      <c r="F43" s="326">
        <v>81.469999999999999</v>
      </c>
      <c r="G43" s="39"/>
      <c r="H43" s="45"/>
    </row>
    <row r="44" s="2" customFormat="1" ht="16.8" customHeight="1">
      <c r="A44" s="39"/>
      <c r="B44" s="45"/>
      <c r="C44" s="327" t="s">
        <v>584</v>
      </c>
      <c r="D44" s="327" t="s">
        <v>2602</v>
      </c>
      <c r="E44" s="18" t="s">
        <v>1</v>
      </c>
      <c r="F44" s="328">
        <v>81.469999999999999</v>
      </c>
      <c r="G44" s="39"/>
      <c r="H44" s="45"/>
    </row>
    <row r="45" s="2" customFormat="1" ht="16.8" customHeight="1">
      <c r="A45" s="39"/>
      <c r="B45" s="45"/>
      <c r="C45" s="329" t="s">
        <v>7049</v>
      </c>
      <c r="D45" s="39"/>
      <c r="E45" s="39"/>
      <c r="F45" s="39"/>
      <c r="G45" s="39"/>
      <c r="H45" s="45"/>
    </row>
    <row r="46" s="2" customFormat="1">
      <c r="A46" s="39"/>
      <c r="B46" s="45"/>
      <c r="C46" s="327" t="s">
        <v>2883</v>
      </c>
      <c r="D46" s="327" t="s">
        <v>2884</v>
      </c>
      <c r="E46" s="18" t="s">
        <v>437</v>
      </c>
      <c r="F46" s="328">
        <v>873.77999999999997</v>
      </c>
      <c r="G46" s="39"/>
      <c r="H46" s="45"/>
    </row>
    <row r="47" s="2" customFormat="1">
      <c r="A47" s="39"/>
      <c r="B47" s="45"/>
      <c r="C47" s="327" t="s">
        <v>1444</v>
      </c>
      <c r="D47" s="327" t="s">
        <v>1445</v>
      </c>
      <c r="E47" s="18" t="s">
        <v>455</v>
      </c>
      <c r="F47" s="328">
        <v>73.274000000000001</v>
      </c>
      <c r="G47" s="39"/>
      <c r="H47" s="45"/>
    </row>
    <row r="48" s="2" customFormat="1" ht="16.8" customHeight="1">
      <c r="A48" s="39"/>
      <c r="B48" s="45"/>
      <c r="C48" s="327" t="s">
        <v>1467</v>
      </c>
      <c r="D48" s="327" t="s">
        <v>1468</v>
      </c>
      <c r="E48" s="18" t="s">
        <v>480</v>
      </c>
      <c r="F48" s="328">
        <v>7.6769999999999996</v>
      </c>
      <c r="G48" s="39"/>
      <c r="H48" s="45"/>
    </row>
    <row r="49" s="2" customFormat="1" ht="16.8" customHeight="1">
      <c r="A49" s="39"/>
      <c r="B49" s="45"/>
      <c r="C49" s="327" t="s">
        <v>1481</v>
      </c>
      <c r="D49" s="327" t="s">
        <v>1482</v>
      </c>
      <c r="E49" s="18" t="s">
        <v>437</v>
      </c>
      <c r="F49" s="328">
        <v>929.91999999999996</v>
      </c>
      <c r="G49" s="39"/>
      <c r="H49" s="45"/>
    </row>
    <row r="50" s="2" customFormat="1">
      <c r="A50" s="39"/>
      <c r="B50" s="45"/>
      <c r="C50" s="327" t="s">
        <v>1761</v>
      </c>
      <c r="D50" s="327" t="s">
        <v>1762</v>
      </c>
      <c r="E50" s="18" t="s">
        <v>437</v>
      </c>
      <c r="F50" s="328">
        <v>836.61000000000001</v>
      </c>
      <c r="G50" s="39"/>
      <c r="H50" s="45"/>
    </row>
    <row r="51" s="2" customFormat="1" ht="16.8" customHeight="1">
      <c r="A51" s="39"/>
      <c r="B51" s="45"/>
      <c r="C51" s="327" t="s">
        <v>1963</v>
      </c>
      <c r="D51" s="327" t="s">
        <v>1964</v>
      </c>
      <c r="E51" s="18" t="s">
        <v>437</v>
      </c>
      <c r="F51" s="328">
        <v>929.91999999999996</v>
      </c>
      <c r="G51" s="39"/>
      <c r="H51" s="45"/>
    </row>
    <row r="52" s="2" customFormat="1" ht="16.8" customHeight="1">
      <c r="A52" s="39"/>
      <c r="B52" s="45"/>
      <c r="C52" s="327" t="s">
        <v>2180</v>
      </c>
      <c r="D52" s="327" t="s">
        <v>2181</v>
      </c>
      <c r="E52" s="18" t="s">
        <v>437</v>
      </c>
      <c r="F52" s="328">
        <v>929.91999999999996</v>
      </c>
      <c r="G52" s="39"/>
      <c r="H52" s="45"/>
    </row>
    <row r="53" s="2" customFormat="1" ht="16.8" customHeight="1">
      <c r="A53" s="39"/>
      <c r="B53" s="45"/>
      <c r="C53" s="327" t="s">
        <v>2895</v>
      </c>
      <c r="D53" s="327" t="s">
        <v>2896</v>
      </c>
      <c r="E53" s="18" t="s">
        <v>437</v>
      </c>
      <c r="F53" s="328">
        <v>153.62899999999999</v>
      </c>
      <c r="G53" s="39"/>
      <c r="H53" s="45"/>
    </row>
    <row r="54" s="2" customFormat="1" ht="16.8" customHeight="1">
      <c r="A54" s="39"/>
      <c r="B54" s="45"/>
      <c r="C54" s="323" t="s">
        <v>586</v>
      </c>
      <c r="D54" s="324" t="s">
        <v>1</v>
      </c>
      <c r="E54" s="325" t="s">
        <v>1</v>
      </c>
      <c r="F54" s="326">
        <v>76.700000000000003</v>
      </c>
      <c r="G54" s="39"/>
      <c r="H54" s="45"/>
    </row>
    <row r="55" s="2" customFormat="1" ht="16.8" customHeight="1">
      <c r="A55" s="39"/>
      <c r="B55" s="45"/>
      <c r="C55" s="327" t="s">
        <v>586</v>
      </c>
      <c r="D55" s="327" t="s">
        <v>2889</v>
      </c>
      <c r="E55" s="18" t="s">
        <v>1</v>
      </c>
      <c r="F55" s="328">
        <v>76.700000000000003</v>
      </c>
      <c r="G55" s="39"/>
      <c r="H55" s="45"/>
    </row>
    <row r="56" s="2" customFormat="1" ht="16.8" customHeight="1">
      <c r="A56" s="39"/>
      <c r="B56" s="45"/>
      <c r="C56" s="329" t="s">
        <v>7049</v>
      </c>
      <c r="D56" s="39"/>
      <c r="E56" s="39"/>
      <c r="F56" s="39"/>
      <c r="G56" s="39"/>
      <c r="H56" s="45"/>
    </row>
    <row r="57" s="2" customFormat="1">
      <c r="A57" s="39"/>
      <c r="B57" s="45"/>
      <c r="C57" s="327" t="s">
        <v>2883</v>
      </c>
      <c r="D57" s="327" t="s">
        <v>2884</v>
      </c>
      <c r="E57" s="18" t="s">
        <v>437</v>
      </c>
      <c r="F57" s="328">
        <v>873.77999999999997</v>
      </c>
      <c r="G57" s="39"/>
      <c r="H57" s="45"/>
    </row>
    <row r="58" s="2" customFormat="1">
      <c r="A58" s="39"/>
      <c r="B58" s="45"/>
      <c r="C58" s="327" t="s">
        <v>1444</v>
      </c>
      <c r="D58" s="327" t="s">
        <v>1445</v>
      </c>
      <c r="E58" s="18" t="s">
        <v>455</v>
      </c>
      <c r="F58" s="328">
        <v>73.274000000000001</v>
      </c>
      <c r="G58" s="39"/>
      <c r="H58" s="45"/>
    </row>
    <row r="59" s="2" customFormat="1" ht="16.8" customHeight="1">
      <c r="A59" s="39"/>
      <c r="B59" s="45"/>
      <c r="C59" s="327" t="s">
        <v>1467</v>
      </c>
      <c r="D59" s="327" t="s">
        <v>1468</v>
      </c>
      <c r="E59" s="18" t="s">
        <v>480</v>
      </c>
      <c r="F59" s="328">
        <v>7.6769999999999996</v>
      </c>
      <c r="G59" s="39"/>
      <c r="H59" s="45"/>
    </row>
    <row r="60" s="2" customFormat="1" ht="16.8" customHeight="1">
      <c r="A60" s="39"/>
      <c r="B60" s="45"/>
      <c r="C60" s="327" t="s">
        <v>1481</v>
      </c>
      <c r="D60" s="327" t="s">
        <v>1482</v>
      </c>
      <c r="E60" s="18" t="s">
        <v>437</v>
      </c>
      <c r="F60" s="328">
        <v>929.91999999999996</v>
      </c>
      <c r="G60" s="39"/>
      <c r="H60" s="45"/>
    </row>
    <row r="61" s="2" customFormat="1">
      <c r="A61" s="39"/>
      <c r="B61" s="45"/>
      <c r="C61" s="327" t="s">
        <v>1761</v>
      </c>
      <c r="D61" s="327" t="s">
        <v>1762</v>
      </c>
      <c r="E61" s="18" t="s">
        <v>437</v>
      </c>
      <c r="F61" s="328">
        <v>836.61000000000001</v>
      </c>
      <c r="G61" s="39"/>
      <c r="H61" s="45"/>
    </row>
    <row r="62" s="2" customFormat="1" ht="16.8" customHeight="1">
      <c r="A62" s="39"/>
      <c r="B62" s="45"/>
      <c r="C62" s="327" t="s">
        <v>1963</v>
      </c>
      <c r="D62" s="327" t="s">
        <v>1964</v>
      </c>
      <c r="E62" s="18" t="s">
        <v>437</v>
      </c>
      <c r="F62" s="328">
        <v>929.91999999999996</v>
      </c>
      <c r="G62" s="39"/>
      <c r="H62" s="45"/>
    </row>
    <row r="63" s="2" customFormat="1" ht="16.8" customHeight="1">
      <c r="A63" s="39"/>
      <c r="B63" s="45"/>
      <c r="C63" s="327" t="s">
        <v>2180</v>
      </c>
      <c r="D63" s="327" t="s">
        <v>2181</v>
      </c>
      <c r="E63" s="18" t="s">
        <v>437</v>
      </c>
      <c r="F63" s="328">
        <v>929.91999999999996</v>
      </c>
      <c r="G63" s="39"/>
      <c r="H63" s="45"/>
    </row>
    <row r="64" s="2" customFormat="1" ht="16.8" customHeight="1">
      <c r="A64" s="39"/>
      <c r="B64" s="45"/>
      <c r="C64" s="327" t="s">
        <v>2905</v>
      </c>
      <c r="D64" s="327" t="s">
        <v>2906</v>
      </c>
      <c r="E64" s="18" t="s">
        <v>437</v>
      </c>
      <c r="F64" s="328">
        <v>88.204999999999998</v>
      </c>
      <c r="G64" s="39"/>
      <c r="H64" s="45"/>
    </row>
    <row r="65" s="2" customFormat="1" ht="16.8" customHeight="1">
      <c r="A65" s="39"/>
      <c r="B65" s="45"/>
      <c r="C65" s="323" t="s">
        <v>588</v>
      </c>
      <c r="D65" s="324" t="s">
        <v>1</v>
      </c>
      <c r="E65" s="325" t="s">
        <v>1</v>
      </c>
      <c r="F65" s="326">
        <v>10.390000000000001</v>
      </c>
      <c r="G65" s="39"/>
      <c r="H65" s="45"/>
    </row>
    <row r="66" s="2" customFormat="1" ht="16.8" customHeight="1">
      <c r="A66" s="39"/>
      <c r="B66" s="45"/>
      <c r="C66" s="327" t="s">
        <v>588</v>
      </c>
      <c r="D66" s="327" t="s">
        <v>2890</v>
      </c>
      <c r="E66" s="18" t="s">
        <v>1</v>
      </c>
      <c r="F66" s="328">
        <v>10.390000000000001</v>
      </c>
      <c r="G66" s="39"/>
      <c r="H66" s="45"/>
    </row>
    <row r="67" s="2" customFormat="1" ht="16.8" customHeight="1">
      <c r="A67" s="39"/>
      <c r="B67" s="45"/>
      <c r="C67" s="329" t="s">
        <v>7049</v>
      </c>
      <c r="D67" s="39"/>
      <c r="E67" s="39"/>
      <c r="F67" s="39"/>
      <c r="G67" s="39"/>
      <c r="H67" s="45"/>
    </row>
    <row r="68" s="2" customFormat="1">
      <c r="A68" s="39"/>
      <c r="B68" s="45"/>
      <c r="C68" s="327" t="s">
        <v>2883</v>
      </c>
      <c r="D68" s="327" t="s">
        <v>2884</v>
      </c>
      <c r="E68" s="18" t="s">
        <v>437</v>
      </c>
      <c r="F68" s="328">
        <v>873.77999999999997</v>
      </c>
      <c r="G68" s="39"/>
      <c r="H68" s="45"/>
    </row>
    <row r="69" s="2" customFormat="1">
      <c r="A69" s="39"/>
      <c r="B69" s="45"/>
      <c r="C69" s="327" t="s">
        <v>1444</v>
      </c>
      <c r="D69" s="327" t="s">
        <v>1445</v>
      </c>
      <c r="E69" s="18" t="s">
        <v>455</v>
      </c>
      <c r="F69" s="328">
        <v>73.274000000000001</v>
      </c>
      <c r="G69" s="39"/>
      <c r="H69" s="45"/>
    </row>
    <row r="70" s="2" customFormat="1" ht="16.8" customHeight="1">
      <c r="A70" s="39"/>
      <c r="B70" s="45"/>
      <c r="C70" s="327" t="s">
        <v>1467</v>
      </c>
      <c r="D70" s="327" t="s">
        <v>1468</v>
      </c>
      <c r="E70" s="18" t="s">
        <v>480</v>
      </c>
      <c r="F70" s="328">
        <v>7.6769999999999996</v>
      </c>
      <c r="G70" s="39"/>
      <c r="H70" s="45"/>
    </row>
    <row r="71" s="2" customFormat="1" ht="16.8" customHeight="1">
      <c r="A71" s="39"/>
      <c r="B71" s="45"/>
      <c r="C71" s="327" t="s">
        <v>1481</v>
      </c>
      <c r="D71" s="327" t="s">
        <v>1482</v>
      </c>
      <c r="E71" s="18" t="s">
        <v>437</v>
      </c>
      <c r="F71" s="328">
        <v>929.91999999999996</v>
      </c>
      <c r="G71" s="39"/>
      <c r="H71" s="45"/>
    </row>
    <row r="72" s="2" customFormat="1">
      <c r="A72" s="39"/>
      <c r="B72" s="45"/>
      <c r="C72" s="327" t="s">
        <v>1742</v>
      </c>
      <c r="D72" s="327" t="s">
        <v>1743</v>
      </c>
      <c r="E72" s="18" t="s">
        <v>437</v>
      </c>
      <c r="F72" s="328">
        <v>19.050000000000001</v>
      </c>
      <c r="G72" s="39"/>
      <c r="H72" s="45"/>
    </row>
    <row r="73" s="2" customFormat="1" ht="16.8" customHeight="1">
      <c r="A73" s="39"/>
      <c r="B73" s="45"/>
      <c r="C73" s="327" t="s">
        <v>1963</v>
      </c>
      <c r="D73" s="327" t="s">
        <v>1964</v>
      </c>
      <c r="E73" s="18" t="s">
        <v>437</v>
      </c>
      <c r="F73" s="328">
        <v>929.91999999999996</v>
      </c>
      <c r="G73" s="39"/>
      <c r="H73" s="45"/>
    </row>
    <row r="74" s="2" customFormat="1" ht="16.8" customHeight="1">
      <c r="A74" s="39"/>
      <c r="B74" s="45"/>
      <c r="C74" s="327" t="s">
        <v>2180</v>
      </c>
      <c r="D74" s="327" t="s">
        <v>2181</v>
      </c>
      <c r="E74" s="18" t="s">
        <v>437</v>
      </c>
      <c r="F74" s="328">
        <v>929.91999999999996</v>
      </c>
      <c r="G74" s="39"/>
      <c r="H74" s="45"/>
    </row>
    <row r="75" s="2" customFormat="1" ht="16.8" customHeight="1">
      <c r="A75" s="39"/>
      <c r="B75" s="45"/>
      <c r="C75" s="327" t="s">
        <v>2900</v>
      </c>
      <c r="D75" s="327" t="s">
        <v>2901</v>
      </c>
      <c r="E75" s="18" t="s">
        <v>437</v>
      </c>
      <c r="F75" s="328">
        <v>21.908000000000001</v>
      </c>
      <c r="G75" s="39"/>
      <c r="H75" s="45"/>
    </row>
    <row r="76" s="2" customFormat="1" ht="16.8" customHeight="1">
      <c r="A76" s="39"/>
      <c r="B76" s="45"/>
      <c r="C76" s="323" t="s">
        <v>590</v>
      </c>
      <c r="D76" s="324" t="s">
        <v>1</v>
      </c>
      <c r="E76" s="325" t="s">
        <v>1</v>
      </c>
      <c r="F76" s="326">
        <v>26.780000000000001</v>
      </c>
      <c r="G76" s="39"/>
      <c r="H76" s="45"/>
    </row>
    <row r="77" s="2" customFormat="1" ht="16.8" customHeight="1">
      <c r="A77" s="39"/>
      <c r="B77" s="45"/>
      <c r="C77" s="327" t="s">
        <v>590</v>
      </c>
      <c r="D77" s="327" t="s">
        <v>2891</v>
      </c>
      <c r="E77" s="18" t="s">
        <v>1</v>
      </c>
      <c r="F77" s="328">
        <v>26.780000000000001</v>
      </c>
      <c r="G77" s="39"/>
      <c r="H77" s="45"/>
    </row>
    <row r="78" s="2" customFormat="1" ht="16.8" customHeight="1">
      <c r="A78" s="39"/>
      <c r="B78" s="45"/>
      <c r="C78" s="329" t="s">
        <v>7049</v>
      </c>
      <c r="D78" s="39"/>
      <c r="E78" s="39"/>
      <c r="F78" s="39"/>
      <c r="G78" s="39"/>
      <c r="H78" s="45"/>
    </row>
    <row r="79" s="2" customFormat="1">
      <c r="A79" s="39"/>
      <c r="B79" s="45"/>
      <c r="C79" s="327" t="s">
        <v>2883</v>
      </c>
      <c r="D79" s="327" t="s">
        <v>2884</v>
      </c>
      <c r="E79" s="18" t="s">
        <v>437</v>
      </c>
      <c r="F79" s="328">
        <v>873.77999999999997</v>
      </c>
      <c r="G79" s="39"/>
      <c r="H79" s="45"/>
    </row>
    <row r="80" s="2" customFormat="1">
      <c r="A80" s="39"/>
      <c r="B80" s="45"/>
      <c r="C80" s="327" t="s">
        <v>1444</v>
      </c>
      <c r="D80" s="327" t="s">
        <v>1445</v>
      </c>
      <c r="E80" s="18" t="s">
        <v>455</v>
      </c>
      <c r="F80" s="328">
        <v>73.274000000000001</v>
      </c>
      <c r="G80" s="39"/>
      <c r="H80" s="45"/>
    </row>
    <row r="81" s="2" customFormat="1" ht="16.8" customHeight="1">
      <c r="A81" s="39"/>
      <c r="B81" s="45"/>
      <c r="C81" s="327" t="s">
        <v>1467</v>
      </c>
      <c r="D81" s="327" t="s">
        <v>1468</v>
      </c>
      <c r="E81" s="18" t="s">
        <v>480</v>
      </c>
      <c r="F81" s="328">
        <v>7.6769999999999996</v>
      </c>
      <c r="G81" s="39"/>
      <c r="H81" s="45"/>
    </row>
    <row r="82" s="2" customFormat="1" ht="16.8" customHeight="1">
      <c r="A82" s="39"/>
      <c r="B82" s="45"/>
      <c r="C82" s="327" t="s">
        <v>1481</v>
      </c>
      <c r="D82" s="327" t="s">
        <v>1482</v>
      </c>
      <c r="E82" s="18" t="s">
        <v>437</v>
      </c>
      <c r="F82" s="328">
        <v>929.91999999999996</v>
      </c>
      <c r="G82" s="39"/>
      <c r="H82" s="45"/>
    </row>
    <row r="83" s="2" customFormat="1" ht="16.8" customHeight="1">
      <c r="A83" s="39"/>
      <c r="B83" s="45"/>
      <c r="C83" s="327" t="s">
        <v>1963</v>
      </c>
      <c r="D83" s="327" t="s">
        <v>1964</v>
      </c>
      <c r="E83" s="18" t="s">
        <v>437</v>
      </c>
      <c r="F83" s="328">
        <v>929.91999999999996</v>
      </c>
      <c r="G83" s="39"/>
      <c r="H83" s="45"/>
    </row>
    <row r="84" s="2" customFormat="1" ht="16.8" customHeight="1">
      <c r="A84" s="39"/>
      <c r="B84" s="45"/>
      <c r="C84" s="327" t="s">
        <v>2180</v>
      </c>
      <c r="D84" s="327" t="s">
        <v>2181</v>
      </c>
      <c r="E84" s="18" t="s">
        <v>437</v>
      </c>
      <c r="F84" s="328">
        <v>929.91999999999996</v>
      </c>
      <c r="G84" s="39"/>
      <c r="H84" s="45"/>
    </row>
    <row r="85" s="2" customFormat="1" ht="16.8" customHeight="1">
      <c r="A85" s="39"/>
      <c r="B85" s="45"/>
      <c r="C85" s="327" t="s">
        <v>2910</v>
      </c>
      <c r="D85" s="327" t="s">
        <v>2911</v>
      </c>
      <c r="E85" s="18" t="s">
        <v>437</v>
      </c>
      <c r="F85" s="328">
        <v>741.10599999999999</v>
      </c>
      <c r="G85" s="39"/>
      <c r="H85" s="45"/>
    </row>
    <row r="86" s="2" customFormat="1" ht="16.8" customHeight="1">
      <c r="A86" s="39"/>
      <c r="B86" s="45"/>
      <c r="C86" s="323" t="s">
        <v>593</v>
      </c>
      <c r="D86" s="324" t="s">
        <v>1</v>
      </c>
      <c r="E86" s="325" t="s">
        <v>1</v>
      </c>
      <c r="F86" s="326">
        <v>30.760000000000002</v>
      </c>
      <c r="G86" s="39"/>
      <c r="H86" s="45"/>
    </row>
    <row r="87" s="2" customFormat="1" ht="16.8" customHeight="1">
      <c r="A87" s="39"/>
      <c r="B87" s="45"/>
      <c r="C87" s="327" t="s">
        <v>593</v>
      </c>
      <c r="D87" s="327" t="s">
        <v>2929</v>
      </c>
      <c r="E87" s="18" t="s">
        <v>1</v>
      </c>
      <c r="F87" s="328">
        <v>30.760000000000002</v>
      </c>
      <c r="G87" s="39"/>
      <c r="H87" s="45"/>
    </row>
    <row r="88" s="2" customFormat="1" ht="16.8" customHeight="1">
      <c r="A88" s="39"/>
      <c r="B88" s="45"/>
      <c r="C88" s="329" t="s">
        <v>7049</v>
      </c>
      <c r="D88" s="39"/>
      <c r="E88" s="39"/>
      <c r="F88" s="39"/>
      <c r="G88" s="39"/>
      <c r="H88" s="45"/>
    </row>
    <row r="89" s="2" customFormat="1">
      <c r="A89" s="39"/>
      <c r="B89" s="45"/>
      <c r="C89" s="327" t="s">
        <v>2926</v>
      </c>
      <c r="D89" s="327" t="s">
        <v>2927</v>
      </c>
      <c r="E89" s="18" t="s">
        <v>437</v>
      </c>
      <c r="F89" s="328">
        <v>30.760000000000002</v>
      </c>
      <c r="G89" s="39"/>
      <c r="H89" s="45"/>
    </row>
    <row r="90" s="2" customFormat="1" ht="16.8" customHeight="1">
      <c r="A90" s="39"/>
      <c r="B90" s="45"/>
      <c r="C90" s="327" t="s">
        <v>1766</v>
      </c>
      <c r="D90" s="327" t="s">
        <v>1767</v>
      </c>
      <c r="E90" s="18" t="s">
        <v>437</v>
      </c>
      <c r="F90" s="328">
        <v>305.17000000000002</v>
      </c>
      <c r="G90" s="39"/>
      <c r="H90" s="45"/>
    </row>
    <row r="91" s="2" customFormat="1" ht="16.8" customHeight="1">
      <c r="A91" s="39"/>
      <c r="B91" s="45"/>
      <c r="C91" s="327" t="s">
        <v>1776</v>
      </c>
      <c r="D91" s="327" t="s">
        <v>1777</v>
      </c>
      <c r="E91" s="18" t="s">
        <v>437</v>
      </c>
      <c r="F91" s="328">
        <v>305.17000000000002</v>
      </c>
      <c r="G91" s="39"/>
      <c r="H91" s="45"/>
    </row>
    <row r="92" s="2" customFormat="1" ht="16.8" customHeight="1">
      <c r="A92" s="39"/>
      <c r="B92" s="45"/>
      <c r="C92" s="327" t="s">
        <v>1793</v>
      </c>
      <c r="D92" s="327" t="s">
        <v>1794</v>
      </c>
      <c r="E92" s="18" t="s">
        <v>437</v>
      </c>
      <c r="F92" s="328">
        <v>1093.0799999999999</v>
      </c>
      <c r="G92" s="39"/>
      <c r="H92" s="45"/>
    </row>
    <row r="93" s="2" customFormat="1" ht="16.8" customHeight="1">
      <c r="A93" s="39"/>
      <c r="B93" s="45"/>
      <c r="C93" s="327" t="s">
        <v>1818</v>
      </c>
      <c r="D93" s="327" t="s">
        <v>1819</v>
      </c>
      <c r="E93" s="18" t="s">
        <v>437</v>
      </c>
      <c r="F93" s="328">
        <v>30.760000000000002</v>
      </c>
      <c r="G93" s="39"/>
      <c r="H93" s="45"/>
    </row>
    <row r="94" s="2" customFormat="1" ht="16.8" customHeight="1">
      <c r="A94" s="39"/>
      <c r="B94" s="45"/>
      <c r="C94" s="327" t="s">
        <v>1948</v>
      </c>
      <c r="D94" s="327" t="s">
        <v>1949</v>
      </c>
      <c r="E94" s="18" t="s">
        <v>437</v>
      </c>
      <c r="F94" s="328">
        <v>123.8</v>
      </c>
      <c r="G94" s="39"/>
      <c r="H94" s="45"/>
    </row>
    <row r="95" s="2" customFormat="1">
      <c r="A95" s="39"/>
      <c r="B95" s="45"/>
      <c r="C95" s="327" t="s">
        <v>2234</v>
      </c>
      <c r="D95" s="327" t="s">
        <v>2235</v>
      </c>
      <c r="E95" s="18" t="s">
        <v>437</v>
      </c>
      <c r="F95" s="328">
        <v>30.760000000000002</v>
      </c>
      <c r="G95" s="39"/>
      <c r="H95" s="45"/>
    </row>
    <row r="96" s="2" customFormat="1" ht="16.8" customHeight="1">
      <c r="A96" s="39"/>
      <c r="B96" s="45"/>
      <c r="C96" s="327" t="s">
        <v>2239</v>
      </c>
      <c r="D96" s="327" t="s">
        <v>2240</v>
      </c>
      <c r="E96" s="18" t="s">
        <v>437</v>
      </c>
      <c r="F96" s="328">
        <v>30.760000000000002</v>
      </c>
      <c r="G96" s="39"/>
      <c r="H96" s="45"/>
    </row>
    <row r="97" s="2" customFormat="1" ht="16.8" customHeight="1">
      <c r="A97" s="39"/>
      <c r="B97" s="45"/>
      <c r="C97" s="323" t="s">
        <v>595</v>
      </c>
      <c r="D97" s="324" t="s">
        <v>1</v>
      </c>
      <c r="E97" s="325" t="s">
        <v>1</v>
      </c>
      <c r="F97" s="326">
        <v>238.99000000000001</v>
      </c>
      <c r="G97" s="39"/>
      <c r="H97" s="45"/>
    </row>
    <row r="98" s="2" customFormat="1" ht="16.8" customHeight="1">
      <c r="A98" s="39"/>
      <c r="B98" s="45"/>
      <c r="C98" s="327" t="s">
        <v>595</v>
      </c>
      <c r="D98" s="327" t="s">
        <v>2892</v>
      </c>
      <c r="E98" s="18" t="s">
        <v>1</v>
      </c>
      <c r="F98" s="328">
        <v>238.99000000000001</v>
      </c>
      <c r="G98" s="39"/>
      <c r="H98" s="45"/>
    </row>
    <row r="99" s="2" customFormat="1" ht="16.8" customHeight="1">
      <c r="A99" s="39"/>
      <c r="B99" s="45"/>
      <c r="C99" s="329" t="s">
        <v>7049</v>
      </c>
      <c r="D99" s="39"/>
      <c r="E99" s="39"/>
      <c r="F99" s="39"/>
      <c r="G99" s="39"/>
      <c r="H99" s="45"/>
    </row>
    <row r="100" s="2" customFormat="1">
      <c r="A100" s="39"/>
      <c r="B100" s="45"/>
      <c r="C100" s="327" t="s">
        <v>2883</v>
      </c>
      <c r="D100" s="327" t="s">
        <v>2884</v>
      </c>
      <c r="E100" s="18" t="s">
        <v>437</v>
      </c>
      <c r="F100" s="328">
        <v>873.77999999999997</v>
      </c>
      <c r="G100" s="39"/>
      <c r="H100" s="45"/>
    </row>
    <row r="101" s="2" customFormat="1" ht="16.8" customHeight="1">
      <c r="A101" s="39"/>
      <c r="B101" s="45"/>
      <c r="C101" s="327" t="s">
        <v>1439</v>
      </c>
      <c r="D101" s="327" t="s">
        <v>1440</v>
      </c>
      <c r="E101" s="18" t="s">
        <v>455</v>
      </c>
      <c r="F101" s="328">
        <v>65.379999999999995</v>
      </c>
      <c r="G101" s="39"/>
      <c r="H101" s="45"/>
    </row>
    <row r="102" s="2" customFormat="1">
      <c r="A102" s="39"/>
      <c r="B102" s="45"/>
      <c r="C102" s="327" t="s">
        <v>1444</v>
      </c>
      <c r="D102" s="327" t="s">
        <v>1445</v>
      </c>
      <c r="E102" s="18" t="s">
        <v>455</v>
      </c>
      <c r="F102" s="328">
        <v>73.274000000000001</v>
      </c>
      <c r="G102" s="39"/>
      <c r="H102" s="45"/>
    </row>
    <row r="103" s="2" customFormat="1" ht="16.8" customHeight="1">
      <c r="A103" s="39"/>
      <c r="B103" s="45"/>
      <c r="C103" s="327" t="s">
        <v>1467</v>
      </c>
      <c r="D103" s="327" t="s">
        <v>1468</v>
      </c>
      <c r="E103" s="18" t="s">
        <v>480</v>
      </c>
      <c r="F103" s="328">
        <v>7.6769999999999996</v>
      </c>
      <c r="G103" s="39"/>
      <c r="H103" s="45"/>
    </row>
    <row r="104" s="2" customFormat="1" ht="16.8" customHeight="1">
      <c r="A104" s="39"/>
      <c r="B104" s="45"/>
      <c r="C104" s="327" t="s">
        <v>1481</v>
      </c>
      <c r="D104" s="327" t="s">
        <v>1482</v>
      </c>
      <c r="E104" s="18" t="s">
        <v>437</v>
      </c>
      <c r="F104" s="328">
        <v>929.91999999999996</v>
      </c>
      <c r="G104" s="39"/>
      <c r="H104" s="45"/>
    </row>
    <row r="105" s="2" customFormat="1" ht="16.8" customHeight="1">
      <c r="A105" s="39"/>
      <c r="B105" s="45"/>
      <c r="C105" s="327" t="s">
        <v>1766</v>
      </c>
      <c r="D105" s="327" t="s">
        <v>1767</v>
      </c>
      <c r="E105" s="18" t="s">
        <v>437</v>
      </c>
      <c r="F105" s="328">
        <v>305.17000000000002</v>
      </c>
      <c r="G105" s="39"/>
      <c r="H105" s="45"/>
    </row>
    <row r="106" s="2" customFormat="1">
      <c r="A106" s="39"/>
      <c r="B106" s="45"/>
      <c r="C106" s="327" t="s">
        <v>1761</v>
      </c>
      <c r="D106" s="327" t="s">
        <v>1762</v>
      </c>
      <c r="E106" s="18" t="s">
        <v>437</v>
      </c>
      <c r="F106" s="328">
        <v>836.61000000000001</v>
      </c>
      <c r="G106" s="39"/>
      <c r="H106" s="45"/>
    </row>
    <row r="107" s="2" customFormat="1" ht="16.8" customHeight="1">
      <c r="A107" s="39"/>
      <c r="B107" s="45"/>
      <c r="C107" s="327" t="s">
        <v>1776</v>
      </c>
      <c r="D107" s="327" t="s">
        <v>1777</v>
      </c>
      <c r="E107" s="18" t="s">
        <v>437</v>
      </c>
      <c r="F107" s="328">
        <v>305.17000000000002</v>
      </c>
      <c r="G107" s="39"/>
      <c r="H107" s="45"/>
    </row>
    <row r="108" s="2" customFormat="1" ht="16.8" customHeight="1">
      <c r="A108" s="39"/>
      <c r="B108" s="45"/>
      <c r="C108" s="327" t="s">
        <v>1793</v>
      </c>
      <c r="D108" s="327" t="s">
        <v>1794</v>
      </c>
      <c r="E108" s="18" t="s">
        <v>437</v>
      </c>
      <c r="F108" s="328">
        <v>1093.0799999999999</v>
      </c>
      <c r="G108" s="39"/>
      <c r="H108" s="45"/>
    </row>
    <row r="109" s="2" customFormat="1" ht="16.8" customHeight="1">
      <c r="A109" s="39"/>
      <c r="B109" s="45"/>
      <c r="C109" s="327" t="s">
        <v>1963</v>
      </c>
      <c r="D109" s="327" t="s">
        <v>1964</v>
      </c>
      <c r="E109" s="18" t="s">
        <v>437</v>
      </c>
      <c r="F109" s="328">
        <v>929.91999999999996</v>
      </c>
      <c r="G109" s="39"/>
      <c r="H109" s="45"/>
    </row>
    <row r="110" s="2" customFormat="1" ht="16.8" customHeight="1">
      <c r="A110" s="39"/>
      <c r="B110" s="45"/>
      <c r="C110" s="327" t="s">
        <v>2180</v>
      </c>
      <c r="D110" s="327" t="s">
        <v>2181</v>
      </c>
      <c r="E110" s="18" t="s">
        <v>437</v>
      </c>
      <c r="F110" s="328">
        <v>929.91999999999996</v>
      </c>
      <c r="G110" s="39"/>
      <c r="H110" s="45"/>
    </row>
    <row r="111" s="2" customFormat="1" ht="16.8" customHeight="1">
      <c r="A111" s="39"/>
      <c r="B111" s="45"/>
      <c r="C111" s="327" t="s">
        <v>2910</v>
      </c>
      <c r="D111" s="327" t="s">
        <v>2911</v>
      </c>
      <c r="E111" s="18" t="s">
        <v>437</v>
      </c>
      <c r="F111" s="328">
        <v>741.10599999999999</v>
      </c>
      <c r="G111" s="39"/>
      <c r="H111" s="45"/>
    </row>
    <row r="112" s="2" customFormat="1" ht="16.8" customHeight="1">
      <c r="A112" s="39"/>
      <c r="B112" s="45"/>
      <c r="C112" s="323" t="s">
        <v>597</v>
      </c>
      <c r="D112" s="324" t="s">
        <v>1</v>
      </c>
      <c r="E112" s="325" t="s">
        <v>1</v>
      </c>
      <c r="F112" s="326">
        <v>8.6600000000000001</v>
      </c>
      <c r="G112" s="39"/>
      <c r="H112" s="45"/>
    </row>
    <row r="113" s="2" customFormat="1" ht="16.8" customHeight="1">
      <c r="A113" s="39"/>
      <c r="B113" s="45"/>
      <c r="C113" s="327" t="s">
        <v>597</v>
      </c>
      <c r="D113" s="327" t="s">
        <v>2893</v>
      </c>
      <c r="E113" s="18" t="s">
        <v>1</v>
      </c>
      <c r="F113" s="328">
        <v>8.6600000000000001</v>
      </c>
      <c r="G113" s="39"/>
      <c r="H113" s="45"/>
    </row>
    <row r="114" s="2" customFormat="1" ht="16.8" customHeight="1">
      <c r="A114" s="39"/>
      <c r="B114" s="45"/>
      <c r="C114" s="329" t="s">
        <v>7049</v>
      </c>
      <c r="D114" s="39"/>
      <c r="E114" s="39"/>
      <c r="F114" s="39"/>
      <c r="G114" s="39"/>
      <c r="H114" s="45"/>
    </row>
    <row r="115" s="2" customFormat="1">
      <c r="A115" s="39"/>
      <c r="B115" s="45"/>
      <c r="C115" s="327" t="s">
        <v>2883</v>
      </c>
      <c r="D115" s="327" t="s">
        <v>2884</v>
      </c>
      <c r="E115" s="18" t="s">
        <v>437</v>
      </c>
      <c r="F115" s="328">
        <v>873.77999999999997</v>
      </c>
      <c r="G115" s="39"/>
      <c r="H115" s="45"/>
    </row>
    <row r="116" s="2" customFormat="1" ht="16.8" customHeight="1">
      <c r="A116" s="39"/>
      <c r="B116" s="45"/>
      <c r="C116" s="327" t="s">
        <v>1439</v>
      </c>
      <c r="D116" s="327" t="s">
        <v>1440</v>
      </c>
      <c r="E116" s="18" t="s">
        <v>455</v>
      </c>
      <c r="F116" s="328">
        <v>65.379999999999995</v>
      </c>
      <c r="G116" s="39"/>
      <c r="H116" s="45"/>
    </row>
    <row r="117" s="2" customFormat="1">
      <c r="A117" s="39"/>
      <c r="B117" s="45"/>
      <c r="C117" s="327" t="s">
        <v>1444</v>
      </c>
      <c r="D117" s="327" t="s">
        <v>1445</v>
      </c>
      <c r="E117" s="18" t="s">
        <v>455</v>
      </c>
      <c r="F117" s="328">
        <v>73.274000000000001</v>
      </c>
      <c r="G117" s="39"/>
      <c r="H117" s="45"/>
    </row>
    <row r="118" s="2" customFormat="1" ht="16.8" customHeight="1">
      <c r="A118" s="39"/>
      <c r="B118" s="45"/>
      <c r="C118" s="327" t="s">
        <v>1467</v>
      </c>
      <c r="D118" s="327" t="s">
        <v>1468</v>
      </c>
      <c r="E118" s="18" t="s">
        <v>480</v>
      </c>
      <c r="F118" s="328">
        <v>7.6769999999999996</v>
      </c>
      <c r="G118" s="39"/>
      <c r="H118" s="45"/>
    </row>
    <row r="119" s="2" customFormat="1" ht="16.8" customHeight="1">
      <c r="A119" s="39"/>
      <c r="B119" s="45"/>
      <c r="C119" s="327" t="s">
        <v>1481</v>
      </c>
      <c r="D119" s="327" t="s">
        <v>1482</v>
      </c>
      <c r="E119" s="18" t="s">
        <v>437</v>
      </c>
      <c r="F119" s="328">
        <v>929.91999999999996</v>
      </c>
      <c r="G119" s="39"/>
      <c r="H119" s="45"/>
    </row>
    <row r="120" s="2" customFormat="1">
      <c r="A120" s="39"/>
      <c r="B120" s="45"/>
      <c r="C120" s="327" t="s">
        <v>1742</v>
      </c>
      <c r="D120" s="327" t="s">
        <v>1743</v>
      </c>
      <c r="E120" s="18" t="s">
        <v>437</v>
      </c>
      <c r="F120" s="328">
        <v>19.050000000000001</v>
      </c>
      <c r="G120" s="39"/>
      <c r="H120" s="45"/>
    </row>
    <row r="121" s="2" customFormat="1" ht="16.8" customHeight="1">
      <c r="A121" s="39"/>
      <c r="B121" s="45"/>
      <c r="C121" s="327" t="s">
        <v>1766</v>
      </c>
      <c r="D121" s="327" t="s">
        <v>1767</v>
      </c>
      <c r="E121" s="18" t="s">
        <v>437</v>
      </c>
      <c r="F121" s="328">
        <v>305.17000000000002</v>
      </c>
      <c r="G121" s="39"/>
      <c r="H121" s="45"/>
    </row>
    <row r="122" s="2" customFormat="1">
      <c r="A122" s="39"/>
      <c r="B122" s="45"/>
      <c r="C122" s="327" t="s">
        <v>1761</v>
      </c>
      <c r="D122" s="327" t="s">
        <v>1762</v>
      </c>
      <c r="E122" s="18" t="s">
        <v>437</v>
      </c>
      <c r="F122" s="328">
        <v>836.61000000000001</v>
      </c>
      <c r="G122" s="39"/>
      <c r="H122" s="45"/>
    </row>
    <row r="123" s="2" customFormat="1" ht="16.8" customHeight="1">
      <c r="A123" s="39"/>
      <c r="B123" s="45"/>
      <c r="C123" s="327" t="s">
        <v>1776</v>
      </c>
      <c r="D123" s="327" t="s">
        <v>1777</v>
      </c>
      <c r="E123" s="18" t="s">
        <v>437</v>
      </c>
      <c r="F123" s="328">
        <v>305.17000000000002</v>
      </c>
      <c r="G123" s="39"/>
      <c r="H123" s="45"/>
    </row>
    <row r="124" s="2" customFormat="1" ht="16.8" customHeight="1">
      <c r="A124" s="39"/>
      <c r="B124" s="45"/>
      <c r="C124" s="327" t="s">
        <v>1793</v>
      </c>
      <c r="D124" s="327" t="s">
        <v>1794</v>
      </c>
      <c r="E124" s="18" t="s">
        <v>437</v>
      </c>
      <c r="F124" s="328">
        <v>1093.0799999999999</v>
      </c>
      <c r="G124" s="39"/>
      <c r="H124" s="45"/>
    </row>
    <row r="125" s="2" customFormat="1" ht="16.8" customHeight="1">
      <c r="A125" s="39"/>
      <c r="B125" s="45"/>
      <c r="C125" s="327" t="s">
        <v>1963</v>
      </c>
      <c r="D125" s="327" t="s">
        <v>1964</v>
      </c>
      <c r="E125" s="18" t="s">
        <v>437</v>
      </c>
      <c r="F125" s="328">
        <v>929.91999999999996</v>
      </c>
      <c r="G125" s="39"/>
      <c r="H125" s="45"/>
    </row>
    <row r="126" s="2" customFormat="1" ht="16.8" customHeight="1">
      <c r="A126" s="39"/>
      <c r="B126" s="45"/>
      <c r="C126" s="327" t="s">
        <v>2180</v>
      </c>
      <c r="D126" s="327" t="s">
        <v>2181</v>
      </c>
      <c r="E126" s="18" t="s">
        <v>437</v>
      </c>
      <c r="F126" s="328">
        <v>929.91999999999996</v>
      </c>
      <c r="G126" s="39"/>
      <c r="H126" s="45"/>
    </row>
    <row r="127" s="2" customFormat="1" ht="16.8" customHeight="1">
      <c r="A127" s="39"/>
      <c r="B127" s="45"/>
      <c r="C127" s="327" t="s">
        <v>2900</v>
      </c>
      <c r="D127" s="327" t="s">
        <v>2901</v>
      </c>
      <c r="E127" s="18" t="s">
        <v>437</v>
      </c>
      <c r="F127" s="328">
        <v>21.908000000000001</v>
      </c>
      <c r="G127" s="39"/>
      <c r="H127" s="45"/>
    </row>
    <row r="128" s="2" customFormat="1" ht="16.8" customHeight="1">
      <c r="A128" s="39"/>
      <c r="B128" s="45"/>
      <c r="C128" s="323" t="s">
        <v>599</v>
      </c>
      <c r="D128" s="324" t="s">
        <v>1</v>
      </c>
      <c r="E128" s="325" t="s">
        <v>1</v>
      </c>
      <c r="F128" s="326">
        <v>93.040000000000006</v>
      </c>
      <c r="G128" s="39"/>
      <c r="H128" s="45"/>
    </row>
    <row r="129" s="2" customFormat="1" ht="16.8" customHeight="1">
      <c r="A129" s="39"/>
      <c r="B129" s="45"/>
      <c r="C129" s="327" t="s">
        <v>599</v>
      </c>
      <c r="D129" s="327" t="s">
        <v>2986</v>
      </c>
      <c r="E129" s="18" t="s">
        <v>1</v>
      </c>
      <c r="F129" s="328">
        <v>93.040000000000006</v>
      </c>
      <c r="G129" s="39"/>
      <c r="H129" s="45"/>
    </row>
    <row r="130" s="2" customFormat="1" ht="16.8" customHeight="1">
      <c r="A130" s="39"/>
      <c r="B130" s="45"/>
      <c r="C130" s="329" t="s">
        <v>7049</v>
      </c>
      <c r="D130" s="39"/>
      <c r="E130" s="39"/>
      <c r="F130" s="39"/>
      <c r="G130" s="39"/>
      <c r="H130" s="45"/>
    </row>
    <row r="131" s="2" customFormat="1" ht="16.8" customHeight="1">
      <c r="A131" s="39"/>
      <c r="B131" s="45"/>
      <c r="C131" s="327" t="s">
        <v>2983</v>
      </c>
      <c r="D131" s="327" t="s">
        <v>2984</v>
      </c>
      <c r="E131" s="18" t="s">
        <v>437</v>
      </c>
      <c r="F131" s="328">
        <v>93.040000000000006</v>
      </c>
      <c r="G131" s="39"/>
      <c r="H131" s="45"/>
    </row>
    <row r="132" s="2" customFormat="1" ht="16.8" customHeight="1">
      <c r="A132" s="39"/>
      <c r="B132" s="45"/>
      <c r="C132" s="327" t="s">
        <v>1455</v>
      </c>
      <c r="D132" s="327" t="s">
        <v>1456</v>
      </c>
      <c r="E132" s="18" t="s">
        <v>455</v>
      </c>
      <c r="F132" s="328">
        <v>9.6760000000000002</v>
      </c>
      <c r="G132" s="39"/>
      <c r="H132" s="45"/>
    </row>
    <row r="133" s="2" customFormat="1" ht="16.8" customHeight="1">
      <c r="A133" s="39"/>
      <c r="B133" s="45"/>
      <c r="C133" s="327" t="s">
        <v>1467</v>
      </c>
      <c r="D133" s="327" t="s">
        <v>1468</v>
      </c>
      <c r="E133" s="18" t="s">
        <v>480</v>
      </c>
      <c r="F133" s="328">
        <v>7.6769999999999996</v>
      </c>
      <c r="G133" s="39"/>
      <c r="H133" s="45"/>
    </row>
    <row r="134" s="2" customFormat="1" ht="16.8" customHeight="1">
      <c r="A134" s="39"/>
      <c r="B134" s="45"/>
      <c r="C134" s="327" t="s">
        <v>1491</v>
      </c>
      <c r="D134" s="327" t="s">
        <v>1492</v>
      </c>
      <c r="E134" s="18" t="s">
        <v>437</v>
      </c>
      <c r="F134" s="328">
        <v>93.040000000000006</v>
      </c>
      <c r="G134" s="39"/>
      <c r="H134" s="45"/>
    </row>
    <row r="135" s="2" customFormat="1" ht="16.8" customHeight="1">
      <c r="A135" s="39"/>
      <c r="B135" s="45"/>
      <c r="C135" s="327" t="s">
        <v>1948</v>
      </c>
      <c r="D135" s="327" t="s">
        <v>1949</v>
      </c>
      <c r="E135" s="18" t="s">
        <v>437</v>
      </c>
      <c r="F135" s="328">
        <v>123.8</v>
      </c>
      <c r="G135" s="39"/>
      <c r="H135" s="45"/>
    </row>
    <row r="136" s="2" customFormat="1" ht="26.4" customHeight="1">
      <c r="A136" s="39"/>
      <c r="B136" s="45"/>
      <c r="C136" s="322" t="s">
        <v>7050</v>
      </c>
      <c r="D136" s="322" t="s">
        <v>177</v>
      </c>
      <c r="E136" s="39"/>
      <c r="F136" s="39"/>
      <c r="G136" s="39"/>
      <c r="H136" s="45"/>
    </row>
    <row r="137" s="2" customFormat="1" ht="16.8" customHeight="1">
      <c r="A137" s="39"/>
      <c r="B137" s="45"/>
      <c r="C137" s="323" t="s">
        <v>4422</v>
      </c>
      <c r="D137" s="324" t="s">
        <v>1</v>
      </c>
      <c r="E137" s="325" t="s">
        <v>1</v>
      </c>
      <c r="F137" s="326">
        <v>726.17999999999995</v>
      </c>
      <c r="G137" s="39"/>
      <c r="H137" s="45"/>
    </row>
    <row r="138" s="2" customFormat="1" ht="16.8" customHeight="1">
      <c r="A138" s="39"/>
      <c r="B138" s="45"/>
      <c r="C138" s="327" t="s">
        <v>1</v>
      </c>
      <c r="D138" s="327" t="s">
        <v>5224</v>
      </c>
      <c r="E138" s="18" t="s">
        <v>1</v>
      </c>
      <c r="F138" s="328">
        <v>274</v>
      </c>
      <c r="G138" s="39"/>
      <c r="H138" s="45"/>
    </row>
    <row r="139" s="2" customFormat="1" ht="16.8" customHeight="1">
      <c r="A139" s="39"/>
      <c r="B139" s="45"/>
      <c r="C139" s="327" t="s">
        <v>1</v>
      </c>
      <c r="D139" s="327" t="s">
        <v>5225</v>
      </c>
      <c r="E139" s="18" t="s">
        <v>1</v>
      </c>
      <c r="F139" s="328">
        <v>452.18000000000001</v>
      </c>
      <c r="G139" s="39"/>
      <c r="H139" s="45"/>
    </row>
    <row r="140" s="2" customFormat="1" ht="16.8" customHeight="1">
      <c r="A140" s="39"/>
      <c r="B140" s="45"/>
      <c r="C140" s="327" t="s">
        <v>4422</v>
      </c>
      <c r="D140" s="327" t="s">
        <v>485</v>
      </c>
      <c r="E140" s="18" t="s">
        <v>1</v>
      </c>
      <c r="F140" s="328">
        <v>726.17999999999995</v>
      </c>
      <c r="G140" s="39"/>
      <c r="H140" s="45"/>
    </row>
    <row r="141" s="2" customFormat="1" ht="16.8" customHeight="1">
      <c r="A141" s="39"/>
      <c r="B141" s="45"/>
      <c r="C141" s="329" t="s">
        <v>7049</v>
      </c>
      <c r="D141" s="39"/>
      <c r="E141" s="39"/>
      <c r="F141" s="39"/>
      <c r="G141" s="39"/>
      <c r="H141" s="45"/>
    </row>
    <row r="142" s="2" customFormat="1" ht="16.8" customHeight="1">
      <c r="A142" s="39"/>
      <c r="B142" s="45"/>
      <c r="C142" s="327" t="s">
        <v>5220</v>
      </c>
      <c r="D142" s="327" t="s">
        <v>5221</v>
      </c>
      <c r="E142" s="18" t="s">
        <v>437</v>
      </c>
      <c r="F142" s="328">
        <v>726.17999999999995</v>
      </c>
      <c r="G142" s="39"/>
      <c r="H142" s="45"/>
    </row>
    <row r="143" s="2" customFormat="1" ht="16.8" customHeight="1">
      <c r="A143" s="39"/>
      <c r="B143" s="45"/>
      <c r="C143" s="327" t="s">
        <v>1481</v>
      </c>
      <c r="D143" s="327" t="s">
        <v>1482</v>
      </c>
      <c r="E143" s="18" t="s">
        <v>437</v>
      </c>
      <c r="F143" s="328">
        <v>926.35000000000002</v>
      </c>
      <c r="G143" s="39"/>
      <c r="H143" s="45"/>
    </row>
    <row r="144" s="2" customFormat="1" ht="16.8" customHeight="1">
      <c r="A144" s="39"/>
      <c r="B144" s="45"/>
      <c r="C144" s="323" t="s">
        <v>4424</v>
      </c>
      <c r="D144" s="324" t="s">
        <v>1</v>
      </c>
      <c r="E144" s="325" t="s">
        <v>1</v>
      </c>
      <c r="F144" s="326">
        <v>197.16999999999999</v>
      </c>
      <c r="G144" s="39"/>
      <c r="H144" s="45"/>
    </row>
    <row r="145" s="2" customFormat="1" ht="16.8" customHeight="1">
      <c r="A145" s="39"/>
      <c r="B145" s="45"/>
      <c r="C145" s="327" t="s">
        <v>4424</v>
      </c>
      <c r="D145" s="327" t="s">
        <v>5261</v>
      </c>
      <c r="E145" s="18" t="s">
        <v>1</v>
      </c>
      <c r="F145" s="328">
        <v>197.16999999999999</v>
      </c>
      <c r="G145" s="39"/>
      <c r="H145" s="45"/>
    </row>
    <row r="146" s="2" customFormat="1" ht="16.8" customHeight="1">
      <c r="A146" s="39"/>
      <c r="B146" s="45"/>
      <c r="C146" s="329" t="s">
        <v>7049</v>
      </c>
      <c r="D146" s="39"/>
      <c r="E146" s="39"/>
      <c r="F146" s="39"/>
      <c r="G146" s="39"/>
      <c r="H146" s="45"/>
    </row>
    <row r="147" s="2" customFormat="1" ht="16.8" customHeight="1">
      <c r="A147" s="39"/>
      <c r="B147" s="45"/>
      <c r="C147" s="327" t="s">
        <v>2931</v>
      </c>
      <c r="D147" s="327" t="s">
        <v>5259</v>
      </c>
      <c r="E147" s="18" t="s">
        <v>437</v>
      </c>
      <c r="F147" s="328">
        <v>197.16999999999999</v>
      </c>
      <c r="G147" s="39"/>
      <c r="H147" s="45"/>
    </row>
    <row r="148" s="2" customFormat="1" ht="16.8" customHeight="1">
      <c r="A148" s="39"/>
      <c r="B148" s="45"/>
      <c r="C148" s="327" t="s">
        <v>1481</v>
      </c>
      <c r="D148" s="327" t="s">
        <v>1482</v>
      </c>
      <c r="E148" s="18" t="s">
        <v>437</v>
      </c>
      <c r="F148" s="328">
        <v>926.35000000000002</v>
      </c>
      <c r="G148" s="39"/>
      <c r="H148" s="45"/>
    </row>
    <row r="149" s="2" customFormat="1" ht="26.4" customHeight="1">
      <c r="A149" s="39"/>
      <c r="B149" s="45"/>
      <c r="C149" s="322" t="s">
        <v>7051</v>
      </c>
      <c r="D149" s="322" t="s">
        <v>238</v>
      </c>
      <c r="E149" s="39"/>
      <c r="F149" s="39"/>
      <c r="G149" s="39"/>
      <c r="H149" s="45"/>
    </row>
    <row r="150" s="2" customFormat="1" ht="16.8" customHeight="1">
      <c r="A150" s="39"/>
      <c r="B150" s="45"/>
      <c r="C150" s="323" t="s">
        <v>5944</v>
      </c>
      <c r="D150" s="324" t="s">
        <v>1</v>
      </c>
      <c r="E150" s="325" t="s">
        <v>1</v>
      </c>
      <c r="F150" s="326">
        <v>415.57999999999998</v>
      </c>
      <c r="G150" s="39"/>
      <c r="H150" s="45"/>
    </row>
    <row r="151" s="2" customFormat="1" ht="16.8" customHeight="1">
      <c r="A151" s="39"/>
      <c r="B151" s="45"/>
      <c r="C151" s="327" t="s">
        <v>5944</v>
      </c>
      <c r="D151" s="327" t="s">
        <v>6282</v>
      </c>
      <c r="E151" s="18" t="s">
        <v>1</v>
      </c>
      <c r="F151" s="328">
        <v>415.57999999999998</v>
      </c>
      <c r="G151" s="39"/>
      <c r="H151" s="45"/>
    </row>
    <row r="152" s="2" customFormat="1" ht="16.8" customHeight="1">
      <c r="A152" s="39"/>
      <c r="B152" s="45"/>
      <c r="C152" s="329" t="s">
        <v>7049</v>
      </c>
      <c r="D152" s="39"/>
      <c r="E152" s="39"/>
      <c r="F152" s="39"/>
      <c r="G152" s="39"/>
      <c r="H152" s="45"/>
    </row>
    <row r="153" s="2" customFormat="1">
      <c r="A153" s="39"/>
      <c r="B153" s="45"/>
      <c r="C153" s="327" t="s">
        <v>2926</v>
      </c>
      <c r="D153" s="327" t="s">
        <v>2927</v>
      </c>
      <c r="E153" s="18" t="s">
        <v>437</v>
      </c>
      <c r="F153" s="328">
        <v>415.57999999999998</v>
      </c>
      <c r="G153" s="39"/>
      <c r="H153" s="45"/>
    </row>
    <row r="154" s="2" customFormat="1" ht="16.8" customHeight="1">
      <c r="A154" s="39"/>
      <c r="B154" s="45"/>
      <c r="C154" s="327" t="s">
        <v>1776</v>
      </c>
      <c r="D154" s="327" t="s">
        <v>1777</v>
      </c>
      <c r="E154" s="18" t="s">
        <v>437</v>
      </c>
      <c r="F154" s="328">
        <v>415.57999999999998</v>
      </c>
      <c r="G154" s="39"/>
      <c r="H154" s="45"/>
    </row>
    <row r="155" s="2" customFormat="1" ht="16.8" customHeight="1">
      <c r="A155" s="39"/>
      <c r="B155" s="45"/>
      <c r="C155" s="327" t="s">
        <v>1793</v>
      </c>
      <c r="D155" s="327" t="s">
        <v>1794</v>
      </c>
      <c r="E155" s="18" t="s">
        <v>437</v>
      </c>
      <c r="F155" s="328">
        <v>415.57999999999998</v>
      </c>
      <c r="G155" s="39"/>
      <c r="H155" s="45"/>
    </row>
    <row r="156" s="2" customFormat="1" ht="16.8" customHeight="1">
      <c r="A156" s="39"/>
      <c r="B156" s="45"/>
      <c r="C156" s="327" t="s">
        <v>1818</v>
      </c>
      <c r="D156" s="327" t="s">
        <v>1819</v>
      </c>
      <c r="E156" s="18" t="s">
        <v>437</v>
      </c>
      <c r="F156" s="328">
        <v>415.57999999999998</v>
      </c>
      <c r="G156" s="39"/>
      <c r="H156" s="45"/>
    </row>
    <row r="157" s="2" customFormat="1" ht="16.8" customHeight="1">
      <c r="A157" s="39"/>
      <c r="B157" s="45"/>
      <c r="C157" s="327" t="s">
        <v>1948</v>
      </c>
      <c r="D157" s="327" t="s">
        <v>1949</v>
      </c>
      <c r="E157" s="18" t="s">
        <v>437</v>
      </c>
      <c r="F157" s="328">
        <v>415.57999999999998</v>
      </c>
      <c r="G157" s="39"/>
      <c r="H157" s="45"/>
    </row>
    <row r="158" s="2" customFormat="1">
      <c r="A158" s="39"/>
      <c r="B158" s="45"/>
      <c r="C158" s="327" t="s">
        <v>2234</v>
      </c>
      <c r="D158" s="327" t="s">
        <v>2235</v>
      </c>
      <c r="E158" s="18" t="s">
        <v>437</v>
      </c>
      <c r="F158" s="328">
        <v>415.57999999999998</v>
      </c>
      <c r="G158" s="39"/>
      <c r="H158" s="45"/>
    </row>
    <row r="159" s="2" customFormat="1" ht="16.8" customHeight="1">
      <c r="A159" s="39"/>
      <c r="B159" s="45"/>
      <c r="C159" s="327" t="s">
        <v>2239</v>
      </c>
      <c r="D159" s="327" t="s">
        <v>2240</v>
      </c>
      <c r="E159" s="18" t="s">
        <v>437</v>
      </c>
      <c r="F159" s="328">
        <v>415.57999999999998</v>
      </c>
      <c r="G159" s="39"/>
      <c r="H159" s="45"/>
    </row>
    <row r="160" s="2" customFormat="1" ht="7.44" customHeight="1">
      <c r="A160" s="39"/>
      <c r="B160" s="181"/>
      <c r="C160" s="182"/>
      <c r="D160" s="182"/>
      <c r="E160" s="182"/>
      <c r="F160" s="182"/>
      <c r="G160" s="182"/>
      <c r="H160" s="45"/>
    </row>
    <row r="161" s="2" customFormat="1">
      <c r="A161" s="39"/>
      <c r="B161" s="39"/>
      <c r="C161" s="39"/>
      <c r="D161" s="39"/>
      <c r="E161" s="39"/>
      <c r="F161" s="39"/>
      <c r="G161" s="39"/>
      <c r="H161" s="39"/>
    </row>
  </sheetData>
  <sheetProtection sheet="1" formatColumns="0" formatRows="0" objects="1" scenarios="1" spinCount="100000" saltValue="IcHoeBDkhRvNHa37VTM9vHZYGdGn2LWLHZ2adYdh3Cb0vgumv6XoMRPFN4unXcROGjaAQI4XteOimxhVFHhFnA==" hashValue="1McOrTrC4PW2Dpd9ZvuS7522eGhxg9VQI8wDSyW7drz8PDv8N8GQGWl6nZ2b2lXJFzLvotEgxNyJeZdgkWC3fg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3256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ROUND((SUM(BE128:BE194)),  2)</f>
        <v>0</v>
      </c>
      <c r="G37" s="39"/>
      <c r="H37" s="39"/>
      <c r="I37" s="166">
        <v>0.20999999999999999</v>
      </c>
      <c r="J37" s="165">
        <f>ROUND(((SUM(BE128:BE194))*I37),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ROUND((SUM(BF128:BF194)),  2)</f>
        <v>0</v>
      </c>
      <c r="G38" s="39"/>
      <c r="H38" s="39"/>
      <c r="I38" s="166">
        <v>0.14999999999999999</v>
      </c>
      <c r="J38" s="165">
        <f>ROUND(((SUM(BF128:BF194))*I38),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ROUND((SUM(BG128:BG194)),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ROUND((SUM(BH128:BH194)),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ROUND((SUM(BI128:BI194)),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3257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3258</v>
      </c>
      <c r="E102" s="193"/>
      <c r="F102" s="193"/>
      <c r="G102" s="193"/>
      <c r="H102" s="193"/>
      <c r="I102" s="193"/>
      <c r="J102" s="194">
        <f>J141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3259</v>
      </c>
      <c r="E103" s="193"/>
      <c r="F103" s="193"/>
      <c r="G103" s="193"/>
      <c r="H103" s="193"/>
      <c r="I103" s="193"/>
      <c r="J103" s="194">
        <f>J169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3260</v>
      </c>
      <c r="E104" s="193"/>
      <c r="F104" s="193"/>
      <c r="G104" s="193"/>
      <c r="H104" s="193"/>
      <c r="I104" s="193"/>
      <c r="J104" s="194">
        <f>J188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304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592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3168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09" t="s">
        <v>3230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3231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KT - Kabelové trasy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>Třebotov, Hlavní 190, 252 26 areál školy</v>
      </c>
      <c r="G122" s="41"/>
      <c r="H122" s="41"/>
      <c r="I122" s="33" t="s">
        <v>24</v>
      </c>
      <c r="J122" s="80" t="str">
        <f>IF(J16="","",J16)</f>
        <v>8. 2. 2024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305</v>
      </c>
      <c r="D127" s="204" t="s">
        <v>66</v>
      </c>
      <c r="E127" s="204" t="s">
        <v>62</v>
      </c>
      <c r="F127" s="204" t="s">
        <v>63</v>
      </c>
      <c r="G127" s="204" t="s">
        <v>306</v>
      </c>
      <c r="H127" s="204" t="s">
        <v>307</v>
      </c>
      <c r="I127" s="204" t="s">
        <v>308</v>
      </c>
      <c r="J127" s="204" t="s">
        <v>295</v>
      </c>
      <c r="K127" s="205" t="s">
        <v>309</v>
      </c>
      <c r="L127" s="206"/>
      <c r="M127" s="101" t="s">
        <v>1</v>
      </c>
      <c r="N127" s="102" t="s">
        <v>45</v>
      </c>
      <c r="O127" s="102" t="s">
        <v>310</v>
      </c>
      <c r="P127" s="102" t="s">
        <v>311</v>
      </c>
      <c r="Q127" s="102" t="s">
        <v>312</v>
      </c>
      <c r="R127" s="102" t="s">
        <v>313</v>
      </c>
      <c r="S127" s="102" t="s">
        <v>314</v>
      </c>
      <c r="T127" s="103" t="s">
        <v>315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316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P129+P141+P169+P188</f>
        <v>0</v>
      </c>
      <c r="Q128" s="105"/>
      <c r="R128" s="209">
        <f>R129+R141+R169+R188</f>
        <v>0</v>
      </c>
      <c r="S128" s="105"/>
      <c r="T128" s="210">
        <f>T129+T141+T169+T188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297</v>
      </c>
      <c r="BK128" s="211">
        <f>BK129+BK141+BK169+BK188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3235</v>
      </c>
      <c r="F129" s="215" t="s">
        <v>3261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SUM(P130:P140)</f>
        <v>0</v>
      </c>
      <c r="Q129" s="220"/>
      <c r="R129" s="221">
        <f>SUM(R130:R140)</f>
        <v>0</v>
      </c>
      <c r="S129" s="220"/>
      <c r="T129" s="222">
        <f>SUM(T130:T140)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320</v>
      </c>
      <c r="BK129" s="225">
        <f>SUM(BK130:BK140)</f>
        <v>0</v>
      </c>
    </row>
    <row r="130" s="2" customFormat="1" ht="16.5" customHeight="1">
      <c r="A130" s="39"/>
      <c r="B130" s="40"/>
      <c r="C130" s="228" t="s">
        <v>89</v>
      </c>
      <c r="D130" s="228" t="s">
        <v>323</v>
      </c>
      <c r="E130" s="229" t="s">
        <v>3262</v>
      </c>
      <c r="F130" s="230" t="s">
        <v>3263</v>
      </c>
      <c r="G130" s="231" t="s">
        <v>515</v>
      </c>
      <c r="H130" s="232">
        <v>220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91</v>
      </c>
    </row>
    <row r="131" s="2" customFormat="1" ht="16.5" customHeight="1">
      <c r="A131" s="39"/>
      <c r="B131" s="40"/>
      <c r="C131" s="228" t="s">
        <v>91</v>
      </c>
      <c r="D131" s="228" t="s">
        <v>323</v>
      </c>
      <c r="E131" s="229" t="s">
        <v>3264</v>
      </c>
      <c r="F131" s="230" t="s">
        <v>3265</v>
      </c>
      <c r="G131" s="231" t="s">
        <v>515</v>
      </c>
      <c r="H131" s="232">
        <v>350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341</v>
      </c>
    </row>
    <row r="132" s="2" customFormat="1" ht="16.5" customHeight="1">
      <c r="A132" s="39"/>
      <c r="B132" s="40"/>
      <c r="C132" s="228" t="s">
        <v>111</v>
      </c>
      <c r="D132" s="228" t="s">
        <v>323</v>
      </c>
      <c r="E132" s="229" t="s">
        <v>3266</v>
      </c>
      <c r="F132" s="230" t="s">
        <v>3267</v>
      </c>
      <c r="G132" s="231" t="s">
        <v>515</v>
      </c>
      <c r="H132" s="232">
        <v>300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350</v>
      </c>
    </row>
    <row r="133" s="2" customFormat="1" ht="16.5" customHeight="1">
      <c r="A133" s="39"/>
      <c r="B133" s="40"/>
      <c r="C133" s="228" t="s">
        <v>341</v>
      </c>
      <c r="D133" s="228" t="s">
        <v>323</v>
      </c>
      <c r="E133" s="229" t="s">
        <v>3268</v>
      </c>
      <c r="F133" s="230" t="s">
        <v>3269</v>
      </c>
      <c r="G133" s="231" t="s">
        <v>515</v>
      </c>
      <c r="H133" s="232">
        <v>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363</v>
      </c>
    </row>
    <row r="134" s="2" customFormat="1" ht="16.5" customHeight="1">
      <c r="A134" s="39"/>
      <c r="B134" s="40"/>
      <c r="C134" s="228" t="s">
        <v>319</v>
      </c>
      <c r="D134" s="228" t="s">
        <v>323</v>
      </c>
      <c r="E134" s="229" t="s">
        <v>3270</v>
      </c>
      <c r="F134" s="230" t="s">
        <v>3271</v>
      </c>
      <c r="G134" s="231" t="s">
        <v>3175</v>
      </c>
      <c r="H134" s="232">
        <v>260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373</v>
      </c>
    </row>
    <row r="135" s="2" customFormat="1" ht="16.5" customHeight="1">
      <c r="A135" s="39"/>
      <c r="B135" s="40"/>
      <c r="C135" s="228" t="s">
        <v>350</v>
      </c>
      <c r="D135" s="228" t="s">
        <v>323</v>
      </c>
      <c r="E135" s="229" t="s">
        <v>3272</v>
      </c>
      <c r="F135" s="230" t="s">
        <v>3273</v>
      </c>
      <c r="G135" s="231" t="s">
        <v>3175</v>
      </c>
      <c r="H135" s="232">
        <v>30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383</v>
      </c>
    </row>
    <row r="136" s="2" customFormat="1" ht="16.5" customHeight="1">
      <c r="A136" s="39"/>
      <c r="B136" s="40"/>
      <c r="C136" s="228" t="s">
        <v>357</v>
      </c>
      <c r="D136" s="228" t="s">
        <v>323</v>
      </c>
      <c r="E136" s="229" t="s">
        <v>3274</v>
      </c>
      <c r="F136" s="230" t="s">
        <v>3275</v>
      </c>
      <c r="G136" s="231" t="s">
        <v>3175</v>
      </c>
      <c r="H136" s="232">
        <v>5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393</v>
      </c>
    </row>
    <row r="137" s="2" customFormat="1" ht="21.75" customHeight="1">
      <c r="A137" s="39"/>
      <c r="B137" s="40"/>
      <c r="C137" s="228" t="s">
        <v>363</v>
      </c>
      <c r="D137" s="228" t="s">
        <v>323</v>
      </c>
      <c r="E137" s="229" t="s">
        <v>3276</v>
      </c>
      <c r="F137" s="230" t="s">
        <v>3277</v>
      </c>
      <c r="G137" s="231" t="s">
        <v>3175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404</v>
      </c>
    </row>
    <row r="138" s="2" customFormat="1" ht="16.5" customHeight="1">
      <c r="A138" s="39"/>
      <c r="B138" s="40"/>
      <c r="C138" s="228" t="s">
        <v>368</v>
      </c>
      <c r="D138" s="228" t="s">
        <v>323</v>
      </c>
      <c r="E138" s="229" t="s">
        <v>3278</v>
      </c>
      <c r="F138" s="230" t="s">
        <v>3279</v>
      </c>
      <c r="G138" s="231" t="s">
        <v>3175</v>
      </c>
      <c r="H138" s="232">
        <v>16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414</v>
      </c>
    </row>
    <row r="139" s="2" customFormat="1" ht="24.15" customHeight="1">
      <c r="A139" s="39"/>
      <c r="B139" s="40"/>
      <c r="C139" s="228" t="s">
        <v>373</v>
      </c>
      <c r="D139" s="228" t="s">
        <v>323</v>
      </c>
      <c r="E139" s="229" t="s">
        <v>3280</v>
      </c>
      <c r="F139" s="230" t="s">
        <v>3281</v>
      </c>
      <c r="G139" s="231" t="s">
        <v>515</v>
      </c>
      <c r="H139" s="232">
        <v>82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522</v>
      </c>
    </row>
    <row r="140" s="2" customFormat="1" ht="16.5" customHeight="1">
      <c r="A140" s="39"/>
      <c r="B140" s="40"/>
      <c r="C140" s="228" t="s">
        <v>378</v>
      </c>
      <c r="D140" s="228" t="s">
        <v>323</v>
      </c>
      <c r="E140" s="229" t="s">
        <v>3282</v>
      </c>
      <c r="F140" s="230" t="s">
        <v>3283</v>
      </c>
      <c r="G140" s="231" t="s">
        <v>515</v>
      </c>
      <c r="H140" s="232">
        <v>31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531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3247</v>
      </c>
      <c r="F141" s="215" t="s">
        <v>3284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SUM(P142:P168)</f>
        <v>0</v>
      </c>
      <c r="Q141" s="220"/>
      <c r="R141" s="221">
        <f>SUM(R142:R168)</f>
        <v>0</v>
      </c>
      <c r="S141" s="220"/>
      <c r="T141" s="222">
        <f>SUM(T142:T168)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320</v>
      </c>
      <c r="BK141" s="225">
        <f>SUM(BK142:BK168)</f>
        <v>0</v>
      </c>
    </row>
    <row r="142" s="2" customFormat="1" ht="16.5" customHeight="1">
      <c r="A142" s="39"/>
      <c r="B142" s="40"/>
      <c r="C142" s="228" t="s">
        <v>383</v>
      </c>
      <c r="D142" s="228" t="s">
        <v>323</v>
      </c>
      <c r="E142" s="229" t="s">
        <v>3285</v>
      </c>
      <c r="F142" s="230" t="s">
        <v>3286</v>
      </c>
      <c r="G142" s="231" t="s">
        <v>515</v>
      </c>
      <c r="H142" s="232">
        <v>60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541</v>
      </c>
    </row>
    <row r="143" s="2" customFormat="1" ht="16.5" customHeight="1">
      <c r="A143" s="39"/>
      <c r="B143" s="40"/>
      <c r="C143" s="228" t="s">
        <v>388</v>
      </c>
      <c r="D143" s="228" t="s">
        <v>323</v>
      </c>
      <c r="E143" s="229" t="s">
        <v>3287</v>
      </c>
      <c r="F143" s="230" t="s">
        <v>3288</v>
      </c>
      <c r="G143" s="231" t="s">
        <v>515</v>
      </c>
      <c r="H143" s="232">
        <v>2480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550</v>
      </c>
    </row>
    <row r="144" s="2" customFormat="1" ht="16.5" customHeight="1">
      <c r="A144" s="39"/>
      <c r="B144" s="40"/>
      <c r="C144" s="228" t="s">
        <v>393</v>
      </c>
      <c r="D144" s="228" t="s">
        <v>323</v>
      </c>
      <c r="E144" s="229" t="s">
        <v>3289</v>
      </c>
      <c r="F144" s="230" t="s">
        <v>3290</v>
      </c>
      <c r="G144" s="231" t="s">
        <v>515</v>
      </c>
      <c r="H144" s="232">
        <v>760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561</v>
      </c>
    </row>
    <row r="145" s="2" customFormat="1" ht="16.5" customHeight="1">
      <c r="A145" s="39"/>
      <c r="B145" s="40"/>
      <c r="C145" s="228" t="s">
        <v>8</v>
      </c>
      <c r="D145" s="228" t="s">
        <v>323</v>
      </c>
      <c r="E145" s="229" t="s">
        <v>3291</v>
      </c>
      <c r="F145" s="230" t="s">
        <v>3292</v>
      </c>
      <c r="G145" s="231" t="s">
        <v>515</v>
      </c>
      <c r="H145" s="232">
        <v>20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573</v>
      </c>
    </row>
    <row r="146" s="2" customFormat="1" ht="16.5" customHeight="1">
      <c r="A146" s="39"/>
      <c r="B146" s="40"/>
      <c r="C146" s="228" t="s">
        <v>404</v>
      </c>
      <c r="D146" s="228" t="s">
        <v>323</v>
      </c>
      <c r="E146" s="229" t="s">
        <v>3293</v>
      </c>
      <c r="F146" s="230" t="s">
        <v>3294</v>
      </c>
      <c r="G146" s="231" t="s">
        <v>515</v>
      </c>
      <c r="H146" s="232">
        <v>60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823</v>
      </c>
    </row>
    <row r="147" s="2" customFormat="1" ht="16.5" customHeight="1">
      <c r="A147" s="39"/>
      <c r="B147" s="40"/>
      <c r="C147" s="228" t="s">
        <v>409</v>
      </c>
      <c r="D147" s="228" t="s">
        <v>323</v>
      </c>
      <c r="E147" s="229" t="s">
        <v>3295</v>
      </c>
      <c r="F147" s="230" t="s">
        <v>3296</v>
      </c>
      <c r="G147" s="231" t="s">
        <v>515</v>
      </c>
      <c r="H147" s="232">
        <v>1950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832</v>
      </c>
    </row>
    <row r="148" s="2" customFormat="1" ht="16.5" customHeight="1">
      <c r="A148" s="39"/>
      <c r="B148" s="40"/>
      <c r="C148" s="228" t="s">
        <v>414</v>
      </c>
      <c r="D148" s="228" t="s">
        <v>323</v>
      </c>
      <c r="E148" s="229" t="s">
        <v>3297</v>
      </c>
      <c r="F148" s="230" t="s">
        <v>3298</v>
      </c>
      <c r="G148" s="231" t="s">
        <v>515</v>
      </c>
      <c r="H148" s="232">
        <v>55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844</v>
      </c>
    </row>
    <row r="149" s="2" customFormat="1" ht="16.5" customHeight="1">
      <c r="A149" s="39"/>
      <c r="B149" s="40"/>
      <c r="C149" s="228" t="s">
        <v>421</v>
      </c>
      <c r="D149" s="228" t="s">
        <v>323</v>
      </c>
      <c r="E149" s="229" t="s">
        <v>3299</v>
      </c>
      <c r="F149" s="230" t="s">
        <v>3300</v>
      </c>
      <c r="G149" s="231" t="s">
        <v>515</v>
      </c>
      <c r="H149" s="232">
        <v>16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862</v>
      </c>
    </row>
    <row r="150" s="2" customFormat="1" ht="16.5" customHeight="1">
      <c r="A150" s="39"/>
      <c r="B150" s="40"/>
      <c r="C150" s="228" t="s">
        <v>522</v>
      </c>
      <c r="D150" s="228" t="s">
        <v>323</v>
      </c>
      <c r="E150" s="229" t="s">
        <v>3301</v>
      </c>
      <c r="F150" s="230" t="s">
        <v>3302</v>
      </c>
      <c r="G150" s="231" t="s">
        <v>515</v>
      </c>
      <c r="H150" s="232">
        <v>68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874</v>
      </c>
    </row>
    <row r="151" s="2" customFormat="1" ht="16.5" customHeight="1">
      <c r="A151" s="39"/>
      <c r="B151" s="40"/>
      <c r="C151" s="228" t="s">
        <v>7</v>
      </c>
      <c r="D151" s="228" t="s">
        <v>323</v>
      </c>
      <c r="E151" s="229" t="s">
        <v>3303</v>
      </c>
      <c r="F151" s="230" t="s">
        <v>3304</v>
      </c>
      <c r="G151" s="231" t="s">
        <v>515</v>
      </c>
      <c r="H151" s="232">
        <v>230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889</v>
      </c>
    </row>
    <row r="152" s="2" customFormat="1" ht="16.5" customHeight="1">
      <c r="A152" s="39"/>
      <c r="B152" s="40"/>
      <c r="C152" s="228" t="s">
        <v>531</v>
      </c>
      <c r="D152" s="228" t="s">
        <v>323</v>
      </c>
      <c r="E152" s="229" t="s">
        <v>3305</v>
      </c>
      <c r="F152" s="230" t="s">
        <v>3306</v>
      </c>
      <c r="G152" s="231" t="s">
        <v>515</v>
      </c>
      <c r="H152" s="232">
        <v>100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907</v>
      </c>
    </row>
    <row r="153" s="2" customFormat="1" ht="16.5" customHeight="1">
      <c r="A153" s="39"/>
      <c r="B153" s="40"/>
      <c r="C153" s="228" t="s">
        <v>536</v>
      </c>
      <c r="D153" s="228" t="s">
        <v>323</v>
      </c>
      <c r="E153" s="229" t="s">
        <v>3307</v>
      </c>
      <c r="F153" s="230" t="s">
        <v>3308</v>
      </c>
      <c r="G153" s="231" t="s">
        <v>515</v>
      </c>
      <c r="H153" s="232">
        <v>60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923</v>
      </c>
    </row>
    <row r="154" s="2" customFormat="1" ht="16.5" customHeight="1">
      <c r="A154" s="39"/>
      <c r="B154" s="40"/>
      <c r="C154" s="228" t="s">
        <v>541</v>
      </c>
      <c r="D154" s="228" t="s">
        <v>323</v>
      </c>
      <c r="E154" s="229" t="s">
        <v>3309</v>
      </c>
      <c r="F154" s="230" t="s">
        <v>3310</v>
      </c>
      <c r="G154" s="231" t="s">
        <v>515</v>
      </c>
      <c r="H154" s="232">
        <v>70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933</v>
      </c>
    </row>
    <row r="155" s="2" customFormat="1" ht="16.5" customHeight="1">
      <c r="A155" s="39"/>
      <c r="B155" s="40"/>
      <c r="C155" s="228" t="s">
        <v>546</v>
      </c>
      <c r="D155" s="228" t="s">
        <v>323</v>
      </c>
      <c r="E155" s="229" t="s">
        <v>3311</v>
      </c>
      <c r="F155" s="230" t="s">
        <v>3312</v>
      </c>
      <c r="G155" s="231" t="s">
        <v>515</v>
      </c>
      <c r="H155" s="232">
        <v>30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942</v>
      </c>
    </row>
    <row r="156" s="2" customFormat="1" ht="16.5" customHeight="1">
      <c r="A156" s="39"/>
      <c r="B156" s="40"/>
      <c r="C156" s="228" t="s">
        <v>550</v>
      </c>
      <c r="D156" s="228" t="s">
        <v>323</v>
      </c>
      <c r="E156" s="229" t="s">
        <v>3313</v>
      </c>
      <c r="F156" s="230" t="s">
        <v>3314</v>
      </c>
      <c r="G156" s="231" t="s">
        <v>515</v>
      </c>
      <c r="H156" s="232">
        <v>65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956</v>
      </c>
    </row>
    <row r="157" s="2" customFormat="1" ht="16.5" customHeight="1">
      <c r="A157" s="39"/>
      <c r="B157" s="40"/>
      <c r="C157" s="228" t="s">
        <v>556</v>
      </c>
      <c r="D157" s="228" t="s">
        <v>323</v>
      </c>
      <c r="E157" s="229" t="s">
        <v>3315</v>
      </c>
      <c r="F157" s="230" t="s">
        <v>3316</v>
      </c>
      <c r="G157" s="231" t="s">
        <v>515</v>
      </c>
      <c r="H157" s="232">
        <v>225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968</v>
      </c>
    </row>
    <row r="158" s="2" customFormat="1" ht="16.5" customHeight="1">
      <c r="A158" s="39"/>
      <c r="B158" s="40"/>
      <c r="C158" s="228" t="s">
        <v>561</v>
      </c>
      <c r="D158" s="228" t="s">
        <v>323</v>
      </c>
      <c r="E158" s="229" t="s">
        <v>3317</v>
      </c>
      <c r="F158" s="230" t="s">
        <v>3318</v>
      </c>
      <c r="G158" s="231" t="s">
        <v>515</v>
      </c>
      <c r="H158" s="232">
        <v>35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986</v>
      </c>
    </row>
    <row r="159" s="2" customFormat="1" ht="16.5" customHeight="1">
      <c r="A159" s="39"/>
      <c r="B159" s="40"/>
      <c r="C159" s="228" t="s">
        <v>566</v>
      </c>
      <c r="D159" s="228" t="s">
        <v>323</v>
      </c>
      <c r="E159" s="229" t="s">
        <v>3319</v>
      </c>
      <c r="F159" s="230" t="s">
        <v>3320</v>
      </c>
      <c r="G159" s="231" t="s">
        <v>515</v>
      </c>
      <c r="H159" s="232">
        <v>60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997</v>
      </c>
    </row>
    <row r="160" s="2" customFormat="1" ht="16.5" customHeight="1">
      <c r="A160" s="39"/>
      <c r="B160" s="40"/>
      <c r="C160" s="228" t="s">
        <v>573</v>
      </c>
      <c r="D160" s="228" t="s">
        <v>323</v>
      </c>
      <c r="E160" s="229" t="s">
        <v>3321</v>
      </c>
      <c r="F160" s="230" t="s">
        <v>3322</v>
      </c>
      <c r="G160" s="231" t="s">
        <v>515</v>
      </c>
      <c r="H160" s="232">
        <v>120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1018</v>
      </c>
    </row>
    <row r="161" s="2" customFormat="1" ht="16.5" customHeight="1">
      <c r="A161" s="39"/>
      <c r="B161" s="40"/>
      <c r="C161" s="228" t="s">
        <v>819</v>
      </c>
      <c r="D161" s="228" t="s">
        <v>323</v>
      </c>
      <c r="E161" s="229" t="s">
        <v>3323</v>
      </c>
      <c r="F161" s="230" t="s">
        <v>3324</v>
      </c>
      <c r="G161" s="231" t="s">
        <v>515</v>
      </c>
      <c r="H161" s="232">
        <v>15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1028</v>
      </c>
    </row>
    <row r="162" s="2" customFormat="1" ht="16.5" customHeight="1">
      <c r="A162" s="39"/>
      <c r="B162" s="40"/>
      <c r="C162" s="228" t="s">
        <v>823</v>
      </c>
      <c r="D162" s="228" t="s">
        <v>323</v>
      </c>
      <c r="E162" s="229" t="s">
        <v>3325</v>
      </c>
      <c r="F162" s="230" t="s">
        <v>3326</v>
      </c>
      <c r="G162" s="231" t="s">
        <v>515</v>
      </c>
      <c r="H162" s="232">
        <v>200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1036</v>
      </c>
    </row>
    <row r="163" s="2" customFormat="1" ht="16.5" customHeight="1">
      <c r="A163" s="39"/>
      <c r="B163" s="40"/>
      <c r="C163" s="228" t="s">
        <v>828</v>
      </c>
      <c r="D163" s="228" t="s">
        <v>323</v>
      </c>
      <c r="E163" s="229" t="s">
        <v>3327</v>
      </c>
      <c r="F163" s="230" t="s">
        <v>3328</v>
      </c>
      <c r="G163" s="231" t="s">
        <v>515</v>
      </c>
      <c r="H163" s="232">
        <v>260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1044</v>
      </c>
    </row>
    <row r="164" s="2" customFormat="1" ht="16.5" customHeight="1">
      <c r="A164" s="39"/>
      <c r="B164" s="40"/>
      <c r="C164" s="228" t="s">
        <v>832</v>
      </c>
      <c r="D164" s="228" t="s">
        <v>323</v>
      </c>
      <c r="E164" s="229" t="s">
        <v>3329</v>
      </c>
      <c r="F164" s="230" t="s">
        <v>3330</v>
      </c>
      <c r="G164" s="231" t="s">
        <v>515</v>
      </c>
      <c r="H164" s="232">
        <v>80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1052</v>
      </c>
    </row>
    <row r="165" s="2" customFormat="1" ht="16.5" customHeight="1">
      <c r="A165" s="39"/>
      <c r="B165" s="40"/>
      <c r="C165" s="228" t="s">
        <v>838</v>
      </c>
      <c r="D165" s="228" t="s">
        <v>323</v>
      </c>
      <c r="E165" s="229" t="s">
        <v>3331</v>
      </c>
      <c r="F165" s="230" t="s">
        <v>3332</v>
      </c>
      <c r="G165" s="231" t="s">
        <v>515</v>
      </c>
      <c r="H165" s="232">
        <v>200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1060</v>
      </c>
    </row>
    <row r="166" s="2" customFormat="1" ht="16.5" customHeight="1">
      <c r="A166" s="39"/>
      <c r="B166" s="40"/>
      <c r="C166" s="228" t="s">
        <v>844</v>
      </c>
      <c r="D166" s="228" t="s">
        <v>323</v>
      </c>
      <c r="E166" s="229" t="s">
        <v>3333</v>
      </c>
      <c r="F166" s="230" t="s">
        <v>3334</v>
      </c>
      <c r="G166" s="231" t="s">
        <v>515</v>
      </c>
      <c r="H166" s="232">
        <v>60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1078</v>
      </c>
    </row>
    <row r="167" s="2" customFormat="1" ht="16.5" customHeight="1">
      <c r="A167" s="39"/>
      <c r="B167" s="40"/>
      <c r="C167" s="228" t="s">
        <v>850</v>
      </c>
      <c r="D167" s="228" t="s">
        <v>323</v>
      </c>
      <c r="E167" s="229" t="s">
        <v>3335</v>
      </c>
      <c r="F167" s="230" t="s">
        <v>3336</v>
      </c>
      <c r="G167" s="231" t="s">
        <v>3175</v>
      </c>
      <c r="H167" s="232">
        <v>300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1097</v>
      </c>
    </row>
    <row r="168" s="2" customFormat="1" ht="24.15" customHeight="1">
      <c r="A168" s="39"/>
      <c r="B168" s="40"/>
      <c r="C168" s="228" t="s">
        <v>862</v>
      </c>
      <c r="D168" s="228" t="s">
        <v>323</v>
      </c>
      <c r="E168" s="229" t="s">
        <v>3337</v>
      </c>
      <c r="F168" s="230" t="s">
        <v>3338</v>
      </c>
      <c r="G168" s="231" t="s">
        <v>3175</v>
      </c>
      <c r="H168" s="232">
        <v>50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1111</v>
      </c>
    </row>
    <row r="169" s="12" customFormat="1" ht="25.92" customHeight="1">
      <c r="A169" s="12"/>
      <c r="B169" s="212"/>
      <c r="C169" s="213"/>
      <c r="D169" s="214" t="s">
        <v>80</v>
      </c>
      <c r="E169" s="215" t="s">
        <v>3339</v>
      </c>
      <c r="F169" s="215" t="s">
        <v>3340</v>
      </c>
      <c r="G169" s="213"/>
      <c r="H169" s="213"/>
      <c r="I169" s="216"/>
      <c r="J169" s="217">
        <f>BK169</f>
        <v>0</v>
      </c>
      <c r="K169" s="213"/>
      <c r="L169" s="218"/>
      <c r="M169" s="219"/>
      <c r="N169" s="220"/>
      <c r="O169" s="220"/>
      <c r="P169" s="221">
        <f>SUM(P170:P187)</f>
        <v>0</v>
      </c>
      <c r="Q169" s="220"/>
      <c r="R169" s="221">
        <f>SUM(R170:R187)</f>
        <v>0</v>
      </c>
      <c r="S169" s="220"/>
      <c r="T169" s="222">
        <f>SUM(T170:T187)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3" t="s">
        <v>89</v>
      </c>
      <c r="AT169" s="224" t="s">
        <v>80</v>
      </c>
      <c r="AU169" s="224" t="s">
        <v>81</v>
      </c>
      <c r="AY169" s="223" t="s">
        <v>320</v>
      </c>
      <c r="BK169" s="225">
        <f>SUM(BK170:BK187)</f>
        <v>0</v>
      </c>
    </row>
    <row r="170" s="2" customFormat="1" ht="24.15" customHeight="1">
      <c r="A170" s="39"/>
      <c r="B170" s="40"/>
      <c r="C170" s="228" t="s">
        <v>867</v>
      </c>
      <c r="D170" s="228" t="s">
        <v>323</v>
      </c>
      <c r="E170" s="229" t="s">
        <v>3341</v>
      </c>
      <c r="F170" s="230" t="s">
        <v>3342</v>
      </c>
      <c r="G170" s="231" t="s">
        <v>3175</v>
      </c>
      <c r="H170" s="232">
        <v>26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1120</v>
      </c>
    </row>
    <row r="171" s="2" customFormat="1" ht="24.15" customHeight="1">
      <c r="A171" s="39"/>
      <c r="B171" s="40"/>
      <c r="C171" s="228" t="s">
        <v>874</v>
      </c>
      <c r="D171" s="228" t="s">
        <v>323</v>
      </c>
      <c r="E171" s="229" t="s">
        <v>3343</v>
      </c>
      <c r="F171" s="230" t="s">
        <v>3344</v>
      </c>
      <c r="G171" s="231" t="s">
        <v>3175</v>
      </c>
      <c r="H171" s="232">
        <v>29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341</v>
      </c>
      <c r="AT171" s="239" t="s">
        <v>323</v>
      </c>
      <c r="AU171" s="239" t="s">
        <v>89</v>
      </c>
      <c r="AY171" s="18" t="s">
        <v>320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341</v>
      </c>
      <c r="BM171" s="239" t="s">
        <v>1138</v>
      </c>
    </row>
    <row r="172" s="2" customFormat="1" ht="24.15" customHeight="1">
      <c r="A172" s="39"/>
      <c r="B172" s="40"/>
      <c r="C172" s="228" t="s">
        <v>884</v>
      </c>
      <c r="D172" s="228" t="s">
        <v>323</v>
      </c>
      <c r="E172" s="229" t="s">
        <v>3345</v>
      </c>
      <c r="F172" s="230" t="s">
        <v>3346</v>
      </c>
      <c r="G172" s="231" t="s">
        <v>3175</v>
      </c>
      <c r="H172" s="232">
        <v>18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341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1155</v>
      </c>
    </row>
    <row r="173" s="2" customFormat="1" ht="24.15" customHeight="1">
      <c r="A173" s="39"/>
      <c r="B173" s="40"/>
      <c r="C173" s="228" t="s">
        <v>889</v>
      </c>
      <c r="D173" s="228" t="s">
        <v>323</v>
      </c>
      <c r="E173" s="229" t="s">
        <v>3347</v>
      </c>
      <c r="F173" s="230" t="s">
        <v>3348</v>
      </c>
      <c r="G173" s="231" t="s">
        <v>3175</v>
      </c>
      <c r="H173" s="232">
        <v>295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341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1166</v>
      </c>
    </row>
    <row r="174" s="2" customFormat="1" ht="21.75" customHeight="1">
      <c r="A174" s="39"/>
      <c r="B174" s="40"/>
      <c r="C174" s="228" t="s">
        <v>895</v>
      </c>
      <c r="D174" s="228" t="s">
        <v>323</v>
      </c>
      <c r="E174" s="229" t="s">
        <v>3349</v>
      </c>
      <c r="F174" s="230" t="s">
        <v>3350</v>
      </c>
      <c r="G174" s="231" t="s">
        <v>515</v>
      </c>
      <c r="H174" s="232">
        <v>430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341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1177</v>
      </c>
    </row>
    <row r="175" s="2" customFormat="1" ht="21.75" customHeight="1">
      <c r="A175" s="39"/>
      <c r="B175" s="40"/>
      <c r="C175" s="228" t="s">
        <v>907</v>
      </c>
      <c r="D175" s="228" t="s">
        <v>323</v>
      </c>
      <c r="E175" s="229" t="s">
        <v>3351</v>
      </c>
      <c r="F175" s="230" t="s">
        <v>3352</v>
      </c>
      <c r="G175" s="231" t="s">
        <v>515</v>
      </c>
      <c r="H175" s="232">
        <v>280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341</v>
      </c>
      <c r="AT175" s="239" t="s">
        <v>323</v>
      </c>
      <c r="AU175" s="239" t="s">
        <v>89</v>
      </c>
      <c r="AY175" s="18" t="s">
        <v>320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341</v>
      </c>
      <c r="BM175" s="239" t="s">
        <v>1192</v>
      </c>
    </row>
    <row r="176" s="2" customFormat="1" ht="21.75" customHeight="1">
      <c r="A176" s="39"/>
      <c r="B176" s="40"/>
      <c r="C176" s="228" t="s">
        <v>918</v>
      </c>
      <c r="D176" s="228" t="s">
        <v>323</v>
      </c>
      <c r="E176" s="229" t="s">
        <v>3353</v>
      </c>
      <c r="F176" s="230" t="s">
        <v>3354</v>
      </c>
      <c r="G176" s="231" t="s">
        <v>515</v>
      </c>
      <c r="H176" s="232">
        <v>190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341</v>
      </c>
      <c r="AT176" s="239" t="s">
        <v>323</v>
      </c>
      <c r="AU176" s="239" t="s">
        <v>89</v>
      </c>
      <c r="AY176" s="18" t="s">
        <v>320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341</v>
      </c>
      <c r="BM176" s="239" t="s">
        <v>1206</v>
      </c>
    </row>
    <row r="177" s="2" customFormat="1" ht="21.75" customHeight="1">
      <c r="A177" s="39"/>
      <c r="B177" s="40"/>
      <c r="C177" s="228" t="s">
        <v>923</v>
      </c>
      <c r="D177" s="228" t="s">
        <v>323</v>
      </c>
      <c r="E177" s="229" t="s">
        <v>3355</v>
      </c>
      <c r="F177" s="230" t="s">
        <v>3356</v>
      </c>
      <c r="G177" s="231" t="s">
        <v>515</v>
      </c>
      <c r="H177" s="232">
        <v>150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341</v>
      </c>
      <c r="AT177" s="239" t="s">
        <v>323</v>
      </c>
      <c r="AU177" s="239" t="s">
        <v>89</v>
      </c>
      <c r="AY177" s="18" t="s">
        <v>320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341</v>
      </c>
      <c r="BM177" s="239" t="s">
        <v>1216</v>
      </c>
    </row>
    <row r="178" s="2" customFormat="1" ht="21.75" customHeight="1">
      <c r="A178" s="39"/>
      <c r="B178" s="40"/>
      <c r="C178" s="228" t="s">
        <v>928</v>
      </c>
      <c r="D178" s="228" t="s">
        <v>323</v>
      </c>
      <c r="E178" s="229" t="s">
        <v>3357</v>
      </c>
      <c r="F178" s="230" t="s">
        <v>3358</v>
      </c>
      <c r="G178" s="231" t="s">
        <v>515</v>
      </c>
      <c r="H178" s="232">
        <v>430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341</v>
      </c>
      <c r="AT178" s="239" t="s">
        <v>323</v>
      </c>
      <c r="AU178" s="239" t="s">
        <v>89</v>
      </c>
      <c r="AY178" s="18" t="s">
        <v>320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341</v>
      </c>
      <c r="BM178" s="239" t="s">
        <v>1226</v>
      </c>
    </row>
    <row r="179" s="2" customFormat="1" ht="21.75" customHeight="1">
      <c r="A179" s="39"/>
      <c r="B179" s="40"/>
      <c r="C179" s="228" t="s">
        <v>933</v>
      </c>
      <c r="D179" s="228" t="s">
        <v>323</v>
      </c>
      <c r="E179" s="229" t="s">
        <v>3359</v>
      </c>
      <c r="F179" s="230" t="s">
        <v>3360</v>
      </c>
      <c r="G179" s="231" t="s">
        <v>515</v>
      </c>
      <c r="H179" s="232">
        <v>280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341</v>
      </c>
      <c r="AT179" s="239" t="s">
        <v>323</v>
      </c>
      <c r="AU179" s="239" t="s">
        <v>89</v>
      </c>
      <c r="AY179" s="18" t="s">
        <v>320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341</v>
      </c>
      <c r="BM179" s="239" t="s">
        <v>1292</v>
      </c>
    </row>
    <row r="180" s="2" customFormat="1" ht="21.75" customHeight="1">
      <c r="A180" s="39"/>
      <c r="B180" s="40"/>
      <c r="C180" s="228" t="s">
        <v>936</v>
      </c>
      <c r="D180" s="228" t="s">
        <v>323</v>
      </c>
      <c r="E180" s="229" t="s">
        <v>3361</v>
      </c>
      <c r="F180" s="230" t="s">
        <v>3362</v>
      </c>
      <c r="G180" s="231" t="s">
        <v>515</v>
      </c>
      <c r="H180" s="232">
        <v>190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341</v>
      </c>
      <c r="AT180" s="239" t="s">
        <v>323</v>
      </c>
      <c r="AU180" s="239" t="s">
        <v>89</v>
      </c>
      <c r="AY180" s="18" t="s">
        <v>320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341</v>
      </c>
      <c r="BM180" s="239" t="s">
        <v>1303</v>
      </c>
    </row>
    <row r="181" s="2" customFormat="1" ht="21.75" customHeight="1">
      <c r="A181" s="39"/>
      <c r="B181" s="40"/>
      <c r="C181" s="228" t="s">
        <v>942</v>
      </c>
      <c r="D181" s="228" t="s">
        <v>323</v>
      </c>
      <c r="E181" s="229" t="s">
        <v>3363</v>
      </c>
      <c r="F181" s="230" t="s">
        <v>3364</v>
      </c>
      <c r="G181" s="231" t="s">
        <v>515</v>
      </c>
      <c r="H181" s="232">
        <v>150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341</v>
      </c>
      <c r="AT181" s="239" t="s">
        <v>323</v>
      </c>
      <c r="AU181" s="239" t="s">
        <v>89</v>
      </c>
      <c r="AY181" s="18" t="s">
        <v>320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341</v>
      </c>
      <c r="BM181" s="239" t="s">
        <v>1314</v>
      </c>
    </row>
    <row r="182" s="2" customFormat="1" ht="21.75" customHeight="1">
      <c r="A182" s="39"/>
      <c r="B182" s="40"/>
      <c r="C182" s="228" t="s">
        <v>950</v>
      </c>
      <c r="D182" s="228" t="s">
        <v>323</v>
      </c>
      <c r="E182" s="229" t="s">
        <v>3365</v>
      </c>
      <c r="F182" s="230" t="s">
        <v>3366</v>
      </c>
      <c r="G182" s="231" t="s">
        <v>455</v>
      </c>
      <c r="H182" s="232">
        <v>0.5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341</v>
      </c>
      <c r="AT182" s="239" t="s">
        <v>323</v>
      </c>
      <c r="AU182" s="239" t="s">
        <v>89</v>
      </c>
      <c r="AY182" s="18" t="s">
        <v>320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341</v>
      </c>
      <c r="BM182" s="239" t="s">
        <v>1325</v>
      </c>
    </row>
    <row r="183" s="2" customFormat="1" ht="24.15" customHeight="1">
      <c r="A183" s="39"/>
      <c r="B183" s="40"/>
      <c r="C183" s="228" t="s">
        <v>956</v>
      </c>
      <c r="D183" s="228" t="s">
        <v>323</v>
      </c>
      <c r="E183" s="229" t="s">
        <v>3367</v>
      </c>
      <c r="F183" s="230" t="s">
        <v>3368</v>
      </c>
      <c r="G183" s="231" t="s">
        <v>480</v>
      </c>
      <c r="H183" s="232">
        <v>6.6799999999999997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341</v>
      </c>
      <c r="AT183" s="239" t="s">
        <v>323</v>
      </c>
      <c r="AU183" s="239" t="s">
        <v>89</v>
      </c>
      <c r="AY183" s="18" t="s">
        <v>320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341</v>
      </c>
      <c r="BM183" s="239" t="s">
        <v>1337</v>
      </c>
    </row>
    <row r="184" s="2" customFormat="1" ht="24.15" customHeight="1">
      <c r="A184" s="39"/>
      <c r="B184" s="40"/>
      <c r="C184" s="228" t="s">
        <v>962</v>
      </c>
      <c r="D184" s="228" t="s">
        <v>323</v>
      </c>
      <c r="E184" s="229" t="s">
        <v>3369</v>
      </c>
      <c r="F184" s="230" t="s">
        <v>3370</v>
      </c>
      <c r="G184" s="231" t="s">
        <v>480</v>
      </c>
      <c r="H184" s="232">
        <v>6.6799999999999997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341</v>
      </c>
      <c r="AT184" s="239" t="s">
        <v>323</v>
      </c>
      <c r="AU184" s="239" t="s">
        <v>89</v>
      </c>
      <c r="AY184" s="18" t="s">
        <v>320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341</v>
      </c>
      <c r="BM184" s="239" t="s">
        <v>1346</v>
      </c>
    </row>
    <row r="185" s="2" customFormat="1" ht="24.15" customHeight="1">
      <c r="A185" s="39"/>
      <c r="B185" s="40"/>
      <c r="C185" s="228" t="s">
        <v>968</v>
      </c>
      <c r="D185" s="228" t="s">
        <v>323</v>
      </c>
      <c r="E185" s="229" t="s">
        <v>562</v>
      </c>
      <c r="F185" s="230" t="s">
        <v>563</v>
      </c>
      <c r="G185" s="231" t="s">
        <v>480</v>
      </c>
      <c r="H185" s="232">
        <v>200.40000000000001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341</v>
      </c>
      <c r="AT185" s="239" t="s">
        <v>323</v>
      </c>
      <c r="AU185" s="239" t="s">
        <v>89</v>
      </c>
      <c r="AY185" s="18" t="s">
        <v>320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341</v>
      </c>
      <c r="BM185" s="239" t="s">
        <v>1369</v>
      </c>
    </row>
    <row r="186" s="13" customFormat="1">
      <c r="A186" s="13"/>
      <c r="B186" s="251"/>
      <c r="C186" s="252"/>
      <c r="D186" s="253" t="s">
        <v>440</v>
      </c>
      <c r="E186" s="252"/>
      <c r="F186" s="255" t="s">
        <v>3371</v>
      </c>
      <c r="G186" s="252"/>
      <c r="H186" s="256">
        <v>200.40000000000001</v>
      </c>
      <c r="I186" s="257"/>
      <c r="J186" s="252"/>
      <c r="K186" s="252"/>
      <c r="L186" s="258"/>
      <c r="M186" s="259"/>
      <c r="N186" s="260"/>
      <c r="O186" s="260"/>
      <c r="P186" s="260"/>
      <c r="Q186" s="260"/>
      <c r="R186" s="260"/>
      <c r="S186" s="260"/>
      <c r="T186" s="261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2" t="s">
        <v>440</v>
      </c>
      <c r="AU186" s="262" t="s">
        <v>89</v>
      </c>
      <c r="AV186" s="13" t="s">
        <v>91</v>
      </c>
      <c r="AW186" s="13" t="s">
        <v>4</v>
      </c>
      <c r="AX186" s="13" t="s">
        <v>89</v>
      </c>
      <c r="AY186" s="262" t="s">
        <v>320</v>
      </c>
    </row>
    <row r="187" s="2" customFormat="1" ht="24.15" customHeight="1">
      <c r="A187" s="39"/>
      <c r="B187" s="40"/>
      <c r="C187" s="228" t="s">
        <v>977</v>
      </c>
      <c r="D187" s="228" t="s">
        <v>323</v>
      </c>
      <c r="E187" s="229" t="s">
        <v>3372</v>
      </c>
      <c r="F187" s="230" t="s">
        <v>3373</v>
      </c>
      <c r="G187" s="231" t="s">
        <v>480</v>
      </c>
      <c r="H187" s="232">
        <v>6.6799999999999997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341</v>
      </c>
      <c r="AT187" s="239" t="s">
        <v>323</v>
      </c>
      <c r="AU187" s="239" t="s">
        <v>89</v>
      </c>
      <c r="AY187" s="18" t="s">
        <v>320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341</v>
      </c>
      <c r="BM187" s="239" t="s">
        <v>1380</v>
      </c>
    </row>
    <row r="188" s="12" customFormat="1" ht="25.92" customHeight="1">
      <c r="A188" s="12"/>
      <c r="B188" s="212"/>
      <c r="C188" s="213"/>
      <c r="D188" s="214" t="s">
        <v>80</v>
      </c>
      <c r="E188" s="215" t="s">
        <v>3374</v>
      </c>
      <c r="F188" s="215" t="s">
        <v>3248</v>
      </c>
      <c r="G188" s="213"/>
      <c r="H188" s="213"/>
      <c r="I188" s="216"/>
      <c r="J188" s="217">
        <f>BK188</f>
        <v>0</v>
      </c>
      <c r="K188" s="213"/>
      <c r="L188" s="218"/>
      <c r="M188" s="219"/>
      <c r="N188" s="220"/>
      <c r="O188" s="220"/>
      <c r="P188" s="221">
        <f>SUM(P189:P194)</f>
        <v>0</v>
      </c>
      <c r="Q188" s="220"/>
      <c r="R188" s="221">
        <f>SUM(R189:R194)</f>
        <v>0</v>
      </c>
      <c r="S188" s="220"/>
      <c r="T188" s="222">
        <f>SUM(T189:T194)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3" t="s">
        <v>89</v>
      </c>
      <c r="AT188" s="224" t="s">
        <v>80</v>
      </c>
      <c r="AU188" s="224" t="s">
        <v>81</v>
      </c>
      <c r="AY188" s="223" t="s">
        <v>320</v>
      </c>
      <c r="BK188" s="225">
        <f>SUM(BK189:BK194)</f>
        <v>0</v>
      </c>
    </row>
    <row r="189" s="2" customFormat="1" ht="24.15" customHeight="1">
      <c r="A189" s="39"/>
      <c r="B189" s="40"/>
      <c r="C189" s="228" t="s">
        <v>986</v>
      </c>
      <c r="D189" s="228" t="s">
        <v>323</v>
      </c>
      <c r="E189" s="229" t="s">
        <v>3375</v>
      </c>
      <c r="F189" s="230" t="s">
        <v>3376</v>
      </c>
      <c r="G189" s="231" t="s">
        <v>3251</v>
      </c>
      <c r="H189" s="232">
        <v>12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341</v>
      </c>
      <c r="AT189" s="239" t="s">
        <v>323</v>
      </c>
      <c r="AU189" s="239" t="s">
        <v>89</v>
      </c>
      <c r="AY189" s="18" t="s">
        <v>320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341</v>
      </c>
      <c r="BM189" s="239" t="s">
        <v>1388</v>
      </c>
    </row>
    <row r="190" s="2" customFormat="1" ht="21.75" customHeight="1">
      <c r="A190" s="39"/>
      <c r="B190" s="40"/>
      <c r="C190" s="228" t="s">
        <v>991</v>
      </c>
      <c r="D190" s="228" t="s">
        <v>323</v>
      </c>
      <c r="E190" s="229" t="s">
        <v>3377</v>
      </c>
      <c r="F190" s="230" t="s">
        <v>3378</v>
      </c>
      <c r="G190" s="231" t="s">
        <v>3379</v>
      </c>
      <c r="H190" s="232">
        <v>1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341</v>
      </c>
      <c r="AT190" s="239" t="s">
        <v>323</v>
      </c>
      <c r="AU190" s="239" t="s">
        <v>89</v>
      </c>
      <c r="AY190" s="18" t="s">
        <v>320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341</v>
      </c>
      <c r="BM190" s="239" t="s">
        <v>1401</v>
      </c>
    </row>
    <row r="191" s="2" customFormat="1" ht="16.5" customHeight="1">
      <c r="A191" s="39"/>
      <c r="B191" s="40"/>
      <c r="C191" s="228" t="s">
        <v>997</v>
      </c>
      <c r="D191" s="228" t="s">
        <v>323</v>
      </c>
      <c r="E191" s="229" t="s">
        <v>3249</v>
      </c>
      <c r="F191" s="230" t="s">
        <v>3250</v>
      </c>
      <c r="G191" s="231" t="s">
        <v>3251</v>
      </c>
      <c r="H191" s="232">
        <v>15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341</v>
      </c>
      <c r="AT191" s="239" t="s">
        <v>323</v>
      </c>
      <c r="AU191" s="239" t="s">
        <v>89</v>
      </c>
      <c r="AY191" s="18" t="s">
        <v>320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341</v>
      </c>
      <c r="BM191" s="239" t="s">
        <v>1419</v>
      </c>
    </row>
    <row r="192" s="2" customFormat="1" ht="16.5" customHeight="1">
      <c r="A192" s="39"/>
      <c r="B192" s="40"/>
      <c r="C192" s="228" t="s">
        <v>1010</v>
      </c>
      <c r="D192" s="228" t="s">
        <v>323</v>
      </c>
      <c r="E192" s="229" t="s">
        <v>3254</v>
      </c>
      <c r="F192" s="230" t="s">
        <v>3255</v>
      </c>
      <c r="G192" s="231" t="s">
        <v>3251</v>
      </c>
      <c r="H192" s="232">
        <v>25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341</v>
      </c>
      <c r="AT192" s="239" t="s">
        <v>323</v>
      </c>
      <c r="AU192" s="239" t="s">
        <v>89</v>
      </c>
      <c r="AY192" s="18" t="s">
        <v>320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341</v>
      </c>
      <c r="BM192" s="239" t="s">
        <v>1432</v>
      </c>
    </row>
    <row r="193" s="2" customFormat="1" ht="16.5" customHeight="1">
      <c r="A193" s="39"/>
      <c r="B193" s="40"/>
      <c r="C193" s="228" t="s">
        <v>1018</v>
      </c>
      <c r="D193" s="228" t="s">
        <v>323</v>
      </c>
      <c r="E193" s="229" t="s">
        <v>3380</v>
      </c>
      <c r="F193" s="230" t="s">
        <v>3381</v>
      </c>
      <c r="G193" s="231" t="s">
        <v>437</v>
      </c>
      <c r="H193" s="232">
        <v>2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341</v>
      </c>
      <c r="AT193" s="239" t="s">
        <v>323</v>
      </c>
      <c r="AU193" s="239" t="s">
        <v>89</v>
      </c>
      <c r="AY193" s="18" t="s">
        <v>320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341</v>
      </c>
      <c r="BM193" s="239" t="s">
        <v>1443</v>
      </c>
    </row>
    <row r="194" s="2" customFormat="1" ht="33" customHeight="1">
      <c r="A194" s="39"/>
      <c r="B194" s="40"/>
      <c r="C194" s="228" t="s">
        <v>1023</v>
      </c>
      <c r="D194" s="228" t="s">
        <v>323</v>
      </c>
      <c r="E194" s="229" t="s">
        <v>3382</v>
      </c>
      <c r="F194" s="230" t="s">
        <v>3383</v>
      </c>
      <c r="G194" s="231" t="s">
        <v>3384</v>
      </c>
      <c r="H194" s="232">
        <v>31</v>
      </c>
      <c r="I194" s="233"/>
      <c r="J194" s="234">
        <f>ROUND(I194*H194,2)</f>
        <v>0</v>
      </c>
      <c r="K194" s="230" t="s">
        <v>1</v>
      </c>
      <c r="L194" s="45"/>
      <c r="M194" s="246" t="s">
        <v>1</v>
      </c>
      <c r="N194" s="247" t="s">
        <v>46</v>
      </c>
      <c r="O194" s="248"/>
      <c r="P194" s="249">
        <f>O194*H194</f>
        <v>0</v>
      </c>
      <c r="Q194" s="249">
        <v>0</v>
      </c>
      <c r="R194" s="249">
        <f>Q194*H194</f>
        <v>0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341</v>
      </c>
      <c r="AT194" s="239" t="s">
        <v>323</v>
      </c>
      <c r="AU194" s="239" t="s">
        <v>89</v>
      </c>
      <c r="AY194" s="18" t="s">
        <v>320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341</v>
      </c>
      <c r="BM194" s="239" t="s">
        <v>1459</v>
      </c>
    </row>
    <row r="195" s="2" customFormat="1" ht="6.96" customHeight="1">
      <c r="A195" s="39"/>
      <c r="B195" s="67"/>
      <c r="C195" s="68"/>
      <c r="D195" s="68"/>
      <c r="E195" s="68"/>
      <c r="F195" s="68"/>
      <c r="G195" s="68"/>
      <c r="H195" s="68"/>
      <c r="I195" s="68"/>
      <c r="J195" s="68"/>
      <c r="K195" s="68"/>
      <c r="L195" s="45"/>
      <c r="M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</row>
  </sheetData>
  <sheetProtection sheet="1" autoFilter="0" formatColumns="0" formatRows="0" objects="1" scenarios="1" spinCount="100000" saltValue="YIwz0khjXw7IZHgzxMUlF4jB0Koxb6oaTDJ/IPRHIEO1Y4T0DpiIkm+SepypKF0HsrbfYVnwrejkb96mDgZYtw==" hashValue="mslcLMYKOVqWrS4f2UuxVYNiHFKNfUNlUPqISQilzYazgzMLRyvr+lWQ7YpRvVGOLHWZKcorRDX1H2P/bbt2pg==" algorithmName="SHA-512" password="CC35"/>
  <autoFilter ref="C127:K19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592</v>
      </c>
      <c r="F9" s="1"/>
      <c r="G9" s="1"/>
      <c r="H9" s="1"/>
      <c r="L9" s="21"/>
    </row>
    <row r="10" s="1" customFormat="1" ht="12" customHeight="1">
      <c r="B10" s="21"/>
      <c r="D10" s="152" t="s">
        <v>3168</v>
      </c>
      <c r="L10" s="21"/>
    </row>
    <row r="11" s="2" customFormat="1" ht="16.5" customHeight="1">
      <c r="A11" s="39"/>
      <c r="B11" s="45"/>
      <c r="C11" s="39"/>
      <c r="D11" s="39"/>
      <c r="E11" s="164" t="s">
        <v>3230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3231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3385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23</v>
      </c>
      <c r="G16" s="39"/>
      <c r="H16" s="39"/>
      <c r="I16" s="152" t="s">
        <v>24</v>
      </c>
      <c r="J16" s="155" t="str">
        <f>'Rekapitulace stavby'!AN8</f>
        <v>8. 2. 2024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226.5" customHeight="1">
      <c r="A31" s="156"/>
      <c r="B31" s="157"/>
      <c r="C31" s="156"/>
      <c r="D31" s="156"/>
      <c r="E31" s="158" t="s">
        <v>292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ROUND((SUM(BE126:BE174)),  2)</f>
        <v>0</v>
      </c>
      <c r="G37" s="39"/>
      <c r="H37" s="39"/>
      <c r="I37" s="166">
        <v>0.20999999999999999</v>
      </c>
      <c r="J37" s="165">
        <f>ROUND(((SUM(BE126:BE174))*I37),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ROUND((SUM(BF126:BF174)),  2)</f>
        <v>0</v>
      </c>
      <c r="G38" s="39"/>
      <c r="H38" s="39"/>
      <c r="I38" s="166">
        <v>0.14999999999999999</v>
      </c>
      <c r="J38" s="165">
        <f>ROUND(((SUM(BF126:BF174))*I38),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ROUND((SUM(BG126:BG174)),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ROUND((SUM(BH126:BH174)),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ROUND((SUM(BI126:BI174)),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592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3168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09" t="s">
        <v>3230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3231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SP - Silnoproudé instalace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>Třebotov, Hlavní 190, 252 26 areál školy</v>
      </c>
      <c r="G93" s="41"/>
      <c r="H93" s="41"/>
      <c r="I93" s="33" t="s">
        <v>24</v>
      </c>
      <c r="J93" s="80" t="str">
        <f>IF(J16="","",J16)</f>
        <v>8. 2. 2024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294</v>
      </c>
      <c r="D98" s="187"/>
      <c r="E98" s="187"/>
      <c r="F98" s="187"/>
      <c r="G98" s="187"/>
      <c r="H98" s="187"/>
      <c r="I98" s="187"/>
      <c r="J98" s="188" t="s">
        <v>295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296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297</v>
      </c>
    </row>
    <row r="101" s="9" customFormat="1" ht="24.96" customHeight="1">
      <c r="A101" s="9"/>
      <c r="B101" s="190"/>
      <c r="C101" s="191"/>
      <c r="D101" s="192" t="s">
        <v>3386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3234</v>
      </c>
      <c r="E102" s="193"/>
      <c r="F102" s="193"/>
      <c r="G102" s="193"/>
      <c r="H102" s="193"/>
      <c r="I102" s="193"/>
      <c r="J102" s="194">
        <f>J171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304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592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3168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09" t="s">
        <v>3230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3231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SP - Silnoproudé instalace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>Třebotov, Hlavní 190, 252 26 areál školy</v>
      </c>
      <c r="G120" s="41"/>
      <c r="H120" s="41"/>
      <c r="I120" s="33" t="s">
        <v>24</v>
      </c>
      <c r="J120" s="80" t="str">
        <f>IF(J16="","",J16)</f>
        <v>8. 2. 2024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305</v>
      </c>
      <c r="D125" s="204" t="s">
        <v>66</v>
      </c>
      <c r="E125" s="204" t="s">
        <v>62</v>
      </c>
      <c r="F125" s="204" t="s">
        <v>63</v>
      </c>
      <c r="G125" s="204" t="s">
        <v>306</v>
      </c>
      <c r="H125" s="204" t="s">
        <v>307</v>
      </c>
      <c r="I125" s="204" t="s">
        <v>308</v>
      </c>
      <c r="J125" s="204" t="s">
        <v>295</v>
      </c>
      <c r="K125" s="205" t="s">
        <v>309</v>
      </c>
      <c r="L125" s="206"/>
      <c r="M125" s="101" t="s">
        <v>1</v>
      </c>
      <c r="N125" s="102" t="s">
        <v>45</v>
      </c>
      <c r="O125" s="102" t="s">
        <v>310</v>
      </c>
      <c r="P125" s="102" t="s">
        <v>311</v>
      </c>
      <c r="Q125" s="102" t="s">
        <v>312</v>
      </c>
      <c r="R125" s="102" t="s">
        <v>313</v>
      </c>
      <c r="S125" s="102" t="s">
        <v>314</v>
      </c>
      <c r="T125" s="103" t="s">
        <v>315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316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P127+P171</f>
        <v>0</v>
      </c>
      <c r="Q126" s="105"/>
      <c r="R126" s="209">
        <f>R127+R171</f>
        <v>0</v>
      </c>
      <c r="S126" s="105"/>
      <c r="T126" s="210">
        <f>T127+T171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297</v>
      </c>
      <c r="BK126" s="211">
        <f>BK127+BK171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3235</v>
      </c>
      <c r="F127" s="215" t="s">
        <v>3387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SUM(P128:P170)</f>
        <v>0</v>
      </c>
      <c r="Q127" s="220"/>
      <c r="R127" s="221">
        <f>SUM(R128:R170)</f>
        <v>0</v>
      </c>
      <c r="S127" s="220"/>
      <c r="T127" s="222">
        <f>SUM(T128:T170)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320</v>
      </c>
      <c r="BK127" s="225">
        <f>SUM(BK128:BK170)</f>
        <v>0</v>
      </c>
    </row>
    <row r="128" s="2" customFormat="1" ht="16.5" customHeight="1">
      <c r="A128" s="39"/>
      <c r="B128" s="40"/>
      <c r="C128" s="228" t="s">
        <v>89</v>
      </c>
      <c r="D128" s="228" t="s">
        <v>323</v>
      </c>
      <c r="E128" s="229" t="s">
        <v>3388</v>
      </c>
      <c r="F128" s="230" t="s">
        <v>3389</v>
      </c>
      <c r="G128" s="231" t="s">
        <v>3175</v>
      </c>
      <c r="H128" s="232">
        <v>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341</v>
      </c>
      <c r="AT128" s="239" t="s">
        <v>323</v>
      </c>
      <c r="AU128" s="239" t="s">
        <v>89</v>
      </c>
      <c r="AY128" s="18" t="s">
        <v>320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341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323</v>
      </c>
      <c r="E129" s="229" t="s">
        <v>3390</v>
      </c>
      <c r="F129" s="230" t="s">
        <v>3391</v>
      </c>
      <c r="G129" s="231" t="s">
        <v>3175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341</v>
      </c>
      <c r="AT129" s="239" t="s">
        <v>323</v>
      </c>
      <c r="AU129" s="239" t="s">
        <v>89</v>
      </c>
      <c r="AY129" s="18" t="s">
        <v>320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341</v>
      </c>
      <c r="BM129" s="239" t="s">
        <v>341</v>
      </c>
    </row>
    <row r="130" s="2" customFormat="1" ht="16.5" customHeight="1">
      <c r="A130" s="39"/>
      <c r="B130" s="40"/>
      <c r="C130" s="228" t="s">
        <v>111</v>
      </c>
      <c r="D130" s="228" t="s">
        <v>323</v>
      </c>
      <c r="E130" s="229" t="s">
        <v>3392</v>
      </c>
      <c r="F130" s="230" t="s">
        <v>3393</v>
      </c>
      <c r="G130" s="231" t="s">
        <v>3175</v>
      </c>
      <c r="H130" s="232">
        <v>29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341</v>
      </c>
      <c r="AT130" s="239" t="s">
        <v>323</v>
      </c>
      <c r="AU130" s="239" t="s">
        <v>89</v>
      </c>
      <c r="AY130" s="18" t="s">
        <v>320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341</v>
      </c>
      <c r="BM130" s="239" t="s">
        <v>350</v>
      </c>
    </row>
    <row r="131" s="2" customFormat="1" ht="16.5" customHeight="1">
      <c r="A131" s="39"/>
      <c r="B131" s="40"/>
      <c r="C131" s="228" t="s">
        <v>341</v>
      </c>
      <c r="D131" s="228" t="s">
        <v>323</v>
      </c>
      <c r="E131" s="229" t="s">
        <v>3394</v>
      </c>
      <c r="F131" s="230" t="s">
        <v>3395</v>
      </c>
      <c r="G131" s="231" t="s">
        <v>3175</v>
      </c>
      <c r="H131" s="232">
        <v>5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341</v>
      </c>
      <c r="AT131" s="239" t="s">
        <v>323</v>
      </c>
      <c r="AU131" s="239" t="s">
        <v>89</v>
      </c>
      <c r="AY131" s="18" t="s">
        <v>320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341</v>
      </c>
      <c r="BM131" s="239" t="s">
        <v>363</v>
      </c>
    </row>
    <row r="132" s="2" customFormat="1" ht="16.5" customHeight="1">
      <c r="A132" s="39"/>
      <c r="B132" s="40"/>
      <c r="C132" s="228" t="s">
        <v>319</v>
      </c>
      <c r="D132" s="228" t="s">
        <v>323</v>
      </c>
      <c r="E132" s="229" t="s">
        <v>3396</v>
      </c>
      <c r="F132" s="230" t="s">
        <v>3397</v>
      </c>
      <c r="G132" s="231" t="s">
        <v>3175</v>
      </c>
      <c r="H132" s="232">
        <v>5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341</v>
      </c>
      <c r="AT132" s="239" t="s">
        <v>323</v>
      </c>
      <c r="AU132" s="239" t="s">
        <v>89</v>
      </c>
      <c r="AY132" s="18" t="s">
        <v>320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341</v>
      </c>
      <c r="BM132" s="239" t="s">
        <v>373</v>
      </c>
    </row>
    <row r="133" s="2" customFormat="1" ht="16.5" customHeight="1">
      <c r="A133" s="39"/>
      <c r="B133" s="40"/>
      <c r="C133" s="228" t="s">
        <v>350</v>
      </c>
      <c r="D133" s="228" t="s">
        <v>323</v>
      </c>
      <c r="E133" s="229" t="s">
        <v>3398</v>
      </c>
      <c r="F133" s="230" t="s">
        <v>3399</v>
      </c>
      <c r="G133" s="231" t="s">
        <v>3175</v>
      </c>
      <c r="H133" s="232">
        <v>5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341</v>
      </c>
      <c r="AT133" s="239" t="s">
        <v>323</v>
      </c>
      <c r="AU133" s="239" t="s">
        <v>89</v>
      </c>
      <c r="AY133" s="18" t="s">
        <v>320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341</v>
      </c>
      <c r="BM133" s="239" t="s">
        <v>383</v>
      </c>
    </row>
    <row r="134" s="2" customFormat="1" ht="24.15" customHeight="1">
      <c r="A134" s="39"/>
      <c r="B134" s="40"/>
      <c r="C134" s="228" t="s">
        <v>357</v>
      </c>
      <c r="D134" s="228" t="s">
        <v>323</v>
      </c>
      <c r="E134" s="229" t="s">
        <v>3400</v>
      </c>
      <c r="F134" s="230" t="s">
        <v>3401</v>
      </c>
      <c r="G134" s="231" t="s">
        <v>3175</v>
      </c>
      <c r="H134" s="232">
        <v>26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341</v>
      </c>
      <c r="AT134" s="239" t="s">
        <v>323</v>
      </c>
      <c r="AU134" s="239" t="s">
        <v>89</v>
      </c>
      <c r="AY134" s="18" t="s">
        <v>320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341</v>
      </c>
      <c r="BM134" s="239" t="s">
        <v>393</v>
      </c>
    </row>
    <row r="135" s="2" customFormat="1" ht="66.75" customHeight="1">
      <c r="A135" s="39"/>
      <c r="B135" s="40"/>
      <c r="C135" s="228" t="s">
        <v>363</v>
      </c>
      <c r="D135" s="228" t="s">
        <v>323</v>
      </c>
      <c r="E135" s="229" t="s">
        <v>3402</v>
      </c>
      <c r="F135" s="230" t="s">
        <v>3403</v>
      </c>
      <c r="G135" s="231" t="s">
        <v>3175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341</v>
      </c>
      <c r="AT135" s="239" t="s">
        <v>323</v>
      </c>
      <c r="AU135" s="239" t="s">
        <v>89</v>
      </c>
      <c r="AY135" s="18" t="s">
        <v>320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341</v>
      </c>
      <c r="BM135" s="239" t="s">
        <v>404</v>
      </c>
    </row>
    <row r="136" s="2" customFormat="1" ht="21.75" customHeight="1">
      <c r="A136" s="39"/>
      <c r="B136" s="40"/>
      <c r="C136" s="228" t="s">
        <v>368</v>
      </c>
      <c r="D136" s="228" t="s">
        <v>323</v>
      </c>
      <c r="E136" s="229" t="s">
        <v>3404</v>
      </c>
      <c r="F136" s="230" t="s">
        <v>3405</v>
      </c>
      <c r="G136" s="231" t="s">
        <v>3175</v>
      </c>
      <c r="H136" s="232">
        <v>10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341</v>
      </c>
      <c r="AT136" s="239" t="s">
        <v>323</v>
      </c>
      <c r="AU136" s="239" t="s">
        <v>89</v>
      </c>
      <c r="AY136" s="18" t="s">
        <v>320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341</v>
      </c>
      <c r="BM136" s="239" t="s">
        <v>414</v>
      </c>
    </row>
    <row r="137" s="2" customFormat="1" ht="16.5" customHeight="1">
      <c r="A137" s="39"/>
      <c r="B137" s="40"/>
      <c r="C137" s="228" t="s">
        <v>373</v>
      </c>
      <c r="D137" s="228" t="s">
        <v>323</v>
      </c>
      <c r="E137" s="229" t="s">
        <v>3406</v>
      </c>
      <c r="F137" s="230" t="s">
        <v>3407</v>
      </c>
      <c r="G137" s="231" t="s">
        <v>3175</v>
      </c>
      <c r="H137" s="232">
        <v>176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341</v>
      </c>
      <c r="AT137" s="239" t="s">
        <v>323</v>
      </c>
      <c r="AU137" s="239" t="s">
        <v>89</v>
      </c>
      <c r="AY137" s="18" t="s">
        <v>320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341</v>
      </c>
      <c r="BM137" s="239" t="s">
        <v>522</v>
      </c>
    </row>
    <row r="138" s="2" customFormat="1" ht="16.5" customHeight="1">
      <c r="A138" s="39"/>
      <c r="B138" s="40"/>
      <c r="C138" s="228" t="s">
        <v>378</v>
      </c>
      <c r="D138" s="228" t="s">
        <v>323</v>
      </c>
      <c r="E138" s="229" t="s">
        <v>3408</v>
      </c>
      <c r="F138" s="230" t="s">
        <v>3409</v>
      </c>
      <c r="G138" s="231" t="s">
        <v>3175</v>
      </c>
      <c r="H138" s="232">
        <v>9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341</v>
      </c>
      <c r="AT138" s="239" t="s">
        <v>323</v>
      </c>
      <c r="AU138" s="239" t="s">
        <v>89</v>
      </c>
      <c r="AY138" s="18" t="s">
        <v>320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341</v>
      </c>
      <c r="BM138" s="239" t="s">
        <v>531</v>
      </c>
    </row>
    <row r="139" s="2" customFormat="1" ht="16.5" customHeight="1">
      <c r="A139" s="39"/>
      <c r="B139" s="40"/>
      <c r="C139" s="228" t="s">
        <v>383</v>
      </c>
      <c r="D139" s="228" t="s">
        <v>323</v>
      </c>
      <c r="E139" s="229" t="s">
        <v>3410</v>
      </c>
      <c r="F139" s="230" t="s">
        <v>3411</v>
      </c>
      <c r="G139" s="231" t="s">
        <v>3175</v>
      </c>
      <c r="H139" s="232">
        <v>8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341</v>
      </c>
      <c r="AT139" s="239" t="s">
        <v>323</v>
      </c>
      <c r="AU139" s="239" t="s">
        <v>89</v>
      </c>
      <c r="AY139" s="18" t="s">
        <v>320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341</v>
      </c>
      <c r="BM139" s="239" t="s">
        <v>541</v>
      </c>
    </row>
    <row r="140" s="2" customFormat="1" ht="16.5" customHeight="1">
      <c r="A140" s="39"/>
      <c r="B140" s="40"/>
      <c r="C140" s="228" t="s">
        <v>388</v>
      </c>
      <c r="D140" s="228" t="s">
        <v>323</v>
      </c>
      <c r="E140" s="229" t="s">
        <v>3412</v>
      </c>
      <c r="F140" s="230" t="s">
        <v>3413</v>
      </c>
      <c r="G140" s="231" t="s">
        <v>3175</v>
      </c>
      <c r="H140" s="232">
        <v>27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341</v>
      </c>
      <c r="AT140" s="239" t="s">
        <v>323</v>
      </c>
      <c r="AU140" s="239" t="s">
        <v>89</v>
      </c>
      <c r="AY140" s="18" t="s">
        <v>320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341</v>
      </c>
      <c r="BM140" s="239" t="s">
        <v>550</v>
      </c>
    </row>
    <row r="141" s="2" customFormat="1" ht="16.5" customHeight="1">
      <c r="A141" s="39"/>
      <c r="B141" s="40"/>
      <c r="C141" s="228" t="s">
        <v>393</v>
      </c>
      <c r="D141" s="228" t="s">
        <v>323</v>
      </c>
      <c r="E141" s="229" t="s">
        <v>3414</v>
      </c>
      <c r="F141" s="230" t="s">
        <v>3415</v>
      </c>
      <c r="G141" s="231" t="s">
        <v>3175</v>
      </c>
      <c r="H141" s="232">
        <v>9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341</v>
      </c>
      <c r="AT141" s="239" t="s">
        <v>323</v>
      </c>
      <c r="AU141" s="239" t="s">
        <v>89</v>
      </c>
      <c r="AY141" s="18" t="s">
        <v>320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341</v>
      </c>
      <c r="BM141" s="239" t="s">
        <v>561</v>
      </c>
    </row>
    <row r="142" s="2" customFormat="1" ht="16.5" customHeight="1">
      <c r="A142" s="39"/>
      <c r="B142" s="40"/>
      <c r="C142" s="228" t="s">
        <v>8</v>
      </c>
      <c r="D142" s="228" t="s">
        <v>323</v>
      </c>
      <c r="E142" s="229" t="s">
        <v>3416</v>
      </c>
      <c r="F142" s="230" t="s">
        <v>3417</v>
      </c>
      <c r="G142" s="231" t="s">
        <v>3175</v>
      </c>
      <c r="H142" s="232">
        <v>16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341</v>
      </c>
      <c r="AT142" s="239" t="s">
        <v>323</v>
      </c>
      <c r="AU142" s="239" t="s">
        <v>89</v>
      </c>
      <c r="AY142" s="18" t="s">
        <v>320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341</v>
      </c>
      <c r="BM142" s="239" t="s">
        <v>573</v>
      </c>
    </row>
    <row r="143" s="2" customFormat="1" ht="16.5" customHeight="1">
      <c r="A143" s="39"/>
      <c r="B143" s="40"/>
      <c r="C143" s="228" t="s">
        <v>404</v>
      </c>
      <c r="D143" s="228" t="s">
        <v>323</v>
      </c>
      <c r="E143" s="229" t="s">
        <v>3418</v>
      </c>
      <c r="F143" s="230" t="s">
        <v>3419</v>
      </c>
      <c r="G143" s="231" t="s">
        <v>3175</v>
      </c>
      <c r="H143" s="232">
        <v>4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341</v>
      </c>
      <c r="AT143" s="239" t="s">
        <v>323</v>
      </c>
      <c r="AU143" s="239" t="s">
        <v>89</v>
      </c>
      <c r="AY143" s="18" t="s">
        <v>320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341</v>
      </c>
      <c r="BM143" s="239" t="s">
        <v>823</v>
      </c>
    </row>
    <row r="144" s="2" customFormat="1" ht="16.5" customHeight="1">
      <c r="A144" s="39"/>
      <c r="B144" s="40"/>
      <c r="C144" s="228" t="s">
        <v>409</v>
      </c>
      <c r="D144" s="228" t="s">
        <v>323</v>
      </c>
      <c r="E144" s="229" t="s">
        <v>3420</v>
      </c>
      <c r="F144" s="230" t="s">
        <v>3421</v>
      </c>
      <c r="G144" s="231" t="s">
        <v>3175</v>
      </c>
      <c r="H144" s="232">
        <v>13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341</v>
      </c>
      <c r="AT144" s="239" t="s">
        <v>323</v>
      </c>
      <c r="AU144" s="239" t="s">
        <v>89</v>
      </c>
      <c r="AY144" s="18" t="s">
        <v>320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341</v>
      </c>
      <c r="BM144" s="239" t="s">
        <v>832</v>
      </c>
    </row>
    <row r="145" s="2" customFormat="1" ht="16.5" customHeight="1">
      <c r="A145" s="39"/>
      <c r="B145" s="40"/>
      <c r="C145" s="228" t="s">
        <v>414</v>
      </c>
      <c r="D145" s="228" t="s">
        <v>323</v>
      </c>
      <c r="E145" s="229" t="s">
        <v>3422</v>
      </c>
      <c r="F145" s="230" t="s">
        <v>3423</v>
      </c>
      <c r="G145" s="231" t="s">
        <v>3175</v>
      </c>
      <c r="H145" s="232">
        <v>13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341</v>
      </c>
      <c r="AT145" s="239" t="s">
        <v>323</v>
      </c>
      <c r="AU145" s="239" t="s">
        <v>89</v>
      </c>
      <c r="AY145" s="18" t="s">
        <v>320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341</v>
      </c>
      <c r="BM145" s="239" t="s">
        <v>844</v>
      </c>
    </row>
    <row r="146" s="2" customFormat="1" ht="16.5" customHeight="1">
      <c r="A146" s="39"/>
      <c r="B146" s="40"/>
      <c r="C146" s="228" t="s">
        <v>421</v>
      </c>
      <c r="D146" s="228" t="s">
        <v>323</v>
      </c>
      <c r="E146" s="229" t="s">
        <v>3424</v>
      </c>
      <c r="F146" s="230" t="s">
        <v>3425</v>
      </c>
      <c r="G146" s="231" t="s">
        <v>3175</v>
      </c>
      <c r="H146" s="232">
        <v>43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341</v>
      </c>
      <c r="AT146" s="239" t="s">
        <v>323</v>
      </c>
      <c r="AU146" s="239" t="s">
        <v>89</v>
      </c>
      <c r="AY146" s="18" t="s">
        <v>320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341</v>
      </c>
      <c r="BM146" s="239" t="s">
        <v>862</v>
      </c>
    </row>
    <row r="147" s="2" customFormat="1" ht="16.5" customHeight="1">
      <c r="A147" s="39"/>
      <c r="B147" s="40"/>
      <c r="C147" s="228" t="s">
        <v>522</v>
      </c>
      <c r="D147" s="228" t="s">
        <v>323</v>
      </c>
      <c r="E147" s="229" t="s">
        <v>3426</v>
      </c>
      <c r="F147" s="230" t="s">
        <v>3427</v>
      </c>
      <c r="G147" s="231" t="s">
        <v>3175</v>
      </c>
      <c r="H147" s="232">
        <v>8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341</v>
      </c>
      <c r="AT147" s="239" t="s">
        <v>323</v>
      </c>
      <c r="AU147" s="239" t="s">
        <v>89</v>
      </c>
      <c r="AY147" s="18" t="s">
        <v>320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341</v>
      </c>
      <c r="BM147" s="239" t="s">
        <v>874</v>
      </c>
    </row>
    <row r="148" s="2" customFormat="1" ht="16.5" customHeight="1">
      <c r="A148" s="39"/>
      <c r="B148" s="40"/>
      <c r="C148" s="228" t="s">
        <v>7</v>
      </c>
      <c r="D148" s="228" t="s">
        <v>323</v>
      </c>
      <c r="E148" s="229" t="s">
        <v>3428</v>
      </c>
      <c r="F148" s="230" t="s">
        <v>3429</v>
      </c>
      <c r="G148" s="231" t="s">
        <v>3175</v>
      </c>
      <c r="H148" s="232">
        <v>13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341</v>
      </c>
      <c r="AT148" s="239" t="s">
        <v>323</v>
      </c>
      <c r="AU148" s="239" t="s">
        <v>89</v>
      </c>
      <c r="AY148" s="18" t="s">
        <v>320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341</v>
      </c>
      <c r="BM148" s="239" t="s">
        <v>889</v>
      </c>
    </row>
    <row r="149" s="2" customFormat="1" ht="16.5" customHeight="1">
      <c r="A149" s="39"/>
      <c r="B149" s="40"/>
      <c r="C149" s="228" t="s">
        <v>531</v>
      </c>
      <c r="D149" s="228" t="s">
        <v>323</v>
      </c>
      <c r="E149" s="229" t="s">
        <v>3430</v>
      </c>
      <c r="F149" s="230" t="s">
        <v>3431</v>
      </c>
      <c r="G149" s="231" t="s">
        <v>3175</v>
      </c>
      <c r="H149" s="232">
        <v>3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341</v>
      </c>
      <c r="AT149" s="239" t="s">
        <v>323</v>
      </c>
      <c r="AU149" s="239" t="s">
        <v>89</v>
      </c>
      <c r="AY149" s="18" t="s">
        <v>320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341</v>
      </c>
      <c r="BM149" s="239" t="s">
        <v>907</v>
      </c>
    </row>
    <row r="150" s="2" customFormat="1" ht="16.5" customHeight="1">
      <c r="A150" s="39"/>
      <c r="B150" s="40"/>
      <c r="C150" s="228" t="s">
        <v>536</v>
      </c>
      <c r="D150" s="228" t="s">
        <v>323</v>
      </c>
      <c r="E150" s="229" t="s">
        <v>3432</v>
      </c>
      <c r="F150" s="230" t="s">
        <v>3433</v>
      </c>
      <c r="G150" s="231" t="s">
        <v>3175</v>
      </c>
      <c r="H150" s="232">
        <v>2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341</v>
      </c>
      <c r="AT150" s="239" t="s">
        <v>323</v>
      </c>
      <c r="AU150" s="239" t="s">
        <v>89</v>
      </c>
      <c r="AY150" s="18" t="s">
        <v>320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341</v>
      </c>
      <c r="BM150" s="239" t="s">
        <v>923</v>
      </c>
    </row>
    <row r="151" s="2" customFormat="1" ht="16.5" customHeight="1">
      <c r="A151" s="39"/>
      <c r="B151" s="40"/>
      <c r="C151" s="228" t="s">
        <v>541</v>
      </c>
      <c r="D151" s="228" t="s">
        <v>323</v>
      </c>
      <c r="E151" s="229" t="s">
        <v>3434</v>
      </c>
      <c r="F151" s="230" t="s">
        <v>3435</v>
      </c>
      <c r="G151" s="231" t="s">
        <v>3175</v>
      </c>
      <c r="H151" s="232">
        <v>96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341</v>
      </c>
      <c r="AT151" s="239" t="s">
        <v>323</v>
      </c>
      <c r="AU151" s="239" t="s">
        <v>89</v>
      </c>
      <c r="AY151" s="18" t="s">
        <v>320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341</v>
      </c>
      <c r="BM151" s="239" t="s">
        <v>933</v>
      </c>
    </row>
    <row r="152" s="2" customFormat="1" ht="16.5" customHeight="1">
      <c r="A152" s="39"/>
      <c r="B152" s="40"/>
      <c r="C152" s="228" t="s">
        <v>546</v>
      </c>
      <c r="D152" s="228" t="s">
        <v>323</v>
      </c>
      <c r="E152" s="229" t="s">
        <v>3436</v>
      </c>
      <c r="F152" s="230" t="s">
        <v>3437</v>
      </c>
      <c r="G152" s="231" t="s">
        <v>3175</v>
      </c>
      <c r="H152" s="232">
        <v>40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341</v>
      </c>
      <c r="AT152" s="239" t="s">
        <v>323</v>
      </c>
      <c r="AU152" s="239" t="s">
        <v>89</v>
      </c>
      <c r="AY152" s="18" t="s">
        <v>320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341</v>
      </c>
      <c r="BM152" s="239" t="s">
        <v>942</v>
      </c>
    </row>
    <row r="153" s="2" customFormat="1" ht="16.5" customHeight="1">
      <c r="A153" s="39"/>
      <c r="B153" s="40"/>
      <c r="C153" s="228" t="s">
        <v>550</v>
      </c>
      <c r="D153" s="228" t="s">
        <v>323</v>
      </c>
      <c r="E153" s="229" t="s">
        <v>3438</v>
      </c>
      <c r="F153" s="230" t="s">
        <v>3439</v>
      </c>
      <c r="G153" s="231" t="s">
        <v>3175</v>
      </c>
      <c r="H153" s="232">
        <v>1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341</v>
      </c>
      <c r="AT153" s="239" t="s">
        <v>323</v>
      </c>
      <c r="AU153" s="239" t="s">
        <v>89</v>
      </c>
      <c r="AY153" s="18" t="s">
        <v>320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341</v>
      </c>
      <c r="BM153" s="239" t="s">
        <v>956</v>
      </c>
    </row>
    <row r="154" s="2" customFormat="1" ht="16.5" customHeight="1">
      <c r="A154" s="39"/>
      <c r="B154" s="40"/>
      <c r="C154" s="228" t="s">
        <v>556</v>
      </c>
      <c r="D154" s="228" t="s">
        <v>323</v>
      </c>
      <c r="E154" s="229" t="s">
        <v>3440</v>
      </c>
      <c r="F154" s="230" t="s">
        <v>3441</v>
      </c>
      <c r="G154" s="231" t="s">
        <v>3175</v>
      </c>
      <c r="H154" s="232">
        <v>17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341</v>
      </c>
      <c r="AT154" s="239" t="s">
        <v>323</v>
      </c>
      <c r="AU154" s="239" t="s">
        <v>89</v>
      </c>
      <c r="AY154" s="18" t="s">
        <v>320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341</v>
      </c>
      <c r="BM154" s="239" t="s">
        <v>968</v>
      </c>
    </row>
    <row r="155" s="2" customFormat="1" ht="16.5" customHeight="1">
      <c r="A155" s="39"/>
      <c r="B155" s="40"/>
      <c r="C155" s="228" t="s">
        <v>561</v>
      </c>
      <c r="D155" s="228" t="s">
        <v>323</v>
      </c>
      <c r="E155" s="229" t="s">
        <v>3442</v>
      </c>
      <c r="F155" s="230" t="s">
        <v>3443</v>
      </c>
      <c r="G155" s="231" t="s">
        <v>3175</v>
      </c>
      <c r="H155" s="232">
        <v>6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341</v>
      </c>
      <c r="AT155" s="239" t="s">
        <v>323</v>
      </c>
      <c r="AU155" s="239" t="s">
        <v>89</v>
      </c>
      <c r="AY155" s="18" t="s">
        <v>320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341</v>
      </c>
      <c r="BM155" s="239" t="s">
        <v>986</v>
      </c>
    </row>
    <row r="156" s="2" customFormat="1" ht="16.5" customHeight="1">
      <c r="A156" s="39"/>
      <c r="B156" s="40"/>
      <c r="C156" s="228" t="s">
        <v>566</v>
      </c>
      <c r="D156" s="228" t="s">
        <v>323</v>
      </c>
      <c r="E156" s="229" t="s">
        <v>3444</v>
      </c>
      <c r="F156" s="230" t="s">
        <v>3445</v>
      </c>
      <c r="G156" s="231" t="s">
        <v>3175</v>
      </c>
      <c r="H156" s="232">
        <v>20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341</v>
      </c>
      <c r="AT156" s="239" t="s">
        <v>323</v>
      </c>
      <c r="AU156" s="239" t="s">
        <v>89</v>
      </c>
      <c r="AY156" s="18" t="s">
        <v>320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341</v>
      </c>
      <c r="BM156" s="239" t="s">
        <v>997</v>
      </c>
    </row>
    <row r="157" s="2" customFormat="1" ht="24.15" customHeight="1">
      <c r="A157" s="39"/>
      <c r="B157" s="40"/>
      <c r="C157" s="228" t="s">
        <v>573</v>
      </c>
      <c r="D157" s="228" t="s">
        <v>323</v>
      </c>
      <c r="E157" s="229" t="s">
        <v>3446</v>
      </c>
      <c r="F157" s="230" t="s">
        <v>3447</v>
      </c>
      <c r="G157" s="231" t="s">
        <v>3175</v>
      </c>
      <c r="H157" s="232">
        <v>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341</v>
      </c>
      <c r="AT157" s="239" t="s">
        <v>323</v>
      </c>
      <c r="AU157" s="239" t="s">
        <v>89</v>
      </c>
      <c r="AY157" s="18" t="s">
        <v>320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341</v>
      </c>
      <c r="BM157" s="239" t="s">
        <v>1018</v>
      </c>
    </row>
    <row r="158" s="2" customFormat="1" ht="16.5" customHeight="1">
      <c r="A158" s="39"/>
      <c r="B158" s="40"/>
      <c r="C158" s="228" t="s">
        <v>819</v>
      </c>
      <c r="D158" s="228" t="s">
        <v>323</v>
      </c>
      <c r="E158" s="229" t="s">
        <v>3448</v>
      </c>
      <c r="F158" s="230" t="s">
        <v>3449</v>
      </c>
      <c r="G158" s="231" t="s">
        <v>3175</v>
      </c>
      <c r="H158" s="232">
        <v>4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341</v>
      </c>
      <c r="AT158" s="239" t="s">
        <v>323</v>
      </c>
      <c r="AU158" s="239" t="s">
        <v>89</v>
      </c>
      <c r="AY158" s="18" t="s">
        <v>320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341</v>
      </c>
      <c r="BM158" s="239" t="s">
        <v>1028</v>
      </c>
    </row>
    <row r="159" s="2" customFormat="1" ht="21.75" customHeight="1">
      <c r="A159" s="39"/>
      <c r="B159" s="40"/>
      <c r="C159" s="228" t="s">
        <v>823</v>
      </c>
      <c r="D159" s="228" t="s">
        <v>323</v>
      </c>
      <c r="E159" s="229" t="s">
        <v>3450</v>
      </c>
      <c r="F159" s="230" t="s">
        <v>3451</v>
      </c>
      <c r="G159" s="231" t="s">
        <v>3175</v>
      </c>
      <c r="H159" s="232">
        <v>1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341</v>
      </c>
      <c r="AT159" s="239" t="s">
        <v>323</v>
      </c>
      <c r="AU159" s="239" t="s">
        <v>89</v>
      </c>
      <c r="AY159" s="18" t="s">
        <v>320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341</v>
      </c>
      <c r="BM159" s="239" t="s">
        <v>1036</v>
      </c>
    </row>
    <row r="160" s="2" customFormat="1" ht="24.15" customHeight="1">
      <c r="A160" s="39"/>
      <c r="B160" s="40"/>
      <c r="C160" s="228" t="s">
        <v>828</v>
      </c>
      <c r="D160" s="228" t="s">
        <v>323</v>
      </c>
      <c r="E160" s="229" t="s">
        <v>3452</v>
      </c>
      <c r="F160" s="230" t="s">
        <v>3453</v>
      </c>
      <c r="G160" s="231" t="s">
        <v>3175</v>
      </c>
      <c r="H160" s="232">
        <v>1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341</v>
      </c>
      <c r="AT160" s="239" t="s">
        <v>323</v>
      </c>
      <c r="AU160" s="239" t="s">
        <v>89</v>
      </c>
      <c r="AY160" s="18" t="s">
        <v>320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341</v>
      </c>
      <c r="BM160" s="239" t="s">
        <v>1044</v>
      </c>
    </row>
    <row r="161" s="2" customFormat="1" ht="16.5" customHeight="1">
      <c r="A161" s="39"/>
      <c r="B161" s="40"/>
      <c r="C161" s="228" t="s">
        <v>832</v>
      </c>
      <c r="D161" s="228" t="s">
        <v>323</v>
      </c>
      <c r="E161" s="229" t="s">
        <v>3454</v>
      </c>
      <c r="F161" s="230" t="s">
        <v>3455</v>
      </c>
      <c r="G161" s="231" t="s">
        <v>3175</v>
      </c>
      <c r="H161" s="232">
        <v>1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341</v>
      </c>
      <c r="AT161" s="239" t="s">
        <v>323</v>
      </c>
      <c r="AU161" s="239" t="s">
        <v>89</v>
      </c>
      <c r="AY161" s="18" t="s">
        <v>320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341</v>
      </c>
      <c r="BM161" s="239" t="s">
        <v>1052</v>
      </c>
    </row>
    <row r="162" s="2" customFormat="1" ht="16.5" customHeight="1">
      <c r="A162" s="39"/>
      <c r="B162" s="40"/>
      <c r="C162" s="228" t="s">
        <v>838</v>
      </c>
      <c r="D162" s="228" t="s">
        <v>323</v>
      </c>
      <c r="E162" s="229" t="s">
        <v>3456</v>
      </c>
      <c r="F162" s="230" t="s">
        <v>3457</v>
      </c>
      <c r="G162" s="231" t="s">
        <v>3175</v>
      </c>
      <c r="H162" s="232">
        <v>1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341</v>
      </c>
      <c r="AT162" s="239" t="s">
        <v>323</v>
      </c>
      <c r="AU162" s="239" t="s">
        <v>89</v>
      </c>
      <c r="AY162" s="18" t="s">
        <v>320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341</v>
      </c>
      <c r="BM162" s="239" t="s">
        <v>1060</v>
      </c>
    </row>
    <row r="163" s="2" customFormat="1" ht="21.75" customHeight="1">
      <c r="A163" s="39"/>
      <c r="B163" s="40"/>
      <c r="C163" s="228" t="s">
        <v>844</v>
      </c>
      <c r="D163" s="228" t="s">
        <v>323</v>
      </c>
      <c r="E163" s="229" t="s">
        <v>3458</v>
      </c>
      <c r="F163" s="230" t="s">
        <v>3459</v>
      </c>
      <c r="G163" s="231" t="s">
        <v>3175</v>
      </c>
      <c r="H163" s="232">
        <v>2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341</v>
      </c>
      <c r="AT163" s="239" t="s">
        <v>323</v>
      </c>
      <c r="AU163" s="239" t="s">
        <v>89</v>
      </c>
      <c r="AY163" s="18" t="s">
        <v>320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341</v>
      </c>
      <c r="BM163" s="239" t="s">
        <v>1078</v>
      </c>
    </row>
    <row r="164" s="2" customFormat="1" ht="21.75" customHeight="1">
      <c r="A164" s="39"/>
      <c r="B164" s="40"/>
      <c r="C164" s="228" t="s">
        <v>850</v>
      </c>
      <c r="D164" s="228" t="s">
        <v>323</v>
      </c>
      <c r="E164" s="229" t="s">
        <v>3460</v>
      </c>
      <c r="F164" s="230" t="s">
        <v>3461</v>
      </c>
      <c r="G164" s="231" t="s">
        <v>3175</v>
      </c>
      <c r="H164" s="232">
        <v>1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341</v>
      </c>
      <c r="AT164" s="239" t="s">
        <v>323</v>
      </c>
      <c r="AU164" s="239" t="s">
        <v>89</v>
      </c>
      <c r="AY164" s="18" t="s">
        <v>320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341</v>
      </c>
      <c r="BM164" s="239" t="s">
        <v>1097</v>
      </c>
    </row>
    <row r="165" s="2" customFormat="1" ht="16.5" customHeight="1">
      <c r="A165" s="39"/>
      <c r="B165" s="40"/>
      <c r="C165" s="228" t="s">
        <v>862</v>
      </c>
      <c r="D165" s="228" t="s">
        <v>323</v>
      </c>
      <c r="E165" s="229" t="s">
        <v>3462</v>
      </c>
      <c r="F165" s="230" t="s">
        <v>3463</v>
      </c>
      <c r="G165" s="231" t="s">
        <v>3175</v>
      </c>
      <c r="H165" s="232">
        <v>5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341</v>
      </c>
      <c r="AT165" s="239" t="s">
        <v>323</v>
      </c>
      <c r="AU165" s="239" t="s">
        <v>89</v>
      </c>
      <c r="AY165" s="18" t="s">
        <v>320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341</v>
      </c>
      <c r="BM165" s="239" t="s">
        <v>1111</v>
      </c>
    </row>
    <row r="166" s="2" customFormat="1" ht="16.5" customHeight="1">
      <c r="A166" s="39"/>
      <c r="B166" s="40"/>
      <c r="C166" s="228" t="s">
        <v>867</v>
      </c>
      <c r="D166" s="228" t="s">
        <v>323</v>
      </c>
      <c r="E166" s="229" t="s">
        <v>3464</v>
      </c>
      <c r="F166" s="230" t="s">
        <v>3465</v>
      </c>
      <c r="G166" s="231" t="s">
        <v>3175</v>
      </c>
      <c r="H166" s="232">
        <v>5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341</v>
      </c>
      <c r="AT166" s="239" t="s">
        <v>323</v>
      </c>
      <c r="AU166" s="239" t="s">
        <v>89</v>
      </c>
      <c r="AY166" s="18" t="s">
        <v>320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341</v>
      </c>
      <c r="BM166" s="239" t="s">
        <v>1120</v>
      </c>
    </row>
    <row r="167" s="2" customFormat="1" ht="21.75" customHeight="1">
      <c r="A167" s="39"/>
      <c r="B167" s="40"/>
      <c r="C167" s="228" t="s">
        <v>874</v>
      </c>
      <c r="D167" s="228" t="s">
        <v>323</v>
      </c>
      <c r="E167" s="229" t="s">
        <v>3466</v>
      </c>
      <c r="F167" s="230" t="s">
        <v>3467</v>
      </c>
      <c r="G167" s="231" t="s">
        <v>3379</v>
      </c>
      <c r="H167" s="232">
        <v>3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341</v>
      </c>
      <c r="AT167" s="239" t="s">
        <v>323</v>
      </c>
      <c r="AU167" s="239" t="s">
        <v>89</v>
      </c>
      <c r="AY167" s="18" t="s">
        <v>320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341</v>
      </c>
      <c r="BM167" s="239" t="s">
        <v>1138</v>
      </c>
    </row>
    <row r="168" s="2" customFormat="1" ht="16.5" customHeight="1">
      <c r="A168" s="39"/>
      <c r="B168" s="40"/>
      <c r="C168" s="228" t="s">
        <v>884</v>
      </c>
      <c r="D168" s="228" t="s">
        <v>323</v>
      </c>
      <c r="E168" s="229" t="s">
        <v>3468</v>
      </c>
      <c r="F168" s="230" t="s">
        <v>3469</v>
      </c>
      <c r="G168" s="231" t="s">
        <v>3175</v>
      </c>
      <c r="H168" s="232">
        <v>1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341</v>
      </c>
      <c r="AT168" s="239" t="s">
        <v>323</v>
      </c>
      <c r="AU168" s="239" t="s">
        <v>89</v>
      </c>
      <c r="AY168" s="18" t="s">
        <v>320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341</v>
      </c>
      <c r="BM168" s="239" t="s">
        <v>1155</v>
      </c>
    </row>
    <row r="169" s="2" customFormat="1" ht="16.5" customHeight="1">
      <c r="A169" s="39"/>
      <c r="B169" s="40"/>
      <c r="C169" s="228" t="s">
        <v>889</v>
      </c>
      <c r="D169" s="228" t="s">
        <v>323</v>
      </c>
      <c r="E169" s="229" t="s">
        <v>3470</v>
      </c>
      <c r="F169" s="230" t="s">
        <v>3471</v>
      </c>
      <c r="G169" s="231" t="s">
        <v>3175</v>
      </c>
      <c r="H169" s="232">
        <v>3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341</v>
      </c>
      <c r="AT169" s="239" t="s">
        <v>323</v>
      </c>
      <c r="AU169" s="239" t="s">
        <v>89</v>
      </c>
      <c r="AY169" s="18" t="s">
        <v>320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341</v>
      </c>
      <c r="BM169" s="239" t="s">
        <v>1166</v>
      </c>
    </row>
    <row r="170" s="2" customFormat="1" ht="16.5" customHeight="1">
      <c r="A170" s="39"/>
      <c r="B170" s="40"/>
      <c r="C170" s="228" t="s">
        <v>895</v>
      </c>
      <c r="D170" s="228" t="s">
        <v>323</v>
      </c>
      <c r="E170" s="229" t="s">
        <v>3472</v>
      </c>
      <c r="F170" s="230" t="s">
        <v>3473</v>
      </c>
      <c r="G170" s="231" t="s">
        <v>3379</v>
      </c>
      <c r="H170" s="232">
        <v>1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341</v>
      </c>
      <c r="AT170" s="239" t="s">
        <v>323</v>
      </c>
      <c r="AU170" s="239" t="s">
        <v>89</v>
      </c>
      <c r="AY170" s="18" t="s">
        <v>320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341</v>
      </c>
      <c r="BM170" s="239" t="s">
        <v>1177</v>
      </c>
    </row>
    <row r="171" s="12" customFormat="1" ht="25.92" customHeight="1">
      <c r="A171" s="12"/>
      <c r="B171" s="212"/>
      <c r="C171" s="213"/>
      <c r="D171" s="214" t="s">
        <v>80</v>
      </c>
      <c r="E171" s="215" t="s">
        <v>3247</v>
      </c>
      <c r="F171" s="215" t="s">
        <v>3248</v>
      </c>
      <c r="G171" s="213"/>
      <c r="H171" s="213"/>
      <c r="I171" s="216"/>
      <c r="J171" s="217">
        <f>BK171</f>
        <v>0</v>
      </c>
      <c r="K171" s="213"/>
      <c r="L171" s="218"/>
      <c r="M171" s="219"/>
      <c r="N171" s="220"/>
      <c r="O171" s="220"/>
      <c r="P171" s="221">
        <f>SUM(P172:P174)</f>
        <v>0</v>
      </c>
      <c r="Q171" s="220"/>
      <c r="R171" s="221">
        <f>SUM(R172:R174)</f>
        <v>0</v>
      </c>
      <c r="S171" s="220"/>
      <c r="T171" s="222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3" t="s">
        <v>89</v>
      </c>
      <c r="AT171" s="224" t="s">
        <v>80</v>
      </c>
      <c r="AU171" s="224" t="s">
        <v>81</v>
      </c>
      <c r="AY171" s="223" t="s">
        <v>320</v>
      </c>
      <c r="BK171" s="225">
        <f>SUM(BK172:BK174)</f>
        <v>0</v>
      </c>
    </row>
    <row r="172" s="2" customFormat="1" ht="16.5" customHeight="1">
      <c r="A172" s="39"/>
      <c r="B172" s="40"/>
      <c r="C172" s="228" t="s">
        <v>907</v>
      </c>
      <c r="D172" s="228" t="s">
        <v>323</v>
      </c>
      <c r="E172" s="229" t="s">
        <v>3249</v>
      </c>
      <c r="F172" s="230" t="s">
        <v>3250</v>
      </c>
      <c r="G172" s="231" t="s">
        <v>3251</v>
      </c>
      <c r="H172" s="232">
        <v>10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341</v>
      </c>
      <c r="AT172" s="239" t="s">
        <v>323</v>
      </c>
      <c r="AU172" s="239" t="s">
        <v>89</v>
      </c>
      <c r="AY172" s="18" t="s">
        <v>320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341</v>
      </c>
      <c r="BM172" s="239" t="s">
        <v>1192</v>
      </c>
    </row>
    <row r="173" s="2" customFormat="1" ht="16.5" customHeight="1">
      <c r="A173" s="39"/>
      <c r="B173" s="40"/>
      <c r="C173" s="228" t="s">
        <v>918</v>
      </c>
      <c r="D173" s="228" t="s">
        <v>323</v>
      </c>
      <c r="E173" s="229" t="s">
        <v>3474</v>
      </c>
      <c r="F173" s="230" t="s">
        <v>3475</v>
      </c>
      <c r="G173" s="231" t="s">
        <v>3251</v>
      </c>
      <c r="H173" s="232">
        <v>18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341</v>
      </c>
      <c r="AT173" s="239" t="s">
        <v>323</v>
      </c>
      <c r="AU173" s="239" t="s">
        <v>89</v>
      </c>
      <c r="AY173" s="18" t="s">
        <v>320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341</v>
      </c>
      <c r="BM173" s="239" t="s">
        <v>1206</v>
      </c>
    </row>
    <row r="174" s="2" customFormat="1" ht="16.5" customHeight="1">
      <c r="A174" s="39"/>
      <c r="B174" s="40"/>
      <c r="C174" s="228" t="s">
        <v>923</v>
      </c>
      <c r="D174" s="228" t="s">
        <v>323</v>
      </c>
      <c r="E174" s="229" t="s">
        <v>3254</v>
      </c>
      <c r="F174" s="230" t="s">
        <v>3255</v>
      </c>
      <c r="G174" s="231" t="s">
        <v>3251</v>
      </c>
      <c r="H174" s="232">
        <v>10</v>
      </c>
      <c r="I174" s="233"/>
      <c r="J174" s="234">
        <f>ROUND(I174*H174,2)</f>
        <v>0</v>
      </c>
      <c r="K174" s="230" t="s">
        <v>1</v>
      </c>
      <c r="L174" s="45"/>
      <c r="M174" s="246" t="s">
        <v>1</v>
      </c>
      <c r="N174" s="247" t="s">
        <v>46</v>
      </c>
      <c r="O174" s="24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341</v>
      </c>
      <c r="AT174" s="239" t="s">
        <v>323</v>
      </c>
      <c r="AU174" s="239" t="s">
        <v>89</v>
      </c>
      <c r="AY174" s="18" t="s">
        <v>320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341</v>
      </c>
      <c r="BM174" s="239" t="s">
        <v>1216</v>
      </c>
    </row>
    <row r="175" s="2" customFormat="1" ht="6.96" customHeight="1">
      <c r="A175" s="39"/>
      <c r="B175" s="67"/>
      <c r="C175" s="68"/>
      <c r="D175" s="68"/>
      <c r="E175" s="68"/>
      <c r="F175" s="68"/>
      <c r="G175" s="68"/>
      <c r="H175" s="68"/>
      <c r="I175" s="68"/>
      <c r="J175" s="68"/>
      <c r="K175" s="68"/>
      <c r="L175" s="45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sheetProtection sheet="1" autoFilter="0" formatColumns="0" formatRows="0" objects="1" scenarios="1" spinCount="100000" saltValue="TnKbmSdqMiCRoeZ8Rty3hvWFCAzfntiwBYR0gCKhSsMWy5m4ga/qYhIp4bRF/NVI9A5TIhxlS4fz76VY4WhUzw==" hashValue="jgMIKUapQvqOWIZL36HGuJF5md024kyWFnC8xMxkGlLS4h52RROPHKhDupOAakor1LU0MqAAG+I9HEthdg7X3Q==" algorithmName="SHA-512" password="CC35"/>
  <autoFilter ref="C125:K1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Viktor Vegricht</dc:creator>
  <cp:lastModifiedBy>Viktor Vegricht</cp:lastModifiedBy>
  <dcterms:created xsi:type="dcterms:W3CDTF">2024-02-08T13:16:44Z</dcterms:created>
  <dcterms:modified xsi:type="dcterms:W3CDTF">2024-02-08T13:18:28Z</dcterms:modified>
</cp:coreProperties>
</file>