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1P5 - Oprava chodníků v ..." sheetId="2" r:id="rId2"/>
    <sheet name="01 - Komenského ulice - c..." sheetId="3" r:id="rId3"/>
    <sheet name="02 - Komenského ulice - c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'21P5 - Oprava chodníků v ...'!$C$117:$K$132</definedName>
    <definedName name="_xlnm.Print_Area" localSheetId="1">'21P5 - Oprava chodníků v ...'!$C$107:$J$132</definedName>
    <definedName name="_xlnm.Print_Titles" localSheetId="1">'21P5 - Oprava chodníků v ...'!$117:$117</definedName>
    <definedName name="_xlnm._FilterDatabase" localSheetId="2" hidden="1">'01 - Komenského ulice - c...'!$C$125:$K$240</definedName>
    <definedName name="_xlnm.Print_Area" localSheetId="2">'01 - Komenského ulice - c...'!$C$113:$J$240</definedName>
    <definedName name="_xlnm.Print_Titles" localSheetId="2">'01 - Komenského ulice - c...'!$125:$125</definedName>
    <definedName name="_xlnm._FilterDatabase" localSheetId="3" hidden="1">'02 - Komenského ulice - c...'!$C$125:$K$235</definedName>
    <definedName name="_xlnm.Print_Area" localSheetId="3">'02 - Komenského ulice - c...'!$C$113:$J$235</definedName>
    <definedName name="_xlnm.Print_Titles" localSheetId="3">'02 - Komenského ulice - c...'!$125:$125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233"/>
  <c r="BH233"/>
  <c r="BG233"/>
  <c r="BF233"/>
  <c r="T233"/>
  <c r="T232"/>
  <c r="R233"/>
  <c r="R232"/>
  <c r="P233"/>
  <c r="P232"/>
  <c r="BI230"/>
  <c r="BH230"/>
  <c r="BG230"/>
  <c r="BF230"/>
  <c r="T230"/>
  <c r="T229"/>
  <c r="T228"/>
  <c r="R230"/>
  <c r="R229"/>
  <c r="R228"/>
  <c r="P230"/>
  <c r="P229"/>
  <c r="P228"/>
  <c r="BI227"/>
  <c r="BH227"/>
  <c r="BG227"/>
  <c r="BF227"/>
  <c r="T227"/>
  <c r="T226"/>
  <c r="R227"/>
  <c r="R226"/>
  <c r="P227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0"/>
  <c r="BH180"/>
  <c r="BG180"/>
  <c r="BF180"/>
  <c r="T180"/>
  <c r="R180"/>
  <c r="P180"/>
  <c r="BI174"/>
  <c r="BH174"/>
  <c r="BG174"/>
  <c r="BF174"/>
  <c r="T174"/>
  <c r="R174"/>
  <c r="P174"/>
  <c r="BI173"/>
  <c r="BH173"/>
  <c r="BG173"/>
  <c r="BF173"/>
  <c r="T173"/>
  <c r="R173"/>
  <c r="P173"/>
  <c r="BI169"/>
  <c r="BH169"/>
  <c r="BG169"/>
  <c r="BF169"/>
  <c r="T169"/>
  <c r="R169"/>
  <c r="P169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F122"/>
  <c r="F120"/>
  <c r="E118"/>
  <c r="F91"/>
  <c r="F89"/>
  <c r="E87"/>
  <c r="J24"/>
  <c r="E24"/>
  <c r="J123"/>
  <c r="J23"/>
  <c r="J21"/>
  <c r="E21"/>
  <c r="J122"/>
  <c r="J20"/>
  <c r="J18"/>
  <c r="E18"/>
  <c r="F123"/>
  <c r="J17"/>
  <c r="J12"/>
  <c r="J89"/>
  <c r="E7"/>
  <c r="E85"/>
  <c i="3" r="J37"/>
  <c r="J36"/>
  <c i="1" r="AY96"/>
  <c i="3" r="J35"/>
  <c i="1" r="AX96"/>
  <c i="3" r="BI238"/>
  <c r="BH238"/>
  <c r="BG238"/>
  <c r="BF238"/>
  <c r="T238"/>
  <c r="T237"/>
  <c r="R238"/>
  <c r="R237"/>
  <c r="P238"/>
  <c r="P237"/>
  <c r="BI235"/>
  <c r="BH235"/>
  <c r="BG235"/>
  <c r="BF235"/>
  <c r="T235"/>
  <c r="T234"/>
  <c r="T233"/>
  <c r="R235"/>
  <c r="R234"/>
  <c r="R233"/>
  <c r="P235"/>
  <c r="P234"/>
  <c r="P233"/>
  <c r="BI232"/>
  <c r="BH232"/>
  <c r="BG232"/>
  <c r="BF232"/>
  <c r="T232"/>
  <c r="T231"/>
  <c r="R232"/>
  <c r="R231"/>
  <c r="P232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199"/>
  <c r="BH199"/>
  <c r="BG199"/>
  <c r="BF199"/>
  <c r="T199"/>
  <c r="R199"/>
  <c r="P199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5"/>
  <c r="BH185"/>
  <c r="BG185"/>
  <c r="BF185"/>
  <c r="T185"/>
  <c r="R185"/>
  <c r="P185"/>
  <c r="BI179"/>
  <c r="BH179"/>
  <c r="BG179"/>
  <c r="BF179"/>
  <c r="T179"/>
  <c r="R179"/>
  <c r="P179"/>
  <c r="BI178"/>
  <c r="BH178"/>
  <c r="BG178"/>
  <c r="BF178"/>
  <c r="T178"/>
  <c r="R178"/>
  <c r="P178"/>
  <c r="BI174"/>
  <c r="BH174"/>
  <c r="BG174"/>
  <c r="BF174"/>
  <c r="T174"/>
  <c r="R174"/>
  <c r="P174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29"/>
  <c r="BH129"/>
  <c r="BG129"/>
  <c r="BF129"/>
  <c r="T129"/>
  <c r="R129"/>
  <c r="P129"/>
  <c r="F122"/>
  <c r="F120"/>
  <c r="E118"/>
  <c r="F91"/>
  <c r="F89"/>
  <c r="E87"/>
  <c r="J24"/>
  <c r="E24"/>
  <c r="J123"/>
  <c r="J23"/>
  <c r="J21"/>
  <c r="E21"/>
  <c r="J91"/>
  <c r="J20"/>
  <c r="J18"/>
  <c r="E18"/>
  <c r="F123"/>
  <c r="J17"/>
  <c r="J12"/>
  <c r="J120"/>
  <c r="E7"/>
  <c r="E116"/>
  <c i="2" r="J35"/>
  <c r="J34"/>
  <c i="1" r="AY95"/>
  <c i="2" r="J33"/>
  <c i="1" r="AX95"/>
  <c i="2" r="BI132"/>
  <c r="BH132"/>
  <c r="BG132"/>
  <c r="BF132"/>
  <c r="T132"/>
  <c r="T131"/>
  <c r="R132"/>
  <c r="R131"/>
  <c r="P132"/>
  <c r="P131"/>
  <c r="BI129"/>
  <c r="BH129"/>
  <c r="BG129"/>
  <c r="BF129"/>
  <c r="T129"/>
  <c r="T128"/>
  <c r="R129"/>
  <c r="R128"/>
  <c r="P129"/>
  <c r="P128"/>
  <c r="BI127"/>
  <c r="BH127"/>
  <c r="BG127"/>
  <c r="BF127"/>
  <c r="T127"/>
  <c r="T126"/>
  <c r="R127"/>
  <c r="R126"/>
  <c r="P127"/>
  <c r="P126"/>
  <c r="BI125"/>
  <c r="BH125"/>
  <c r="BG125"/>
  <c r="BF125"/>
  <c r="T125"/>
  <c r="T124"/>
  <c r="R125"/>
  <c r="R124"/>
  <c r="P125"/>
  <c r="P124"/>
  <c r="BI123"/>
  <c r="BH123"/>
  <c r="BG123"/>
  <c r="BF123"/>
  <c r="T123"/>
  <c r="R123"/>
  <c r="P123"/>
  <c r="BI121"/>
  <c r="BH121"/>
  <c r="BG121"/>
  <c r="BF121"/>
  <c r="T121"/>
  <c r="R121"/>
  <c r="P121"/>
  <c r="F114"/>
  <c r="F112"/>
  <c r="E110"/>
  <c r="F89"/>
  <c r="F87"/>
  <c r="E85"/>
  <c r="J22"/>
  <c r="E22"/>
  <c r="J90"/>
  <c r="J21"/>
  <c r="J19"/>
  <c r="E19"/>
  <c r="J114"/>
  <c r="J18"/>
  <c r="J16"/>
  <c r="E16"/>
  <c r="F90"/>
  <c r="J15"/>
  <c r="J10"/>
  <c r="J112"/>
  <c i="1" r="L90"/>
  <c r="AM90"/>
  <c r="AM89"/>
  <c r="L89"/>
  <c r="AM87"/>
  <c r="L87"/>
  <c r="L85"/>
  <c r="L84"/>
  <c i="4" r="BK227"/>
  <c r="BK215"/>
  <c r="J209"/>
  <c r="J206"/>
  <c r="J200"/>
  <c r="J194"/>
  <c r="J190"/>
  <c r="J186"/>
  <c r="BK185"/>
  <c r="BK180"/>
  <c r="BK173"/>
  <c r="BK161"/>
  <c r="BK159"/>
  <c r="J157"/>
  <c r="BK137"/>
  <c r="J135"/>
  <c r="J131"/>
  <c i="3" r="J238"/>
  <c r="BK232"/>
  <c r="J229"/>
  <c r="J223"/>
  <c r="BK214"/>
  <c r="J205"/>
  <c r="BK203"/>
  <c r="J192"/>
  <c r="J191"/>
  <c r="BK190"/>
  <c r="J185"/>
  <c r="BK179"/>
  <c r="BK178"/>
  <c r="J174"/>
  <c r="BK166"/>
  <c r="BK159"/>
  <c r="J142"/>
  <c r="J138"/>
  <c r="BK136"/>
  <c r="J134"/>
  <c i="2" r="J132"/>
  <c r="BK129"/>
  <c r="J127"/>
  <c r="J123"/>
  <c r="BK121"/>
  <c i="1" r="AS94"/>
  <c i="4" r="J233"/>
  <c r="J227"/>
  <c r="BK224"/>
  <c r="BK220"/>
  <c r="J218"/>
  <c r="J215"/>
  <c r="BK206"/>
  <c r="J203"/>
  <c r="BK194"/>
  <c r="BK190"/>
  <c r="BK187"/>
  <c r="J185"/>
  <c r="J174"/>
  <c r="J169"/>
  <c r="BK154"/>
  <c r="J149"/>
  <c r="J146"/>
  <c r="J141"/>
  <c r="BK133"/>
  <c r="J129"/>
  <c i="3" r="BK235"/>
  <c r="BK227"/>
  <c r="J225"/>
  <c r="BK223"/>
  <c r="J220"/>
  <c r="J214"/>
  <c r="BK208"/>
  <c r="J190"/>
  <c r="BK185"/>
  <c r="J178"/>
  <c r="J166"/>
  <c r="J165"/>
  <c r="J159"/>
  <c r="BK154"/>
  <c r="BK151"/>
  <c r="BK148"/>
  <c r="J146"/>
  <c r="BK142"/>
  <c r="J140"/>
  <c r="BK138"/>
  <c i="2" r="BK132"/>
  <c i="4" r="BK230"/>
  <c r="J224"/>
  <c r="J222"/>
  <c r="J212"/>
  <c r="BK209"/>
  <c r="BK200"/>
  <c r="J198"/>
  <c r="J189"/>
  <c r="J180"/>
  <c r="J173"/>
  <c r="J162"/>
  <c r="J160"/>
  <c r="J154"/>
  <c r="BK149"/>
  <c r="BK146"/>
  <c r="J143"/>
  <c r="J133"/>
  <c r="BK131"/>
  <c r="BK129"/>
  <c i="3" r="BK238"/>
  <c r="J235"/>
  <c r="J232"/>
  <c r="BK229"/>
  <c r="J227"/>
  <c r="BK225"/>
  <c r="BK217"/>
  <c r="BK211"/>
  <c r="J208"/>
  <c r="BK205"/>
  <c r="J203"/>
  <c r="BK199"/>
  <c r="BK195"/>
  <c r="J194"/>
  <c r="BK192"/>
  <c r="BK191"/>
  <c r="J179"/>
  <c r="BK174"/>
  <c r="BK167"/>
  <c r="BK164"/>
  <c r="J162"/>
  <c r="J154"/>
  <c r="J129"/>
  <c i="2" r="J129"/>
  <c r="BK125"/>
  <c i="4" r="BK233"/>
  <c r="J230"/>
  <c r="BK222"/>
  <c r="J220"/>
  <c r="BK218"/>
  <c r="BK212"/>
  <c r="BK203"/>
  <c r="BK198"/>
  <c r="BK189"/>
  <c r="J187"/>
  <c r="BK186"/>
  <c r="BK174"/>
  <c r="BK169"/>
  <c r="BK162"/>
  <c r="J161"/>
  <c r="BK160"/>
  <c r="J159"/>
  <c r="BK157"/>
  <c r="BK143"/>
  <c r="BK141"/>
  <c r="J137"/>
  <c r="BK135"/>
  <c i="3" r="BK220"/>
  <c r="J217"/>
  <c r="J211"/>
  <c r="J199"/>
  <c r="J195"/>
  <c r="BK194"/>
  <c r="J167"/>
  <c r="BK165"/>
  <c r="J164"/>
  <c r="BK162"/>
  <c r="J151"/>
  <c r="J148"/>
  <c r="BK146"/>
  <c r="BK140"/>
  <c r="J136"/>
  <c r="BK134"/>
  <c r="BK129"/>
  <c i="2" r="BK127"/>
  <c r="J125"/>
  <c r="BK123"/>
  <c r="J121"/>
  <c l="1" r="P120"/>
  <c r="P119"/>
  <c r="P118"/>
  <c i="1" r="AU95"/>
  <c i="3" r="T128"/>
  <c r="P153"/>
  <c r="T189"/>
  <c r="T193"/>
  <c r="R210"/>
  <c i="4" r="T128"/>
  <c r="T148"/>
  <c r="P184"/>
  <c r="P188"/>
  <c r="T188"/>
  <c r="T205"/>
  <c i="2" r="BK120"/>
  <c r="J120"/>
  <c r="J96"/>
  <c i="3" r="R128"/>
  <c r="R153"/>
  <c r="BK193"/>
  <c r="J193"/>
  <c r="J101"/>
  <c r="BK210"/>
  <c r="J210"/>
  <c r="J102"/>
  <c i="4" r="BK128"/>
  <c r="J128"/>
  <c r="J98"/>
  <c r="BK148"/>
  <c r="J148"/>
  <c r="J99"/>
  <c r="R148"/>
  <c r="BK188"/>
  <c r="J188"/>
  <c r="J101"/>
  <c r="R188"/>
  <c r="P205"/>
  <c i="2" r="R120"/>
  <c r="R119"/>
  <c r="R118"/>
  <c i="3" r="P128"/>
  <c r="T153"/>
  <c r="P189"/>
  <c r="P193"/>
  <c r="T210"/>
  <c i="2" r="T120"/>
  <c r="T119"/>
  <c r="T118"/>
  <c i="3" r="BK128"/>
  <c r="J128"/>
  <c r="J98"/>
  <c r="BK153"/>
  <c r="J153"/>
  <c r="J99"/>
  <c r="BK189"/>
  <c r="J189"/>
  <c r="J100"/>
  <c r="R189"/>
  <c r="R193"/>
  <c r="P210"/>
  <c i="4" r="P128"/>
  <c r="R128"/>
  <c r="P148"/>
  <c r="BK184"/>
  <c r="J184"/>
  <c r="J100"/>
  <c r="R184"/>
  <c r="T184"/>
  <c r="BK205"/>
  <c r="J205"/>
  <c r="J102"/>
  <c r="R205"/>
  <c i="2" r="BE132"/>
  <c r="BK124"/>
  <c r="J124"/>
  <c r="J97"/>
  <c i="3" r="F92"/>
  <c r="BE174"/>
  <c r="BE178"/>
  <c r="BE179"/>
  <c r="BE185"/>
  <c r="BE190"/>
  <c r="BE205"/>
  <c r="BE223"/>
  <c r="BE227"/>
  <c r="BE235"/>
  <c r="BE238"/>
  <c i="4" r="J91"/>
  <c r="E116"/>
  <c r="J120"/>
  <c r="BE129"/>
  <c r="BE131"/>
  <c r="BE146"/>
  <c r="BE149"/>
  <c r="BE174"/>
  <c r="BE180"/>
  <c r="BE206"/>
  <c r="BE224"/>
  <c i="2" r="J87"/>
  <c r="J89"/>
  <c r="F115"/>
  <c r="BE127"/>
  <c r="BE129"/>
  <c i="3" r="E85"/>
  <c r="J122"/>
  <c r="BE136"/>
  <c r="BE138"/>
  <c r="BE142"/>
  <c r="BE159"/>
  <c r="BE165"/>
  <c r="BE211"/>
  <c r="BE220"/>
  <c r="BK231"/>
  <c r="J231"/>
  <c r="J103"/>
  <c r="BK234"/>
  <c i="4" r="J92"/>
  <c r="BE133"/>
  <c r="BE137"/>
  <c r="BE154"/>
  <c r="BE185"/>
  <c r="BE186"/>
  <c r="BE189"/>
  <c r="BE190"/>
  <c r="BE203"/>
  <c r="BE212"/>
  <c r="BE215"/>
  <c r="BE218"/>
  <c r="BE222"/>
  <c i="2" r="J115"/>
  <c r="BE121"/>
  <c r="BE123"/>
  <c r="BE125"/>
  <c r="BK131"/>
  <c r="J131"/>
  <c r="J100"/>
  <c i="3" r="BE129"/>
  <c r="BE134"/>
  <c r="BE146"/>
  <c r="BE162"/>
  <c r="BE167"/>
  <c r="BE191"/>
  <c r="BE192"/>
  <c r="BE194"/>
  <c r="BE195"/>
  <c r="BE199"/>
  <c r="BE203"/>
  <c r="BE208"/>
  <c r="BE214"/>
  <c r="BE229"/>
  <c r="BE232"/>
  <c r="BK237"/>
  <c r="J237"/>
  <c r="J106"/>
  <c i="4" r="F92"/>
  <c r="BE135"/>
  <c r="BE157"/>
  <c r="BE159"/>
  <c r="BE160"/>
  <c r="BE161"/>
  <c r="BE169"/>
  <c r="BE198"/>
  <c r="BE200"/>
  <c r="BE209"/>
  <c r="BE227"/>
  <c r="BE233"/>
  <c i="2" r="BK126"/>
  <c r="J126"/>
  <c r="J98"/>
  <c r="BK128"/>
  <c r="J128"/>
  <c r="J99"/>
  <c i="3" r="J89"/>
  <c r="J92"/>
  <c r="BE140"/>
  <c r="BE148"/>
  <c r="BE151"/>
  <c r="BE154"/>
  <c r="BE164"/>
  <c r="BE166"/>
  <c r="BE217"/>
  <c r="BE225"/>
  <c i="4" r="BE141"/>
  <c r="BE143"/>
  <c r="BE162"/>
  <c r="BE173"/>
  <c r="BE187"/>
  <c r="BE194"/>
  <c r="BE220"/>
  <c r="BE230"/>
  <c r="BK226"/>
  <c r="J226"/>
  <c r="J103"/>
  <c r="BK229"/>
  <c r="J229"/>
  <c r="J105"/>
  <c r="BK232"/>
  <c r="J232"/>
  <c r="J106"/>
  <c i="2" r="F33"/>
  <c i="1" r="BB95"/>
  <c i="4" r="F36"/>
  <c i="1" r="BC97"/>
  <c i="2" r="F32"/>
  <c i="1" r="BA95"/>
  <c i="4" r="F35"/>
  <c i="1" r="BB97"/>
  <c i="3" r="F35"/>
  <c i="1" r="BB96"/>
  <c i="3" r="J34"/>
  <c i="1" r="AW96"/>
  <c i="3" r="F37"/>
  <c i="1" r="BD96"/>
  <c i="3" r="F36"/>
  <c i="1" r="BC96"/>
  <c i="4" r="F37"/>
  <c i="1" r="BD97"/>
  <c i="4" r="F34"/>
  <c i="1" r="BA97"/>
  <c i="2" r="F35"/>
  <c i="1" r="BD95"/>
  <c i="2" r="F34"/>
  <c i="1" r="BC95"/>
  <c i="2" r="J32"/>
  <c i="1" r="AW95"/>
  <c i="3" r="F34"/>
  <c i="1" r="BA96"/>
  <c i="4" r="J34"/>
  <c i="1" r="AW97"/>
  <c i="4" l="1" r="R127"/>
  <c r="R126"/>
  <c i="3" r="P127"/>
  <c r="P126"/>
  <c i="1" r="AU96"/>
  <c i="3" r="R127"/>
  <c r="R126"/>
  <c i="4" r="P127"/>
  <c r="P126"/>
  <c i="1" r="AU97"/>
  <c i="4" r="T127"/>
  <c r="T126"/>
  <c i="3" r="BK233"/>
  <c r="J233"/>
  <c r="J104"/>
  <c r="T127"/>
  <c r="T126"/>
  <c i="2" r="BK119"/>
  <c r="J119"/>
  <c r="J95"/>
  <c i="4" r="BK127"/>
  <c r="BK126"/>
  <c r="J126"/>
  <c r="J96"/>
  <c r="BK228"/>
  <c r="J228"/>
  <c r="J104"/>
  <c i="3" r="BK127"/>
  <c r="BK126"/>
  <c r="J126"/>
  <c r="J96"/>
  <c r="J234"/>
  <c r="J105"/>
  <c i="1" r="BA94"/>
  <c r="W30"/>
  <c i="4" r="J33"/>
  <c i="1" r="AV97"/>
  <c r="AT97"/>
  <c r="BC94"/>
  <c r="W32"/>
  <c i="3" r="J33"/>
  <c i="1" r="AV96"/>
  <c r="AT96"/>
  <c i="4" r="F33"/>
  <c i="1" r="AZ97"/>
  <c i="2" r="F31"/>
  <c i="1" r="AZ95"/>
  <c r="BB94"/>
  <c r="W31"/>
  <c i="2" r="J31"/>
  <c i="1" r="AV95"/>
  <c r="AT95"/>
  <c i="3" r="F33"/>
  <c i="1" r="AZ96"/>
  <c r="BD94"/>
  <c r="W33"/>
  <c i="3" l="1" r="J127"/>
  <c r="J97"/>
  <c i="4" r="J127"/>
  <c r="J97"/>
  <c i="2" r="BK118"/>
  <c r="J118"/>
  <c r="J94"/>
  <c i="1" r="AU94"/>
  <c r="AX94"/>
  <c r="AW94"/>
  <c r="AK30"/>
  <c r="AZ94"/>
  <c r="AV94"/>
  <c r="AK29"/>
  <c i="3" r="J30"/>
  <c i="1" r="AG96"/>
  <c r="AN96"/>
  <c i="4" r="J30"/>
  <c i="1" r="AG97"/>
  <c r="AN97"/>
  <c r="AY94"/>
  <c i="3" l="1" r="J39"/>
  <c i="4" r="J39"/>
  <c i="1" r="W29"/>
  <c i="2" r="J28"/>
  <c i="1" r="AG95"/>
  <c r="AN95"/>
  <c r="AT94"/>
  <c i="2" l="1" r="J37"/>
  <c i="1" r="AG94"/>
  <c r="AN94"/>
  <c l="1"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<sst xmlns="http://schemas.openxmlformats.org/spreadsheetml/2006/main">
  <si>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</si>
  <si>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</si>
  <si>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</si>
  <si>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</si>
  <si>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</si>
  <si>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{82118b27-194e-4aa9-9e61-6a6fafd525e8}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</si>
  <si>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</si>
  <si>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</si>
  <si>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</si>
  <si>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</si>
  <si>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</si>
  <si>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</si>
  <si>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</si>
  <si>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</si>
  <si>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21P5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</si>
  <si>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</si>
  <si>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</si>
  <si>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chodníků v Komenského ulici, Smečno</t>
  </si>
  <si>
    <t>KSO:</t>
  </si>
  <si>
    <t>CC-CZ:</t>
  </si>
  <si>
    <t>Místo:</t>
  </si>
  <si>
    <t>Smečno</t>
  </si>
  <si>
    <t>Datum:</t>
  </si>
  <si>
    <t>20. 1. 2021</t>
  </si>
  <si>
    <t>Zadavatel:</t>
  </si>
  <si>
    <t>IČ:</t>
  </si>
  <si>
    <t>00234893</t>
  </si>
  <si>
    <t>Město Smečno</t>
  </si>
  <si>
    <t>DIČ:</t>
  </si>
  <si>
    <t>CZ00234893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</si>
  <si>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</si>
  <si>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</si>
  <si>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</si>
  <si>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</si>
  <si>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</si>
  <si>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</si>
  <si>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</si>
  <si>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</si>
  <si>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</si>
  <si>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</si>
  <si>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</si>
  <si>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</si>
  <si>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</si>
  <si>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</si>
  <si>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</si>
  <si>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</si>
  <si>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</si>
  <si>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</si>
  <si>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</si>
  <si>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</si>
  <si>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</si>
  <si>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</si>
  <si>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</si>
  <si>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</si>
  <si>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</si>
  <si>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</si>
  <si>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</si>
  <si>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</si>
  <si>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</si>
  <si>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</si>
  <si>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</si>
  <si>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</si>
  <si>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</si>
  <si>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</si>
  <si>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</si>
  <si>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</si>
  <si>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</si>
  <si>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</si>
  <si>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</si>
  <si>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</si>
  <si>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</si>
  <si>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</si>
  <si>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</si>
  <si>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</si>
  <si>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</si>
  <si>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</si>
  <si>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</si>
  <si>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</si>
  <si>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</si>
  <si>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</si>
  <si>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</si>
  <si>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</si>
  <si>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</si>
  <si>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</si>
  <si>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01</t>
  </si>
  <si>
    <t xml:space="preserve">Komenského ulice - chodník  pravá strana, u školy</t>
  </si>
  <si>
    <t>{875b0f02-547d-4bb5-a035-c6f79ba8cef4}</t>
  </si>
  <si>
    <t>2</t>
  </si>
  <si>
    <t>02</t>
  </si>
  <si>
    <t>Komenského ulice - chodník levá strana</t>
  </si>
  <si>
    <t>{93513982-41f3-4d1e-a04d-c725cc758e85}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</si>
  <si>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</si>
  <si>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</si>
  <si>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</si>
  <si>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</si>
  <si>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</si>
  <si>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</si>
  <si>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</si>
  <si>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</si>
  <si>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</si>
  <si>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</si>
  <si>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</si>
  <si>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</si>
  <si>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</si>
  <si>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</si>
  <si>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</si>
  <si>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</si>
  <si>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</si>
  <si>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</si>
  <si>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</si>
  <si>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</si>
  <si>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</si>
  <si>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</si>
  <si>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</si>
  <si>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</si>
  <si>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</si>
  <si>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</si>
  <si>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</si>
  <si>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</si>
  <si>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</si>
  <si>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</si>
  <si>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</si>
  <si>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</si>
  <si>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011002000</t>
  </si>
  <si>
    <t>Průzkumné práce</t>
  </si>
  <si>
    <t>kpl</t>
  </si>
  <si>
    <t>1024</t>
  </si>
  <si>
    <t>-48680594</t>
  </si>
  <si>
    <t>P</t>
  </si>
  <si>
    <t xml:space="preserve">Poznámka k položce:_x000d_
Sondy na  inž. sítích</t>
  </si>
  <si>
    <t>012002000</t>
  </si>
  <si>
    <t>Geodetické práce</t>
  </si>
  <si>
    <t>1819158862</t>
  </si>
  <si>
    <t>VRN3</t>
  </si>
  <si>
    <t>Zařízení staveniště</t>
  </si>
  <si>
    <t>3</t>
  </si>
  <si>
    <t>030001000</t>
  </si>
  <si>
    <t>-1609461382</t>
  </si>
  <si>
    <t>VRN4</t>
  </si>
  <si>
    <t>Inženýrská činnost</t>
  </si>
  <si>
    <t>4</t>
  </si>
  <si>
    <t>043103000</t>
  </si>
  <si>
    <t>Zkoušky bez rozlišení</t>
  </si>
  <si>
    <t>-416613860</t>
  </si>
  <si>
    <t>VRN7</t>
  </si>
  <si>
    <t>Provozní vlivy</t>
  </si>
  <si>
    <t>075002000</t>
  </si>
  <si>
    <t>Ochranná pásma</t>
  </si>
  <si>
    <t>-246883151</t>
  </si>
  <si>
    <t>Poznámka k položce:_x000d_
Ztížené podmínky při práci v ochranných pasmech apod.</t>
  </si>
  <si>
    <t>VRN9</t>
  </si>
  <si>
    <t>Ostatní náklady</t>
  </si>
  <si>
    <t>6</t>
  </si>
  <si>
    <t>092002000</t>
  </si>
  <si>
    <t>zajištění DIR, DIO vč. přechodného dopravního značení</t>
  </si>
  <si>
    <t>101069602</t>
  </si>
  <si>
    <t>Objekt:</t>
  </si>
  <si>
    <t xml:space="preserve">01 - Komenského ulice - chodník  pravá strana, u školy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</si>
  <si>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</si>
  <si>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</si>
  <si>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</si>
  <si>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</si>
  <si>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</si>
  <si>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</si>
  <si>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</si>
  <si>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</si>
  <si>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</si>
  <si>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743 - Elektromontáže - hrubá montáž</t>
  </si>
  <si>
    <t>HSV</t>
  </si>
  <si>
    <t>Práce a dodávky HSV</t>
  </si>
  <si>
    <t>Zemní práce</t>
  </si>
  <si>
    <t>113106121</t>
  </si>
  <si>
    <t>Rozebrání dlažeb z betonových nebo kamenných dlaždic komunikací pro pěší ručně</t>
  </si>
  <si>
    <t>m2</t>
  </si>
  <si>
    <t>298057363</t>
  </si>
  <si>
    <t>VV</t>
  </si>
  <si>
    <t>"chodník před školou"35*3</t>
  </si>
  <si>
    <t>"chodník v Komenského ul"19*2+118,5*1,5</t>
  </si>
  <si>
    <t>"odpočet bet. plochy před vstupem do škloly"-3*2,5</t>
  </si>
  <si>
    <t>Součet</t>
  </si>
  <si>
    <t>17</t>
  </si>
  <si>
    <t>113107130</t>
  </si>
  <si>
    <t>Odstranění podkladu z betonu prostého tl 100 mm ručně</t>
  </si>
  <si>
    <t>-341788925</t>
  </si>
  <si>
    <t>"betonová plocha před školou"3*2,5</t>
  </si>
  <si>
    <t>16</t>
  </si>
  <si>
    <t>113107322</t>
  </si>
  <si>
    <t>Odstranění podkladu z kameniva drceného tl 200 mm strojně pl do 50 m2</t>
  </si>
  <si>
    <t>-165015472</t>
  </si>
  <si>
    <t>"podklad stáv. chodníků"313,25+7,5</t>
  </si>
  <si>
    <t>49</t>
  </si>
  <si>
    <t>113107342</t>
  </si>
  <si>
    <t>Odstranění podkladu živičného tl 100 mm strojně pl do 50 m2</t>
  </si>
  <si>
    <t>-1228217240</t>
  </si>
  <si>
    <t>"pruh vozovky pro osazení nových obrub v š. 0,5m"(118,5+3)*0,5</t>
  </si>
  <si>
    <t>113202111</t>
  </si>
  <si>
    <t>Vytrhání obrub krajníků obrubníků stojatých</t>
  </si>
  <si>
    <t>m</t>
  </si>
  <si>
    <t>-896923590</t>
  </si>
  <si>
    <t>35+6+118,5+19</t>
  </si>
  <si>
    <t>19</t>
  </si>
  <si>
    <t>122252203</t>
  </si>
  <si>
    <t>Odkopávky a prokopávky nezapažené pro silnice a dálnice v hornině třídy těžitelnosti I objem do 100 m3 strojně</t>
  </si>
  <si>
    <t>m3</t>
  </si>
  <si>
    <t>711886959</t>
  </si>
  <si>
    <t>"dotěžení podkladu ve vjezdech; prům. tl. 15cm"17*0,15*1,7*1,25</t>
  </si>
  <si>
    <t>"dotěžení podkladu na úroveň zemní pláně; prům. tl. 5cm"320,75*0,05</t>
  </si>
  <si>
    <t>30</t>
  </si>
  <si>
    <t>132151101</t>
  </si>
  <si>
    <t xml:space="preserve">Hloubení rýh nezapažených  š do 800 mm v hornině třídy těžitelnosti I, skupiny 1 a 2 objem do 20 m3 strojně</t>
  </si>
  <si>
    <t>112697230</t>
  </si>
  <si>
    <t>"rýha pro osazení obrub"(35+6+19+118,5)*0,5*0,1</t>
  </si>
  <si>
    <t>29</t>
  </si>
  <si>
    <t>162751117</t>
  </si>
  <si>
    <t>Vodorovné přemístění do 10000 m výkopku/sypaniny z horniny třídy těžitelnosti I, skupiny 1 až 3</t>
  </si>
  <si>
    <t>691530435</t>
  </si>
  <si>
    <t>odvoz výkopku na skládku do 10km</t>
  </si>
  <si>
    <t>21,457+8,925</t>
  </si>
  <si>
    <t>28</t>
  </si>
  <si>
    <t>181152302</t>
  </si>
  <si>
    <t>Úprava pláně pro silnice a dálnice v zářezech se zhutněním</t>
  </si>
  <si>
    <t>-1422628605</t>
  </si>
  <si>
    <t>320,75</t>
  </si>
  <si>
    <t>Komunikace pozemní</t>
  </si>
  <si>
    <t>40</t>
  </si>
  <si>
    <t>564851114</t>
  </si>
  <si>
    <t>Podklad ze štěrkodrtě ŠD tl 180 mm</t>
  </si>
  <si>
    <t>-216193313</t>
  </si>
  <si>
    <t>"podklad chodník"320,75</t>
  </si>
  <si>
    <t>"odpočet vjezdů"-25,5</t>
  </si>
  <si>
    <t>"rozšíření pod obruby"178,5*0,3</t>
  </si>
  <si>
    <t>41</t>
  </si>
  <si>
    <t>564871111</t>
  </si>
  <si>
    <t>Podklad ze štěrkodrtě ŠD tl 250 mm</t>
  </si>
  <si>
    <t>1339182338</t>
  </si>
  <si>
    <t>"vjezdy"17*1,5</t>
  </si>
  <si>
    <t>"ztratné 10%"25,5*1,1</t>
  </si>
  <si>
    <t>47</t>
  </si>
  <si>
    <t>567123811</t>
  </si>
  <si>
    <t>Podklad ze směsi stmelené cementem na dálnici SC C 8/10 (KSC I) tl 120 mm</t>
  </si>
  <si>
    <t>-1292257402</t>
  </si>
  <si>
    <t>"Oprava pruhu vozovky po osazení obrub"0,5*(118,5+3)</t>
  </si>
  <si>
    <t>43</t>
  </si>
  <si>
    <t>573111112</t>
  </si>
  <si>
    <t>Postřik živičný infiltrační s posypem z asfaltu množství 1 kg/m2</t>
  </si>
  <si>
    <t>865382479</t>
  </si>
  <si>
    <t>44</t>
  </si>
  <si>
    <t>577154111</t>
  </si>
  <si>
    <t>Asfaltový beton vrstva obrusná ACO 11 (ABS) tř. I tl 60 mm š do 3 m z nemodifikovaného asfaltu</t>
  </si>
  <si>
    <t>-142702770</t>
  </si>
  <si>
    <t>35</t>
  </si>
  <si>
    <t>596211112</t>
  </si>
  <si>
    <t>Kladení zámkové dlažby komunikací pro pěší tl 60 mm skupiny A pl do 300 m2</t>
  </si>
  <si>
    <t>-380574486</t>
  </si>
  <si>
    <t>36</t>
  </si>
  <si>
    <t>M</t>
  </si>
  <si>
    <t>59245018</t>
  </si>
  <si>
    <t>dlažba tvar obdélník betonová 200x100x60mm přírodní</t>
  </si>
  <si>
    <t>8</t>
  </si>
  <si>
    <t>598792200</t>
  </si>
  <si>
    <t>prořez 4%</t>
  </si>
  <si>
    <t>35*3+19*2+118,5*1,5</t>
  </si>
  <si>
    <t xml:space="preserve">odpočet nevidomí  a vjezdy</t>
  </si>
  <si>
    <t>-2,8-25,5</t>
  </si>
  <si>
    <t>292,45*1,04 'Přepočtené koeficientem množství</t>
  </si>
  <si>
    <t>38</t>
  </si>
  <si>
    <t>59245006</t>
  </si>
  <si>
    <t>dlažba tvar obdélník betonová pro nevidomé 200x100x60mm barevná</t>
  </si>
  <si>
    <t>-662444876</t>
  </si>
  <si>
    <t>varovný pruh š. 0,4m v snížení v místě přechodu, ukončení chodníku</t>
  </si>
  <si>
    <t>(3+4)*0,4</t>
  </si>
  <si>
    <t>2,8*1,04 'Přepočtené koeficientem množství</t>
  </si>
  <si>
    <t>45</t>
  </si>
  <si>
    <t>596212210</t>
  </si>
  <si>
    <t>Kladení zámkové dlažby pozemních komunikací tl 80 mm skupiny A pl do 50 m2</t>
  </si>
  <si>
    <t>1460523010</t>
  </si>
  <si>
    <t>37</t>
  </si>
  <si>
    <t>59245020</t>
  </si>
  <si>
    <t>dlažba tvar obdélník betonová 200x100x80mm přírodní</t>
  </si>
  <si>
    <t>604387465</t>
  </si>
  <si>
    <t>"vjzedy"17*1,5</t>
  </si>
  <si>
    <t>odpočet nevidomí</t>
  </si>
  <si>
    <t>-6,8</t>
  </si>
  <si>
    <t>18,7*1,04 'Přepočtené koeficientem množství</t>
  </si>
  <si>
    <t>39</t>
  </si>
  <si>
    <t>59245226</t>
  </si>
  <si>
    <t>dlažba tvar obdélník betonová pro nevidomé 200x100x80mm barevná</t>
  </si>
  <si>
    <t>1549292787</t>
  </si>
  <si>
    <t>varovný pruh ve vjezdech; prořez 4%</t>
  </si>
  <si>
    <t>0,4*17</t>
  </si>
  <si>
    <t>6,8*1,04 'Přepočtené koeficientem množství</t>
  </si>
  <si>
    <t>Trubní vedení</t>
  </si>
  <si>
    <t>23</t>
  </si>
  <si>
    <t>877265271</t>
  </si>
  <si>
    <t>Montáž lapače střešních splavenin z tvrdého PVC-systém KG DN 100</t>
  </si>
  <si>
    <t>kus</t>
  </si>
  <si>
    <t>652526250</t>
  </si>
  <si>
    <t>27</t>
  </si>
  <si>
    <t>OSM.80110</t>
  </si>
  <si>
    <t>KV DN 110/125 - univerzální lapač</t>
  </si>
  <si>
    <t>-831297074</t>
  </si>
  <si>
    <t>25</t>
  </si>
  <si>
    <t>87726x00</t>
  </si>
  <si>
    <t>Úprava okapového svodu pro zaústění do gajgru do dl. 1,0m DN 100</t>
  </si>
  <si>
    <t>1409036360</t>
  </si>
  <si>
    <t>9</t>
  </si>
  <si>
    <t>Ostatní konstrukce a práce, bourání</t>
  </si>
  <si>
    <t>31</t>
  </si>
  <si>
    <t>916131213</t>
  </si>
  <si>
    <t>Osazení silničního obrubníku betonového stojatého s boční opěrou do lože z betonu prostého</t>
  </si>
  <si>
    <t>1428841664</t>
  </si>
  <si>
    <t>32</t>
  </si>
  <si>
    <t>59217032</t>
  </si>
  <si>
    <t>obrubník betonový silniční 1000x150x150mm</t>
  </si>
  <si>
    <t>-131277802</t>
  </si>
  <si>
    <t>vjezdy, místo pro přecházení; prořez 2%</t>
  </si>
  <si>
    <t>4+17</t>
  </si>
  <si>
    <t>21*1,02 'Přepočtené koeficientem množství</t>
  </si>
  <si>
    <t>33</t>
  </si>
  <si>
    <t>59217031</t>
  </si>
  <si>
    <t>obrubník betonový silniční 1000x150x250mm</t>
  </si>
  <si>
    <t>2073366015</t>
  </si>
  <si>
    <t>prořez 2%</t>
  </si>
  <si>
    <t>178,5-10-21</t>
  </si>
  <si>
    <t>147,5*1,02 'Přepočtené koeficientem množství</t>
  </si>
  <si>
    <t>34</t>
  </si>
  <si>
    <t>59217030</t>
  </si>
  <si>
    <t>obrubník betonový silniční přechodový 1000x150x150-250mm</t>
  </si>
  <si>
    <t>-13063406</t>
  </si>
  <si>
    <t>10</t>
  </si>
  <si>
    <t>22</t>
  </si>
  <si>
    <t>919732211</t>
  </si>
  <si>
    <t>Styčná spára napojení nového živičného povrchu na stávající za tepla š 15 mm hl 25 mm s prořezáním</t>
  </si>
  <si>
    <t>1963622215</t>
  </si>
  <si>
    <t>Poznámka k položce:_x000d_
dle TKP 170</t>
  </si>
  <si>
    <t>118,5+3+1</t>
  </si>
  <si>
    <t>48</t>
  </si>
  <si>
    <t>919735112</t>
  </si>
  <si>
    <t>Řezání stávajícího živičného krytu hl do 100 mm</t>
  </si>
  <si>
    <t>-819015282</t>
  </si>
  <si>
    <t>121</t>
  </si>
  <si>
    <t>997</t>
  </si>
  <si>
    <t>Přesun sutě</t>
  </si>
  <si>
    <t>7</t>
  </si>
  <si>
    <t>997221551</t>
  </si>
  <si>
    <t>Vodorovná doprava suti ze sypkých materiálů do 1 km</t>
  </si>
  <si>
    <t>t</t>
  </si>
  <si>
    <t>-870671634</t>
  </si>
  <si>
    <t>Odvoz na skládku do 10km</t>
  </si>
  <si>
    <t>320,75*0,15*1,8</t>
  </si>
  <si>
    <t>997221559</t>
  </si>
  <si>
    <t>Příplatek ZKD 1 km u vodorovné dopravy suti ze sypkých materiálů</t>
  </si>
  <si>
    <t>-374162002</t>
  </si>
  <si>
    <t>86,603*9</t>
  </si>
  <si>
    <t>997221561</t>
  </si>
  <si>
    <t>Vodorovná doprava suti z kusových materiálů do 1 km</t>
  </si>
  <si>
    <t>-1494320349</t>
  </si>
  <si>
    <t>79,879+19,197+36,593</t>
  </si>
  <si>
    <t>997221569</t>
  </si>
  <si>
    <t>Příplatek ZKD 1 km u vodorovné dopravy suti z kusových materiálů</t>
  </si>
  <si>
    <t>-119098386</t>
  </si>
  <si>
    <t>135,669*9</t>
  </si>
  <si>
    <t>11</t>
  </si>
  <si>
    <t>997221611</t>
  </si>
  <si>
    <t>Nakládání suti na dopravní prostředky pro vodorovnou dopravu</t>
  </si>
  <si>
    <t>1318907203</t>
  </si>
  <si>
    <t>135,669</t>
  </si>
  <si>
    <t>13</t>
  </si>
  <si>
    <t>997221615</t>
  </si>
  <si>
    <t>Poplatek za uložení na skládce (skládkovné) stavebního odpadu betonového kód odpadu 17 01 01</t>
  </si>
  <si>
    <t>216984917</t>
  </si>
  <si>
    <t>79,879+1,8+36,593</t>
  </si>
  <si>
    <t>14</t>
  </si>
  <si>
    <t>997221645</t>
  </si>
  <si>
    <t>Poplatek za uložení na skládce (skládkovné) odpadu asfaltového bez dehtu kód odpadu 17 03 02</t>
  </si>
  <si>
    <t>-1093686141</t>
  </si>
  <si>
    <t>19,197</t>
  </si>
  <si>
    <t>997221655</t>
  </si>
  <si>
    <t>Poplatek za uložení na skládce (skládkovné) zeminy a kamení kód odpadu 17 05 04</t>
  </si>
  <si>
    <t>1558601165</t>
  </si>
  <si>
    <t>30,382*1,8+86,603</t>
  </si>
  <si>
    <t>998</t>
  </si>
  <si>
    <t>Přesun hmot</t>
  </si>
  <si>
    <t>46</t>
  </si>
  <si>
    <t>998223011</t>
  </si>
  <si>
    <t>Přesun hmot pro pozemní komunikace s krytem dlážděným</t>
  </si>
  <si>
    <t>1008630766</t>
  </si>
  <si>
    <t>PSV</t>
  </si>
  <si>
    <t>Práce a dodávky PSV</t>
  </si>
  <si>
    <t>711</t>
  </si>
  <si>
    <t>Izolace proti vodě, vlhkosti a plynům</t>
  </si>
  <si>
    <t>20</t>
  </si>
  <si>
    <t>711161302ds</t>
  </si>
  <si>
    <t xml:space="preserve">Izolace proti zemní vlhkosti stěn foliemi nopovými pro běžné podmínky tl. 0,4 mm šířky 0,5m;  dodání+položení+zemní práce</t>
  </si>
  <si>
    <t>1113652607</t>
  </si>
  <si>
    <t>"v místě budov"43*0,5</t>
  </si>
  <si>
    <t>743</t>
  </si>
  <si>
    <t>Elektromontáže - hrubá montáž</t>
  </si>
  <si>
    <t>7435511x</t>
  </si>
  <si>
    <t>Kabelové chráničky půlené plastové, včetně pískového obsypu a zásypu, zemních prací, hutnění a dodávky</t>
  </si>
  <si>
    <t>713597445</t>
  </si>
  <si>
    <t>Poznámka k položce:_x000d_
ochrana kabelů</t>
  </si>
  <si>
    <t>"dotatečná ochran kabelů ve vjezdech apod; předpoklad"25</t>
  </si>
  <si>
    <t>02 - Komenského ulice - chodník levá strana</t>
  </si>
  <si>
    <t>"chodník v Komenského ul"117*1,5</t>
  </si>
  <si>
    <t>"podklad stáv. chodníků"117*1,5</t>
  </si>
  <si>
    <t>1016963780</t>
  </si>
  <si>
    <t>"pruh vozovky pro osazení nových obrub v š. 0,5m"117*0,5</t>
  </si>
  <si>
    <t>117</t>
  </si>
  <si>
    <t>"dotěžení podkladu ve vjezdech; prům. tl. 15cm"20*0,15*1,5*1,25</t>
  </si>
  <si>
    <t>"dotěžení podkladu na úroveň zemní pláně; prům. tl. 5cm"117*1,5*0,05</t>
  </si>
  <si>
    <t>"rýha pro osazení obrub"117*0,5*0,1</t>
  </si>
  <si>
    <t>14,4+5,85</t>
  </si>
  <si>
    <t>117*1,5</t>
  </si>
  <si>
    <t>"podklad chodník"175,5</t>
  </si>
  <si>
    <t>"odpočet vjezdů"-20*1,5</t>
  </si>
  <si>
    <t>"rozšíření pod obruby"117*0,3</t>
  </si>
  <si>
    <t>"vjezdy"20*1,5</t>
  </si>
  <si>
    <t>"ztratné 10%"30*1,1</t>
  </si>
  <si>
    <t>1801942932</t>
  </si>
  <si>
    <t>"Oprava pruhu vozovky po osazení obrub"0,5*117</t>
  </si>
  <si>
    <t>odpočet vjezdů, nevidomí</t>
  </si>
  <si>
    <t>-0,6-30</t>
  </si>
  <si>
    <t>144,9*1,04 'Přepočtené koeficientem množství</t>
  </si>
  <si>
    <t>1,5*0,4</t>
  </si>
  <si>
    <t>0,6*1,04 'Přepočtené koeficientem množství</t>
  </si>
  <si>
    <t>"vjzedy"20*1,5</t>
  </si>
  <si>
    <t>-8</t>
  </si>
  <si>
    <t>22*1,04 'Přepočtené koeficientem množství</t>
  </si>
  <si>
    <t>0,4*20</t>
  </si>
  <si>
    <t>8*1,04 'Přepočtené koeficientem množství</t>
  </si>
  <si>
    <t>vjezdy; prořez 2%</t>
  </si>
  <si>
    <t>20*1,02 'Přepočtené koeficientem množství</t>
  </si>
  <si>
    <t>117-10-20</t>
  </si>
  <si>
    <t>87*1,02 'Přepočtené koeficientem množství</t>
  </si>
  <si>
    <t>-662695312</t>
  </si>
  <si>
    <t>175,5*0,15*1,8</t>
  </si>
  <si>
    <t>47,385*9</t>
  </si>
  <si>
    <t>44,753+18,486+23,985</t>
  </si>
  <si>
    <t>87,224*9</t>
  </si>
  <si>
    <t>87,224</t>
  </si>
  <si>
    <t>44,753+23,985</t>
  </si>
  <si>
    <t>18,486</t>
  </si>
  <si>
    <t>20,25*1,8+47,385</t>
  </si>
  <si>
    <t>"v místě budov"34*0,5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</si>
</sst>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29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34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35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38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39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40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41</v>
      </c>
      <c r="E29" s="47"/>
      <c r="F29" s="32" t="s">
        <v>42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43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44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45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46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47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48</v>
      </c>
      <c r="U35" s="54"/>
      <c r="V35" s="54"/>
      <c r="W35" s="54"/>
      <c r="X35" s="56" t="s">
        <v>49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50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51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52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53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52</v>
      </c>
      <c r="AI60" s="42"/>
      <c r="AJ60" s="42"/>
      <c r="AK60" s="42"/>
      <c r="AL60" s="42"/>
      <c r="AM60" s="64" t="s">
        <v>53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54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55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52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53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52</v>
      </c>
      <c r="AI75" s="42"/>
      <c r="AJ75" s="42"/>
      <c r="AK75" s="42"/>
      <c r="AL75" s="42"/>
      <c r="AM75" s="64" t="s">
        <v>53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56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21P5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Oprava chodníků v Komenského ulici, Smečno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Smečno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20. 1. 2021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Smečno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32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57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30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35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58</v>
      </c>
      <c r="D92" s="94"/>
      <c r="E92" s="94"/>
      <c r="F92" s="94"/>
      <c r="G92" s="94"/>
      <c r="H92" s="95"/>
      <c r="I92" s="96" t="s">
        <v>59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60</v>
      </c>
      <c r="AH92" s="94"/>
      <c r="AI92" s="94"/>
      <c r="AJ92" s="94"/>
      <c r="AK92" s="94"/>
      <c r="AL92" s="94"/>
      <c r="AM92" s="94"/>
      <c r="AN92" s="96" t="s">
        <v>61</v>
      </c>
      <c r="AO92" s="94"/>
      <c r="AP92" s="98"/>
      <c r="AQ92" s="99" t="s">
        <v>62</v>
      </c>
      <c r="AR92" s="44"/>
      <c r="AS92" s="100" t="s">
        <v>63</v>
      </c>
      <c r="AT92" s="101" t="s">
        <v>64</v>
      </c>
      <c r="AU92" s="101" t="s">
        <v>65</v>
      </c>
      <c r="AV92" s="101" t="s">
        <v>66</v>
      </c>
      <c r="AW92" s="101" t="s">
        <v>67</v>
      </c>
      <c r="AX92" s="101" t="s">
        <v>68</v>
      </c>
      <c r="AY92" s="101" t="s">
        <v>69</v>
      </c>
      <c r="AZ92" s="101" t="s">
        <v>70</v>
      </c>
      <c r="BA92" s="101" t="s">
        <v>71</v>
      </c>
      <c r="BB92" s="101" t="s">
        <v>72</v>
      </c>
      <c r="BC92" s="101" t="s">
        <v>73</v>
      </c>
      <c r="BD92" s="102" t="s">
        <v>74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75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ROUND(SUM(AG95:AG97),2)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ROUND(SUM(AS95:AS97),2)</f>
        <v>0</v>
      </c>
      <c r="AT94" s="114">
        <f>ROUND(SUM(AV94:AW94),2)</f>
        <v>0</v>
      </c>
      <c r="AU94" s="115">
        <f>ROUND(SUM(AU95:AU97),5)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ROUND(SUM(AZ95:AZ97),2)</f>
        <v>0</v>
      </c>
      <c r="BA94" s="114">
        <f>ROUND(SUM(BA95:BA97),2)</f>
        <v>0</v>
      </c>
      <c r="BB94" s="114">
        <f>ROUND(SUM(BB95:BB97),2)</f>
        <v>0</v>
      </c>
      <c r="BC94" s="114">
        <f>ROUND(SUM(BC95:BC97),2)</f>
        <v>0</v>
      </c>
      <c r="BD94" s="116">
        <f>ROUND(SUM(BD95:BD97),2)</f>
        <v>0</v>
      </c>
      <c r="BE94" s="6"/>
      <c r="BS94" s="117" t="s">
        <v>76</v>
      </c>
      <c r="BT94" s="117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24.75" customHeight="1">
      <c r="A95" s="118" t="s">
        <v>80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'21P5 - Oprava chodníků v 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81</v>
      </c>
      <c r="AR95" s="125"/>
      <c r="AS95" s="126">
        <v>0</v>
      </c>
      <c r="AT95" s="127">
        <f>ROUND(SUM(AV95:AW95),2)</f>
        <v>0</v>
      </c>
      <c r="AU95" s="128">
        <f>'21P5 - Oprava chodníků v ...'!P118</f>
        <v>0</v>
      </c>
      <c r="AV95" s="127">
        <f>'21P5 - Oprava chodníků v ...'!J31</f>
        <v>0</v>
      </c>
      <c r="AW95" s="127">
        <f>'21P5 - Oprava chodníků v ...'!J32</f>
        <v>0</v>
      </c>
      <c r="AX95" s="127">
        <f>'21P5 - Oprava chodníků v ...'!J33</f>
        <v>0</v>
      </c>
      <c r="AY95" s="127">
        <f>'21P5 - Oprava chodníků v ...'!J34</f>
        <v>0</v>
      </c>
      <c r="AZ95" s="127">
        <f>'21P5 - Oprava chodníků v ...'!F31</f>
        <v>0</v>
      </c>
      <c r="BA95" s="127">
        <f>'21P5 - Oprava chodníků v ...'!F32</f>
        <v>0</v>
      </c>
      <c r="BB95" s="127">
        <f>'21P5 - Oprava chodníků v ...'!F33</f>
        <v>0</v>
      </c>
      <c r="BC95" s="127">
        <f>'21P5 - Oprava chodníků v ...'!F34</f>
        <v>0</v>
      </c>
      <c r="BD95" s="129">
        <f>'21P5 - Oprava chodníků v ...'!F35</f>
        <v>0</v>
      </c>
      <c r="BE95" s="7"/>
      <c r="BT95" s="130" t="s">
        <v>82</v>
      </c>
      <c r="BU95" s="130" t="s">
        <v>83</v>
      </c>
      <c r="BV95" s="130" t="s">
        <v>78</v>
      </c>
      <c r="BW95" s="130" t="s">
        <v>5</v>
      </c>
      <c r="BX95" s="130" t="s">
        <v>79</v>
      </c>
      <c r="CL95" s="130" t="s">
        <v>1</v>
      </c>
    </row>
    <row r="96" s="7" customFormat="1" ht="24.75" customHeight="1">
      <c r="A96" s="118" t="s">
        <v>80</v>
      </c>
      <c r="B96" s="119"/>
      <c r="C96" s="120"/>
      <c r="D96" s="121" t="s">
        <v>84</v>
      </c>
      <c r="E96" s="121"/>
      <c r="F96" s="121"/>
      <c r="G96" s="121"/>
      <c r="H96" s="121"/>
      <c r="I96" s="122"/>
      <c r="J96" s="121" t="s">
        <v>85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'01 - Komenského ulice - c...'!J30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81</v>
      </c>
      <c r="AR96" s="125"/>
      <c r="AS96" s="126">
        <v>0</v>
      </c>
      <c r="AT96" s="127">
        <f>ROUND(SUM(AV96:AW96),2)</f>
        <v>0</v>
      </c>
      <c r="AU96" s="128">
        <f>'01 - Komenského ulice - c...'!P126</f>
        <v>0</v>
      </c>
      <c r="AV96" s="127">
        <f>'01 - Komenského ulice - c...'!J33</f>
        <v>0</v>
      </c>
      <c r="AW96" s="127">
        <f>'01 - Komenského ulice - c...'!J34</f>
        <v>0</v>
      </c>
      <c r="AX96" s="127">
        <f>'01 - Komenského ulice - c...'!J35</f>
        <v>0</v>
      </c>
      <c r="AY96" s="127">
        <f>'01 - Komenského ulice - c...'!J36</f>
        <v>0</v>
      </c>
      <c r="AZ96" s="127">
        <f>'01 - Komenského ulice - c...'!F33</f>
        <v>0</v>
      </c>
      <c r="BA96" s="127">
        <f>'01 - Komenského ulice - c...'!F34</f>
        <v>0</v>
      </c>
      <c r="BB96" s="127">
        <f>'01 - Komenského ulice - c...'!F35</f>
        <v>0</v>
      </c>
      <c r="BC96" s="127">
        <f>'01 - Komenského ulice - c...'!F36</f>
        <v>0</v>
      </c>
      <c r="BD96" s="129">
        <f>'01 - Komenského ulice - c...'!F37</f>
        <v>0</v>
      </c>
      <c r="BE96" s="7"/>
      <c r="BT96" s="130" t="s">
        <v>82</v>
      </c>
      <c r="BV96" s="130" t="s">
        <v>78</v>
      </c>
      <c r="BW96" s="130" t="s">
        <v>86</v>
      </c>
      <c r="BX96" s="130" t="s">
        <v>5</v>
      </c>
      <c r="CL96" s="130" t="s">
        <v>1</v>
      </c>
      <c r="CM96" s="130" t="s">
        <v>87</v>
      </c>
    </row>
    <row r="97" s="7" customFormat="1" ht="16.5" customHeight="1">
      <c r="A97" s="118" t="s">
        <v>80</v>
      </c>
      <c r="B97" s="119"/>
      <c r="C97" s="120"/>
      <c r="D97" s="121" t="s">
        <v>88</v>
      </c>
      <c r="E97" s="121"/>
      <c r="F97" s="121"/>
      <c r="G97" s="121"/>
      <c r="H97" s="121"/>
      <c r="I97" s="122"/>
      <c r="J97" s="121" t="s">
        <v>89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'02 - Komenského ulice - c...'!J30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81</v>
      </c>
      <c r="AR97" s="125"/>
      <c r="AS97" s="131">
        <v>0</v>
      </c>
      <c r="AT97" s="132">
        <f>ROUND(SUM(AV97:AW97),2)</f>
        <v>0</v>
      </c>
      <c r="AU97" s="133">
        <f>'02 - Komenského ulice - c...'!P126</f>
        <v>0</v>
      </c>
      <c r="AV97" s="132">
        <f>'02 - Komenského ulice - c...'!J33</f>
        <v>0</v>
      </c>
      <c r="AW97" s="132">
        <f>'02 - Komenského ulice - c...'!J34</f>
        <v>0</v>
      </c>
      <c r="AX97" s="132">
        <f>'02 - Komenského ulice - c...'!J35</f>
        <v>0</v>
      </c>
      <c r="AY97" s="132">
        <f>'02 - Komenského ulice - c...'!J36</f>
        <v>0</v>
      </c>
      <c r="AZ97" s="132">
        <f>'02 - Komenského ulice - c...'!F33</f>
        <v>0</v>
      </c>
      <c r="BA97" s="132">
        <f>'02 - Komenského ulice - c...'!F34</f>
        <v>0</v>
      </c>
      <c r="BB97" s="132">
        <f>'02 - Komenského ulice - c...'!F35</f>
        <v>0</v>
      </c>
      <c r="BC97" s="132">
        <f>'02 - Komenského ulice - c...'!F36</f>
        <v>0</v>
      </c>
      <c r="BD97" s="134">
        <f>'02 - Komenského ulice - c...'!F37</f>
        <v>0</v>
      </c>
      <c r="BE97" s="7"/>
      <c r="BT97" s="130" t="s">
        <v>82</v>
      </c>
      <c r="BV97" s="130" t="s">
        <v>78</v>
      </c>
      <c r="BW97" s="130" t="s">
        <v>90</v>
      </c>
      <c r="BX97" s="130" t="s">
        <v>5</v>
      </c>
      <c r="CL97" s="130" t="s">
        <v>1</v>
      </c>
      <c r="CM97" s="130" t="s">
        <v>87</v>
      </c>
    </row>
    <row r="98" s="2" customFormat="1" ht="30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</sheetData>
  <sheetProtection sheet="1" formatColumns="0" formatRows="0" objects="1" scenarios="1" spinCount="100000" saltValue="NrkLuFs5qJ2tU9aHAZsvfz/mZOEqUNi3NVCXYWnWu2QJOpyh5RhmCskir2Xos6k/tCjlGnAi3hv93pH/INa2gg==" hashValue="hCArQwC/IlG+nYh/8gZCsOH/XflgyKarzFZ2WAaK6S3YvrH2VC0oIt8hMK9nMZ/09VSuJ5x8iHkVbofhgguHnw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21P5 - Oprava chodníků v ...'!C2" display="/"/>
    <hyperlink ref="A96" location="'01 - Komenského ulice - c...'!C2" display="/"/>
    <hyperlink ref="A97" location="'02 - Komenského ulice - c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hidden="1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20"/>
      <c r="AT3" s="17" t="s">
        <v>87</v>
      </c>
    </row>
    <row r="4" hidden="1" s="1" customFormat="1" ht="24.96" customHeight="1">
      <c r="B4" s="20"/>
      <c r="D4" s="137" t="s">
        <v>91</v>
      </c>
      <c r="L4" s="20"/>
      <c r="M4" s="138" t="s">
        <v>10</v>
      </c>
      <c r="AT4" s="17" t="s">
        <v>4</v>
      </c>
    </row>
    <row r="5" hidden="1" s="1" customFormat="1" ht="6.96" customHeight="1">
      <c r="B5" s="20"/>
      <c r="L5" s="20"/>
    </row>
    <row r="6" hidden="1" s="2" customFormat="1" ht="12" customHeight="1">
      <c r="A6" s="38"/>
      <c r="B6" s="44"/>
      <c r="C6" s="38"/>
      <c r="D6" s="139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hidden="1" s="2" customFormat="1" ht="16.5" customHeight="1">
      <c r="A7" s="38"/>
      <c r="B7" s="44"/>
      <c r="C7" s="38"/>
      <c r="D7" s="38"/>
      <c r="E7" s="140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hidden="1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2" customHeight="1">
      <c r="A9" s="38"/>
      <c r="B9" s="44"/>
      <c r="C9" s="38"/>
      <c r="D9" s="139" t="s">
        <v>18</v>
      </c>
      <c r="E9" s="38"/>
      <c r="F9" s="141" t="s">
        <v>1</v>
      </c>
      <c r="G9" s="38"/>
      <c r="H9" s="38"/>
      <c r="I9" s="139" t="s">
        <v>19</v>
      </c>
      <c r="J9" s="141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39" t="s">
        <v>20</v>
      </c>
      <c r="E10" s="38"/>
      <c r="F10" s="141" t="s">
        <v>21</v>
      </c>
      <c r="G10" s="38"/>
      <c r="H10" s="38"/>
      <c r="I10" s="139" t="s">
        <v>22</v>
      </c>
      <c r="J10" s="142" t="str">
        <f>'Rekapitulace stavby'!AN8</f>
        <v>20. 1. 2021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39" t="s">
        <v>24</v>
      </c>
      <c r="E12" s="38"/>
      <c r="F12" s="38"/>
      <c r="G12" s="38"/>
      <c r="H12" s="38"/>
      <c r="I12" s="139" t="s">
        <v>25</v>
      </c>
      <c r="J12" s="141" t="s">
        <v>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8" customHeight="1">
      <c r="A13" s="38"/>
      <c r="B13" s="44"/>
      <c r="C13" s="38"/>
      <c r="D13" s="38"/>
      <c r="E13" s="141" t="s">
        <v>27</v>
      </c>
      <c r="F13" s="38"/>
      <c r="G13" s="38"/>
      <c r="H13" s="38"/>
      <c r="I13" s="139" t="s">
        <v>28</v>
      </c>
      <c r="J13" s="141" t="s">
        <v>29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2" customHeight="1">
      <c r="A15" s="38"/>
      <c r="B15" s="44"/>
      <c r="C15" s="38"/>
      <c r="D15" s="139" t="s">
        <v>30</v>
      </c>
      <c r="E15" s="38"/>
      <c r="F15" s="38"/>
      <c r="G15" s="38"/>
      <c r="H15" s="38"/>
      <c r="I15" s="139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41"/>
      <c r="G16" s="141"/>
      <c r="H16" s="141"/>
      <c r="I16" s="139" t="s">
        <v>28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2" customHeight="1">
      <c r="A18" s="38"/>
      <c r="B18" s="44"/>
      <c r="C18" s="38"/>
      <c r="D18" s="139" t="s">
        <v>32</v>
      </c>
      <c r="E18" s="38"/>
      <c r="F18" s="38"/>
      <c r="G18" s="38"/>
      <c r="H18" s="38"/>
      <c r="I18" s="139" t="s">
        <v>25</v>
      </c>
      <c r="J18" s="141" t="str">
        <f>IF('Rekapitulace stavby'!AN16="","",'Rekapitulace stavby'!AN16)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8" customHeight="1">
      <c r="A19" s="38"/>
      <c r="B19" s="44"/>
      <c r="C19" s="38"/>
      <c r="D19" s="38"/>
      <c r="E19" s="141" t="str">
        <f>IF('Rekapitulace stavby'!E17="","",'Rekapitulace stavby'!E17)</f>
        <v xml:space="preserve"> </v>
      </c>
      <c r="F19" s="38"/>
      <c r="G19" s="38"/>
      <c r="H19" s="38"/>
      <c r="I19" s="139" t="s">
        <v>28</v>
      </c>
      <c r="J19" s="141" t="str">
        <f>IF('Rekapitulace stavby'!AN17="","",'Rekapitulace stavby'!AN17)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2" customHeight="1">
      <c r="A21" s="38"/>
      <c r="B21" s="44"/>
      <c r="C21" s="38"/>
      <c r="D21" s="139" t="s">
        <v>35</v>
      </c>
      <c r="E21" s="38"/>
      <c r="F21" s="38"/>
      <c r="G21" s="38"/>
      <c r="H21" s="38"/>
      <c r="I21" s="139" t="s">
        <v>25</v>
      </c>
      <c r="J21" s="141" t="str">
        <f>IF('Rekapitulace stavby'!AN19="","",'Rekapitulace stavby'!AN19)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8" customHeight="1">
      <c r="A22" s="38"/>
      <c r="B22" s="44"/>
      <c r="C22" s="38"/>
      <c r="D22" s="38"/>
      <c r="E22" s="141" t="str">
        <f>IF('Rekapitulace stavby'!E20="","",'Rekapitulace stavby'!E20)</f>
        <v xml:space="preserve"> </v>
      </c>
      <c r="F22" s="38"/>
      <c r="G22" s="38"/>
      <c r="H22" s="38"/>
      <c r="I22" s="139" t="s">
        <v>28</v>
      </c>
      <c r="J22" s="141" t="str">
        <f>IF('Rekapitulace stavby'!AN20="","",'Rekapitulace stavby'!AN20)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2" customHeight="1">
      <c r="A24" s="38"/>
      <c r="B24" s="44"/>
      <c r="C24" s="38"/>
      <c r="D24" s="139" t="s">
        <v>36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8" customFormat="1" ht="16.5" customHeight="1">
      <c r="A25" s="143"/>
      <c r="B25" s="144"/>
      <c r="C25" s="143"/>
      <c r="D25" s="143"/>
      <c r="E25" s="145" t="s">
        <v>1</v>
      </c>
      <c r="F25" s="145"/>
      <c r="G25" s="145"/>
      <c r="H25" s="145"/>
      <c r="I25" s="143"/>
      <c r="J25" s="143"/>
      <c r="K25" s="143"/>
      <c r="L25" s="146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</row>
    <row r="26" hidden="1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147"/>
      <c r="E27" s="147"/>
      <c r="F27" s="147"/>
      <c r="G27" s="147"/>
      <c r="H27" s="147"/>
      <c r="I27" s="147"/>
      <c r="J27" s="147"/>
      <c r="K27" s="147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25.44" customHeight="1">
      <c r="A28" s="38"/>
      <c r="B28" s="44"/>
      <c r="C28" s="38"/>
      <c r="D28" s="148" t="s">
        <v>37</v>
      </c>
      <c r="E28" s="38"/>
      <c r="F28" s="38"/>
      <c r="G28" s="38"/>
      <c r="H28" s="38"/>
      <c r="I28" s="38"/>
      <c r="J28" s="149">
        <f>ROUND(J118,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47"/>
      <c r="E29" s="147"/>
      <c r="F29" s="147"/>
      <c r="G29" s="147"/>
      <c r="H29" s="147"/>
      <c r="I29" s="147"/>
      <c r="J29" s="147"/>
      <c r="K29" s="147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14.4" customHeight="1">
      <c r="A30" s="38"/>
      <c r="B30" s="44"/>
      <c r="C30" s="38"/>
      <c r="D30" s="38"/>
      <c r="E30" s="38"/>
      <c r="F30" s="150" t="s">
        <v>39</v>
      </c>
      <c r="G30" s="38"/>
      <c r="H30" s="38"/>
      <c r="I30" s="150" t="s">
        <v>38</v>
      </c>
      <c r="J30" s="150" t="s">
        <v>40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14.4" customHeight="1">
      <c r="A31" s="38"/>
      <c r="B31" s="44"/>
      <c r="C31" s="38"/>
      <c r="D31" s="151" t="s">
        <v>41</v>
      </c>
      <c r="E31" s="139" t="s">
        <v>42</v>
      </c>
      <c r="F31" s="152">
        <f>ROUND((SUM(BE118:BE132)),  2)</f>
        <v>0</v>
      </c>
      <c r="G31" s="38"/>
      <c r="H31" s="38"/>
      <c r="I31" s="153">
        <v>0.20999999999999999</v>
      </c>
      <c r="J31" s="152">
        <f>ROUND(((SUM(BE118:BE132))*I31),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139" t="s">
        <v>43</v>
      </c>
      <c r="F32" s="152">
        <f>ROUND((SUM(BF118:BF132)),  2)</f>
        <v>0</v>
      </c>
      <c r="G32" s="38"/>
      <c r="H32" s="38"/>
      <c r="I32" s="153">
        <v>0.14999999999999999</v>
      </c>
      <c r="J32" s="152">
        <f>ROUND(((SUM(BF118:BF132))*I32),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9" t="s">
        <v>44</v>
      </c>
      <c r="F33" s="152">
        <f>ROUND((SUM(BG118:BG132)),  2)</f>
        <v>0</v>
      </c>
      <c r="G33" s="38"/>
      <c r="H33" s="38"/>
      <c r="I33" s="153">
        <v>0.20999999999999999</v>
      </c>
      <c r="J33" s="152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9" t="s">
        <v>45</v>
      </c>
      <c r="F34" s="152">
        <f>ROUND((SUM(BH118:BH132)),  2)</f>
        <v>0</v>
      </c>
      <c r="G34" s="38"/>
      <c r="H34" s="38"/>
      <c r="I34" s="153">
        <v>0.14999999999999999</v>
      </c>
      <c r="J34" s="152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9" t="s">
        <v>46</v>
      </c>
      <c r="F35" s="152">
        <f>ROUND((SUM(BI118:BI132)),  2)</f>
        <v>0</v>
      </c>
      <c r="G35" s="38"/>
      <c r="H35" s="38"/>
      <c r="I35" s="153">
        <v>0</v>
      </c>
      <c r="J35" s="152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25.44" customHeight="1">
      <c r="A37" s="38"/>
      <c r="B37" s="44"/>
      <c r="C37" s="154"/>
      <c r="D37" s="155" t="s">
        <v>47</v>
      </c>
      <c r="E37" s="156"/>
      <c r="F37" s="156"/>
      <c r="G37" s="157" t="s">
        <v>48</v>
      </c>
      <c r="H37" s="158" t="s">
        <v>49</v>
      </c>
      <c r="I37" s="156"/>
      <c r="J37" s="159">
        <f>SUM(J28:J35)</f>
        <v>0</v>
      </c>
      <c r="K37" s="160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1" customFormat="1" ht="14.4" customHeight="1">
      <c r="B39" s="20"/>
      <c r="L39" s="20"/>
    </row>
    <row r="40" hidden="1" s="1" customFormat="1" ht="14.4" customHeight="1">
      <c r="B40" s="20"/>
      <c r="L40" s="20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3"/>
      <c r="D50" s="161" t="s">
        <v>50</v>
      </c>
      <c r="E50" s="162"/>
      <c r="F50" s="162"/>
      <c r="G50" s="161" t="s">
        <v>51</v>
      </c>
      <c r="H50" s="162"/>
      <c r="I50" s="162"/>
      <c r="J50" s="162"/>
      <c r="K50" s="162"/>
      <c r="L50" s="6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63" t="s">
        <v>52</v>
      </c>
      <c r="E61" s="164"/>
      <c r="F61" s="165" t="s">
        <v>53</v>
      </c>
      <c r="G61" s="163" t="s">
        <v>52</v>
      </c>
      <c r="H61" s="164"/>
      <c r="I61" s="164"/>
      <c r="J61" s="166" t="s">
        <v>53</v>
      </c>
      <c r="K61" s="164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61" t="s">
        <v>54</v>
      </c>
      <c r="E65" s="167"/>
      <c r="F65" s="167"/>
      <c r="G65" s="161" t="s">
        <v>55</v>
      </c>
      <c r="H65" s="167"/>
      <c r="I65" s="167"/>
      <c r="J65" s="167"/>
      <c r="K65" s="167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63" t="s">
        <v>52</v>
      </c>
      <c r="E76" s="164"/>
      <c r="F76" s="165" t="s">
        <v>53</v>
      </c>
      <c r="G76" s="163" t="s">
        <v>52</v>
      </c>
      <c r="H76" s="164"/>
      <c r="I76" s="164"/>
      <c r="J76" s="166" t="s">
        <v>53</v>
      </c>
      <c r="K76" s="164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hidden="1" s="2" customFormat="1" ht="6.96" customHeight="1">
      <c r="A81" s="38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76" t="str">
        <f>E7</f>
        <v>Oprava chodníků v Komenského ulici, Smečno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2" customHeight="1">
      <c r="A87" s="38"/>
      <c r="B87" s="39"/>
      <c r="C87" s="32" t="s">
        <v>20</v>
      </c>
      <c r="D87" s="40"/>
      <c r="E87" s="40"/>
      <c r="F87" s="27" t="str">
        <f>F10</f>
        <v>Smečno</v>
      </c>
      <c r="G87" s="40"/>
      <c r="H87" s="40"/>
      <c r="I87" s="32" t="s">
        <v>22</v>
      </c>
      <c r="J87" s="79" t="str">
        <f>IF(J10="","",J10)</f>
        <v>20. 1. 2021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5.15" customHeight="1">
      <c r="A89" s="38"/>
      <c r="B89" s="39"/>
      <c r="C89" s="32" t="s">
        <v>24</v>
      </c>
      <c r="D89" s="40"/>
      <c r="E89" s="40"/>
      <c r="F89" s="27" t="str">
        <f>E13</f>
        <v>Město Smečno</v>
      </c>
      <c r="G89" s="40"/>
      <c r="H89" s="40"/>
      <c r="I89" s="32" t="s">
        <v>32</v>
      </c>
      <c r="J89" s="36" t="str">
        <f>E19</f>
        <v xml:space="preserve"> 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15.15" customHeight="1">
      <c r="A90" s="38"/>
      <c r="B90" s="39"/>
      <c r="C90" s="32" t="s">
        <v>30</v>
      </c>
      <c r="D90" s="40"/>
      <c r="E90" s="40"/>
      <c r="F90" s="27" t="str">
        <f>IF(E16="","",E16)</f>
        <v>Vyplň údaj</v>
      </c>
      <c r="G90" s="40"/>
      <c r="H90" s="40"/>
      <c r="I90" s="32" t="s">
        <v>35</v>
      </c>
      <c r="J90" s="36" t="str">
        <f>E22</f>
        <v xml:space="preserve"> 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29.28" customHeight="1">
      <c r="A92" s="38"/>
      <c r="B92" s="39"/>
      <c r="C92" s="172" t="s">
        <v>93</v>
      </c>
      <c r="D92" s="173"/>
      <c r="E92" s="173"/>
      <c r="F92" s="173"/>
      <c r="G92" s="173"/>
      <c r="H92" s="173"/>
      <c r="I92" s="173"/>
      <c r="J92" s="174" t="s">
        <v>94</v>
      </c>
      <c r="K92" s="173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2.8" customHeight="1">
      <c r="A94" s="38"/>
      <c r="B94" s="39"/>
      <c r="C94" s="175" t="s">
        <v>95</v>
      </c>
      <c r="D94" s="40"/>
      <c r="E94" s="40"/>
      <c r="F94" s="40"/>
      <c r="G94" s="40"/>
      <c r="H94" s="40"/>
      <c r="I94" s="40"/>
      <c r="J94" s="110">
        <f>J118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96</v>
      </c>
    </row>
    <row r="95" hidden="1" s="9" customFormat="1" ht="24.96" customHeight="1">
      <c r="A95" s="9"/>
      <c r="B95" s="176"/>
      <c r="C95" s="177"/>
      <c r="D95" s="178" t="s">
        <v>97</v>
      </c>
      <c r="E95" s="179"/>
      <c r="F95" s="179"/>
      <c r="G95" s="179"/>
      <c r="H95" s="179"/>
      <c r="I95" s="179"/>
      <c r="J95" s="180">
        <f>J119</f>
        <v>0</v>
      </c>
      <c r="K95" s="177"/>
      <c r="L95" s="181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82"/>
      <c r="C96" s="183"/>
      <c r="D96" s="184" t="s">
        <v>98</v>
      </c>
      <c r="E96" s="185"/>
      <c r="F96" s="185"/>
      <c r="G96" s="185"/>
      <c r="H96" s="185"/>
      <c r="I96" s="185"/>
      <c r="J96" s="186">
        <f>J120</f>
        <v>0</v>
      </c>
      <c r="K96" s="183"/>
      <c r="L96" s="187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82"/>
      <c r="C97" s="183"/>
      <c r="D97" s="184" t="s">
        <v>99</v>
      </c>
      <c r="E97" s="185"/>
      <c r="F97" s="185"/>
      <c r="G97" s="185"/>
      <c r="H97" s="185"/>
      <c r="I97" s="185"/>
      <c r="J97" s="186">
        <f>J124</f>
        <v>0</v>
      </c>
      <c r="K97" s="183"/>
      <c r="L97" s="187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82"/>
      <c r="C98" s="183"/>
      <c r="D98" s="184" t="s">
        <v>100</v>
      </c>
      <c r="E98" s="185"/>
      <c r="F98" s="185"/>
      <c r="G98" s="185"/>
      <c r="H98" s="185"/>
      <c r="I98" s="185"/>
      <c r="J98" s="186">
        <f>J126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2"/>
      <c r="C99" s="183"/>
      <c r="D99" s="184" t="s">
        <v>101</v>
      </c>
      <c r="E99" s="185"/>
      <c r="F99" s="185"/>
      <c r="G99" s="185"/>
      <c r="H99" s="185"/>
      <c r="I99" s="185"/>
      <c r="J99" s="186">
        <f>J128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2"/>
      <c r="C100" s="183"/>
      <c r="D100" s="184" t="s">
        <v>102</v>
      </c>
      <c r="E100" s="185"/>
      <c r="F100" s="185"/>
      <c r="G100" s="185"/>
      <c r="H100" s="185"/>
      <c r="I100" s="185"/>
      <c r="J100" s="186">
        <f>J131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hidden="1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hidden="1"/>
    <row r="104" hidden="1"/>
    <row r="105" hidden="1"/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103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E7</f>
        <v>Oprava chodníků v Komenského ulici, Smečno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F10</f>
        <v>Smečno</v>
      </c>
      <c r="G112" s="40"/>
      <c r="H112" s="40"/>
      <c r="I112" s="32" t="s">
        <v>22</v>
      </c>
      <c r="J112" s="79" t="str">
        <f>IF(J10="","",J10)</f>
        <v>20. 1. 2021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E13</f>
        <v>Město Smečno</v>
      </c>
      <c r="G114" s="40"/>
      <c r="H114" s="40"/>
      <c r="I114" s="32" t="s">
        <v>32</v>
      </c>
      <c r="J114" s="36" t="str">
        <f>E19</f>
        <v xml:space="preserve"> 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30</v>
      </c>
      <c r="D115" s="40"/>
      <c r="E115" s="40"/>
      <c r="F115" s="27" t="str">
        <f>IF(E16="","",E16)</f>
        <v>Vyplň údaj</v>
      </c>
      <c r="G115" s="40"/>
      <c r="H115" s="40"/>
      <c r="I115" s="32" t="s">
        <v>35</v>
      </c>
      <c r="J115" s="36" t="str">
        <f>E22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88"/>
      <c r="B117" s="189"/>
      <c r="C117" s="190" t="s">
        <v>104</v>
      </c>
      <c r="D117" s="191" t="s">
        <v>62</v>
      </c>
      <c r="E117" s="191" t="s">
        <v>58</v>
      </c>
      <c r="F117" s="191" t="s">
        <v>59</v>
      </c>
      <c r="G117" s="191" t="s">
        <v>105</v>
      </c>
      <c r="H117" s="191" t="s">
        <v>106</v>
      </c>
      <c r="I117" s="191" t="s">
        <v>107</v>
      </c>
      <c r="J117" s="192" t="s">
        <v>94</v>
      </c>
      <c r="K117" s="193" t="s">
        <v>108</v>
      </c>
      <c r="L117" s="194"/>
      <c r="M117" s="100" t="s">
        <v>1</v>
      </c>
      <c r="N117" s="101" t="s">
        <v>41</v>
      </c>
      <c r="O117" s="101" t="s">
        <v>109</v>
      </c>
      <c r="P117" s="101" t="s">
        <v>110</v>
      </c>
      <c r="Q117" s="101" t="s">
        <v>111</v>
      </c>
      <c r="R117" s="101" t="s">
        <v>112</v>
      </c>
      <c r="S117" s="101" t="s">
        <v>113</v>
      </c>
      <c r="T117" s="102" t="s">
        <v>114</v>
      </c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</row>
    <row r="118" s="2" customFormat="1" ht="22.8" customHeight="1">
      <c r="A118" s="38"/>
      <c r="B118" s="39"/>
      <c r="C118" s="107" t="s">
        <v>115</v>
      </c>
      <c r="D118" s="40"/>
      <c r="E118" s="40"/>
      <c r="F118" s="40"/>
      <c r="G118" s="40"/>
      <c r="H118" s="40"/>
      <c r="I118" s="40"/>
      <c r="J118" s="195">
        <f>BK118</f>
        <v>0</v>
      </c>
      <c r="K118" s="40"/>
      <c r="L118" s="44"/>
      <c r="M118" s="103"/>
      <c r="N118" s="196"/>
      <c r="O118" s="104"/>
      <c r="P118" s="197">
        <f>P119</f>
        <v>0</v>
      </c>
      <c r="Q118" s="104"/>
      <c r="R118" s="197">
        <f>R119</f>
        <v>0</v>
      </c>
      <c r="S118" s="104"/>
      <c r="T118" s="198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76</v>
      </c>
      <c r="AU118" s="17" t="s">
        <v>96</v>
      </c>
      <c r="BK118" s="199">
        <f>BK119</f>
        <v>0</v>
      </c>
    </row>
    <row r="119" s="12" customFormat="1" ht="25.92" customHeight="1">
      <c r="A119" s="12"/>
      <c r="B119" s="200"/>
      <c r="C119" s="201"/>
      <c r="D119" s="202" t="s">
        <v>76</v>
      </c>
      <c r="E119" s="203" t="s">
        <v>116</v>
      </c>
      <c r="F119" s="203" t="s">
        <v>117</v>
      </c>
      <c r="G119" s="201"/>
      <c r="H119" s="201"/>
      <c r="I119" s="204"/>
      <c r="J119" s="205">
        <f>BK119</f>
        <v>0</v>
      </c>
      <c r="K119" s="201"/>
      <c r="L119" s="206"/>
      <c r="M119" s="207"/>
      <c r="N119" s="208"/>
      <c r="O119" s="208"/>
      <c r="P119" s="209">
        <f>P120+P124+P126+P128+P131</f>
        <v>0</v>
      </c>
      <c r="Q119" s="208"/>
      <c r="R119" s="209">
        <f>R120+R124+R126+R128+R131</f>
        <v>0</v>
      </c>
      <c r="S119" s="208"/>
      <c r="T119" s="210">
        <f>T120+T124+T126+T128+T131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1" t="s">
        <v>118</v>
      </c>
      <c r="AT119" s="212" t="s">
        <v>76</v>
      </c>
      <c r="AU119" s="212" t="s">
        <v>77</v>
      </c>
      <c r="AY119" s="211" t="s">
        <v>119</v>
      </c>
      <c r="BK119" s="213">
        <f>BK120+BK124+BK126+BK128+BK131</f>
        <v>0</v>
      </c>
    </row>
    <row r="120" s="12" customFormat="1" ht="22.8" customHeight="1">
      <c r="A120" s="12"/>
      <c r="B120" s="200"/>
      <c r="C120" s="201"/>
      <c r="D120" s="202" t="s">
        <v>76</v>
      </c>
      <c r="E120" s="214" t="s">
        <v>120</v>
      </c>
      <c r="F120" s="214" t="s">
        <v>121</v>
      </c>
      <c r="G120" s="201"/>
      <c r="H120" s="201"/>
      <c r="I120" s="204"/>
      <c r="J120" s="215">
        <f>BK120</f>
        <v>0</v>
      </c>
      <c r="K120" s="201"/>
      <c r="L120" s="206"/>
      <c r="M120" s="207"/>
      <c r="N120" s="208"/>
      <c r="O120" s="208"/>
      <c r="P120" s="209">
        <f>SUM(P121:P123)</f>
        <v>0</v>
      </c>
      <c r="Q120" s="208"/>
      <c r="R120" s="209">
        <f>SUM(R121:R123)</f>
        <v>0</v>
      </c>
      <c r="S120" s="208"/>
      <c r="T120" s="210">
        <f>SUM(T121:T123)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1" t="s">
        <v>118</v>
      </c>
      <c r="AT120" s="212" t="s">
        <v>76</v>
      </c>
      <c r="AU120" s="212" t="s">
        <v>82</v>
      </c>
      <c r="AY120" s="211" t="s">
        <v>119</v>
      </c>
      <c r="BK120" s="213">
        <f>SUM(BK121:BK123)</f>
        <v>0</v>
      </c>
    </row>
    <row r="121" s="2" customFormat="1" ht="16.5" customHeight="1">
      <c r="A121" s="38"/>
      <c r="B121" s="39"/>
      <c r="C121" s="216" t="s">
        <v>82</v>
      </c>
      <c r="D121" s="216" t="s">
        <v>122</v>
      </c>
      <c r="E121" s="217" t="s">
        <v>123</v>
      </c>
      <c r="F121" s="218" t="s">
        <v>124</v>
      </c>
      <c r="G121" s="219" t="s">
        <v>125</v>
      </c>
      <c r="H121" s="220">
        <v>1</v>
      </c>
      <c r="I121" s="221"/>
      <c r="J121" s="222">
        <f>ROUND(I121*H121,2)</f>
        <v>0</v>
      </c>
      <c r="K121" s="223"/>
      <c r="L121" s="44"/>
      <c r="M121" s="224" t="s">
        <v>1</v>
      </c>
      <c r="N121" s="225" t="s">
        <v>42</v>
      </c>
      <c r="O121" s="91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8" t="s">
        <v>126</v>
      </c>
      <c r="AT121" s="228" t="s">
        <v>122</v>
      </c>
      <c r="AU121" s="228" t="s">
        <v>87</v>
      </c>
      <c r="AY121" s="17" t="s">
        <v>119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7" t="s">
        <v>82</v>
      </c>
      <c r="BK121" s="229">
        <f>ROUND(I121*H121,2)</f>
        <v>0</v>
      </c>
      <c r="BL121" s="17" t="s">
        <v>126</v>
      </c>
      <c r="BM121" s="228" t="s">
        <v>127</v>
      </c>
    </row>
    <row r="122" s="2" customFormat="1">
      <c r="A122" s="38"/>
      <c r="B122" s="39"/>
      <c r="C122" s="40"/>
      <c r="D122" s="230" t="s">
        <v>128</v>
      </c>
      <c r="E122" s="40"/>
      <c r="F122" s="231" t="s">
        <v>129</v>
      </c>
      <c r="G122" s="40"/>
      <c r="H122" s="40"/>
      <c r="I122" s="232"/>
      <c r="J122" s="40"/>
      <c r="K122" s="40"/>
      <c r="L122" s="44"/>
      <c r="M122" s="233"/>
      <c r="N122" s="234"/>
      <c r="O122" s="91"/>
      <c r="P122" s="91"/>
      <c r="Q122" s="91"/>
      <c r="R122" s="91"/>
      <c r="S122" s="91"/>
      <c r="T122" s="92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128</v>
      </c>
      <c r="AU122" s="17" t="s">
        <v>87</v>
      </c>
    </row>
    <row r="123" s="2" customFormat="1" ht="16.5" customHeight="1">
      <c r="A123" s="38"/>
      <c r="B123" s="39"/>
      <c r="C123" s="216" t="s">
        <v>87</v>
      </c>
      <c r="D123" s="216" t="s">
        <v>122</v>
      </c>
      <c r="E123" s="217" t="s">
        <v>130</v>
      </c>
      <c r="F123" s="218" t="s">
        <v>131</v>
      </c>
      <c r="G123" s="219" t="s">
        <v>125</v>
      </c>
      <c r="H123" s="220">
        <v>1</v>
      </c>
      <c r="I123" s="221"/>
      <c r="J123" s="222">
        <f>ROUND(I123*H123,2)</f>
        <v>0</v>
      </c>
      <c r="K123" s="223"/>
      <c r="L123" s="44"/>
      <c r="M123" s="224" t="s">
        <v>1</v>
      </c>
      <c r="N123" s="225" t="s">
        <v>42</v>
      </c>
      <c r="O123" s="91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8" t="s">
        <v>126</v>
      </c>
      <c r="AT123" s="228" t="s">
        <v>122</v>
      </c>
      <c r="AU123" s="228" t="s">
        <v>87</v>
      </c>
      <c r="AY123" s="17" t="s">
        <v>119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7" t="s">
        <v>82</v>
      </c>
      <c r="BK123" s="229">
        <f>ROUND(I123*H123,2)</f>
        <v>0</v>
      </c>
      <c r="BL123" s="17" t="s">
        <v>126</v>
      </c>
      <c r="BM123" s="228" t="s">
        <v>132</v>
      </c>
    </row>
    <row r="124" s="12" customFormat="1" ht="22.8" customHeight="1">
      <c r="A124" s="12"/>
      <c r="B124" s="200"/>
      <c r="C124" s="201"/>
      <c r="D124" s="202" t="s">
        <v>76</v>
      </c>
      <c r="E124" s="214" t="s">
        <v>133</v>
      </c>
      <c r="F124" s="214" t="s">
        <v>134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P125</f>
        <v>0</v>
      </c>
      <c r="Q124" s="208"/>
      <c r="R124" s="209">
        <f>R125</f>
        <v>0</v>
      </c>
      <c r="S124" s="208"/>
      <c r="T124" s="210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118</v>
      </c>
      <c r="AT124" s="212" t="s">
        <v>76</v>
      </c>
      <c r="AU124" s="212" t="s">
        <v>82</v>
      </c>
      <c r="AY124" s="211" t="s">
        <v>119</v>
      </c>
      <c r="BK124" s="213">
        <f>BK125</f>
        <v>0</v>
      </c>
    </row>
    <row r="125" s="2" customFormat="1" ht="16.5" customHeight="1">
      <c r="A125" s="38"/>
      <c r="B125" s="39"/>
      <c r="C125" s="216" t="s">
        <v>135</v>
      </c>
      <c r="D125" s="216" t="s">
        <v>122</v>
      </c>
      <c r="E125" s="217" t="s">
        <v>136</v>
      </c>
      <c r="F125" s="218" t="s">
        <v>134</v>
      </c>
      <c r="G125" s="219" t="s">
        <v>125</v>
      </c>
      <c r="H125" s="220">
        <v>1</v>
      </c>
      <c r="I125" s="221"/>
      <c r="J125" s="222">
        <f>ROUND(I125*H125,2)</f>
        <v>0</v>
      </c>
      <c r="K125" s="223"/>
      <c r="L125" s="44"/>
      <c r="M125" s="224" t="s">
        <v>1</v>
      </c>
      <c r="N125" s="225" t="s">
        <v>42</v>
      </c>
      <c r="O125" s="91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8" t="s">
        <v>126</v>
      </c>
      <c r="AT125" s="228" t="s">
        <v>122</v>
      </c>
      <c r="AU125" s="228" t="s">
        <v>87</v>
      </c>
      <c r="AY125" s="17" t="s">
        <v>119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7" t="s">
        <v>82</v>
      </c>
      <c r="BK125" s="229">
        <f>ROUND(I125*H125,2)</f>
        <v>0</v>
      </c>
      <c r="BL125" s="17" t="s">
        <v>126</v>
      </c>
      <c r="BM125" s="228" t="s">
        <v>137</v>
      </c>
    </row>
    <row r="126" s="12" customFormat="1" ht="22.8" customHeight="1">
      <c r="A126" s="12"/>
      <c r="B126" s="200"/>
      <c r="C126" s="201"/>
      <c r="D126" s="202" t="s">
        <v>76</v>
      </c>
      <c r="E126" s="214" t="s">
        <v>138</v>
      </c>
      <c r="F126" s="214" t="s">
        <v>139</v>
      </c>
      <c r="G126" s="201"/>
      <c r="H126" s="201"/>
      <c r="I126" s="204"/>
      <c r="J126" s="215">
        <f>BK126</f>
        <v>0</v>
      </c>
      <c r="K126" s="201"/>
      <c r="L126" s="206"/>
      <c r="M126" s="207"/>
      <c r="N126" s="208"/>
      <c r="O126" s="208"/>
      <c r="P126" s="209">
        <f>P127</f>
        <v>0</v>
      </c>
      <c r="Q126" s="208"/>
      <c r="R126" s="209">
        <f>R127</f>
        <v>0</v>
      </c>
      <c r="S126" s="208"/>
      <c r="T126" s="210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118</v>
      </c>
      <c r="AT126" s="212" t="s">
        <v>76</v>
      </c>
      <c r="AU126" s="212" t="s">
        <v>82</v>
      </c>
      <c r="AY126" s="211" t="s">
        <v>119</v>
      </c>
      <c r="BK126" s="213">
        <f>BK127</f>
        <v>0</v>
      </c>
    </row>
    <row r="127" s="2" customFormat="1" ht="16.5" customHeight="1">
      <c r="A127" s="38"/>
      <c r="B127" s="39"/>
      <c r="C127" s="216" t="s">
        <v>140</v>
      </c>
      <c r="D127" s="216" t="s">
        <v>122</v>
      </c>
      <c r="E127" s="217" t="s">
        <v>141</v>
      </c>
      <c r="F127" s="218" t="s">
        <v>142</v>
      </c>
      <c r="G127" s="219" t="s">
        <v>125</v>
      </c>
      <c r="H127" s="220">
        <v>1</v>
      </c>
      <c r="I127" s="221"/>
      <c r="J127" s="222">
        <f>ROUND(I127*H127,2)</f>
        <v>0</v>
      </c>
      <c r="K127" s="223"/>
      <c r="L127" s="44"/>
      <c r="M127" s="224" t="s">
        <v>1</v>
      </c>
      <c r="N127" s="225" t="s">
        <v>42</v>
      </c>
      <c r="O127" s="91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8" t="s">
        <v>126</v>
      </c>
      <c r="AT127" s="228" t="s">
        <v>122</v>
      </c>
      <c r="AU127" s="228" t="s">
        <v>87</v>
      </c>
      <c r="AY127" s="17" t="s">
        <v>119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7" t="s">
        <v>82</v>
      </c>
      <c r="BK127" s="229">
        <f>ROUND(I127*H127,2)</f>
        <v>0</v>
      </c>
      <c r="BL127" s="17" t="s">
        <v>126</v>
      </c>
      <c r="BM127" s="228" t="s">
        <v>143</v>
      </c>
    </row>
    <row r="128" s="12" customFormat="1" ht="22.8" customHeight="1">
      <c r="A128" s="12"/>
      <c r="B128" s="200"/>
      <c r="C128" s="201"/>
      <c r="D128" s="202" t="s">
        <v>76</v>
      </c>
      <c r="E128" s="214" t="s">
        <v>144</v>
      </c>
      <c r="F128" s="214" t="s">
        <v>145</v>
      </c>
      <c r="G128" s="201"/>
      <c r="H128" s="201"/>
      <c r="I128" s="204"/>
      <c r="J128" s="215">
        <f>BK128</f>
        <v>0</v>
      </c>
      <c r="K128" s="201"/>
      <c r="L128" s="206"/>
      <c r="M128" s="207"/>
      <c r="N128" s="208"/>
      <c r="O128" s="208"/>
      <c r="P128" s="209">
        <f>SUM(P129:P130)</f>
        <v>0</v>
      </c>
      <c r="Q128" s="208"/>
      <c r="R128" s="209">
        <f>SUM(R129:R130)</f>
        <v>0</v>
      </c>
      <c r="S128" s="208"/>
      <c r="T128" s="210">
        <f>SUM(T129:T130)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1" t="s">
        <v>118</v>
      </c>
      <c r="AT128" s="212" t="s">
        <v>76</v>
      </c>
      <c r="AU128" s="212" t="s">
        <v>82</v>
      </c>
      <c r="AY128" s="211" t="s">
        <v>119</v>
      </c>
      <c r="BK128" s="213">
        <f>SUM(BK129:BK130)</f>
        <v>0</v>
      </c>
    </row>
    <row r="129" s="2" customFormat="1" ht="16.5" customHeight="1">
      <c r="A129" s="38"/>
      <c r="B129" s="39"/>
      <c r="C129" s="216" t="s">
        <v>118</v>
      </c>
      <c r="D129" s="216" t="s">
        <v>122</v>
      </c>
      <c r="E129" s="217" t="s">
        <v>146</v>
      </c>
      <c r="F129" s="218" t="s">
        <v>147</v>
      </c>
      <c r="G129" s="219" t="s">
        <v>125</v>
      </c>
      <c r="H129" s="220">
        <v>1</v>
      </c>
      <c r="I129" s="221"/>
      <c r="J129" s="222">
        <f>ROUND(I129*H129,2)</f>
        <v>0</v>
      </c>
      <c r="K129" s="223"/>
      <c r="L129" s="44"/>
      <c r="M129" s="224" t="s">
        <v>1</v>
      </c>
      <c r="N129" s="225" t="s">
        <v>42</v>
      </c>
      <c r="O129" s="91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8" t="s">
        <v>126</v>
      </c>
      <c r="AT129" s="228" t="s">
        <v>122</v>
      </c>
      <c r="AU129" s="228" t="s">
        <v>87</v>
      </c>
      <c r="AY129" s="17" t="s">
        <v>119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7" t="s">
        <v>82</v>
      </c>
      <c r="BK129" s="229">
        <f>ROUND(I129*H129,2)</f>
        <v>0</v>
      </c>
      <c r="BL129" s="17" t="s">
        <v>126</v>
      </c>
      <c r="BM129" s="228" t="s">
        <v>148</v>
      </c>
    </row>
    <row r="130" s="2" customFormat="1">
      <c r="A130" s="38"/>
      <c r="B130" s="39"/>
      <c r="C130" s="40"/>
      <c r="D130" s="230" t="s">
        <v>128</v>
      </c>
      <c r="E130" s="40"/>
      <c r="F130" s="231" t="s">
        <v>149</v>
      </c>
      <c r="G130" s="40"/>
      <c r="H130" s="40"/>
      <c r="I130" s="232"/>
      <c r="J130" s="40"/>
      <c r="K130" s="40"/>
      <c r="L130" s="44"/>
      <c r="M130" s="233"/>
      <c r="N130" s="234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128</v>
      </c>
      <c r="AU130" s="17" t="s">
        <v>87</v>
      </c>
    </row>
    <row r="131" s="12" customFormat="1" ht="22.8" customHeight="1">
      <c r="A131" s="12"/>
      <c r="B131" s="200"/>
      <c r="C131" s="201"/>
      <c r="D131" s="202" t="s">
        <v>76</v>
      </c>
      <c r="E131" s="214" t="s">
        <v>150</v>
      </c>
      <c r="F131" s="214" t="s">
        <v>151</v>
      </c>
      <c r="G131" s="201"/>
      <c r="H131" s="201"/>
      <c r="I131" s="204"/>
      <c r="J131" s="215">
        <f>BK131</f>
        <v>0</v>
      </c>
      <c r="K131" s="201"/>
      <c r="L131" s="206"/>
      <c r="M131" s="207"/>
      <c r="N131" s="208"/>
      <c r="O131" s="208"/>
      <c r="P131" s="209">
        <f>P132</f>
        <v>0</v>
      </c>
      <c r="Q131" s="208"/>
      <c r="R131" s="209">
        <f>R132</f>
        <v>0</v>
      </c>
      <c r="S131" s="208"/>
      <c r="T131" s="210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1" t="s">
        <v>118</v>
      </c>
      <c r="AT131" s="212" t="s">
        <v>76</v>
      </c>
      <c r="AU131" s="212" t="s">
        <v>82</v>
      </c>
      <c r="AY131" s="211" t="s">
        <v>119</v>
      </c>
      <c r="BK131" s="213">
        <f>BK132</f>
        <v>0</v>
      </c>
    </row>
    <row r="132" s="2" customFormat="1" ht="21.75" customHeight="1">
      <c r="A132" s="38"/>
      <c r="B132" s="39"/>
      <c r="C132" s="216" t="s">
        <v>152</v>
      </c>
      <c r="D132" s="216" t="s">
        <v>122</v>
      </c>
      <c r="E132" s="217" t="s">
        <v>153</v>
      </c>
      <c r="F132" s="218" t="s">
        <v>154</v>
      </c>
      <c r="G132" s="219" t="s">
        <v>125</v>
      </c>
      <c r="H132" s="220">
        <v>1</v>
      </c>
      <c r="I132" s="221"/>
      <c r="J132" s="222">
        <f>ROUND(I132*H132,2)</f>
        <v>0</v>
      </c>
      <c r="K132" s="223"/>
      <c r="L132" s="44"/>
      <c r="M132" s="235" t="s">
        <v>1</v>
      </c>
      <c r="N132" s="236" t="s">
        <v>42</v>
      </c>
      <c r="O132" s="237"/>
      <c r="P132" s="238">
        <f>O132*H132</f>
        <v>0</v>
      </c>
      <c r="Q132" s="238">
        <v>0</v>
      </c>
      <c r="R132" s="238">
        <f>Q132*H132</f>
        <v>0</v>
      </c>
      <c r="S132" s="238">
        <v>0</v>
      </c>
      <c r="T132" s="239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8" t="s">
        <v>126</v>
      </c>
      <c r="AT132" s="228" t="s">
        <v>122</v>
      </c>
      <c r="AU132" s="228" t="s">
        <v>87</v>
      </c>
      <c r="AY132" s="17" t="s">
        <v>119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7" t="s">
        <v>82</v>
      </c>
      <c r="BK132" s="229">
        <f>ROUND(I132*H132,2)</f>
        <v>0</v>
      </c>
      <c r="BL132" s="17" t="s">
        <v>126</v>
      </c>
      <c r="BM132" s="228" t="s">
        <v>155</v>
      </c>
    </row>
    <row r="133" s="2" customFormat="1" ht="6.96" customHeight="1">
      <c r="A133" s="38"/>
      <c r="B133" s="66"/>
      <c r="C133" s="67"/>
      <c r="D133" s="67"/>
      <c r="E133" s="67"/>
      <c r="F133" s="67"/>
      <c r="G133" s="67"/>
      <c r="H133" s="67"/>
      <c r="I133" s="67"/>
      <c r="J133" s="67"/>
      <c r="K133" s="67"/>
      <c r="L133" s="44"/>
      <c r="M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</sheetData>
  <sheetProtection sheet="1" autoFilter="0" formatColumns="0" formatRows="0" objects="1" scenarios="1" spinCount="100000" saltValue="FUxOvSejdJgFzrqrIu8j7FTJVsh/dRE0eteSVko6Pi3QQJT1+i768FE53nCpIkSpgEZ+ekCnZvytl36hutcPcw==" hashValue="7aM70ZAkVlUN7th09EARLQIwzBAeyAFFqx7L76/RZCWdGddJISbZALBUpKddcat+SiFVC6w01rSsW5KcJzUdsw==" algorithmName="SHA-512" password="CC35"/>
  <autoFilter ref="C117:K132"/>
  <mergeCells count="6">
    <mergeCell ref="E7:H7"/>
    <mergeCell ref="E16:H16"/>
    <mergeCell ref="E25:H25"/>
    <mergeCell ref="E85:H85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hidden="1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20"/>
      <c r="AT3" s="17" t="s">
        <v>87</v>
      </c>
    </row>
    <row r="4" hidden="1" s="1" customFormat="1" ht="24.96" customHeight="1">
      <c r="B4" s="20"/>
      <c r="D4" s="137" t="s">
        <v>91</v>
      </c>
      <c r="L4" s="20"/>
      <c r="M4" s="138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39" t="s">
        <v>16</v>
      </c>
      <c r="L6" s="20"/>
    </row>
    <row r="7" hidden="1" s="1" customFormat="1" ht="16.5" customHeight="1">
      <c r="B7" s="20"/>
      <c r="E7" s="240" t="str">
        <f>'Rekapitulace stavby'!K6</f>
        <v>Oprava chodníků v Komenského ulici, Smečno</v>
      </c>
      <c r="F7" s="139"/>
      <c r="G7" s="139"/>
      <c r="H7" s="139"/>
      <c r="L7" s="20"/>
    </row>
    <row r="8" hidden="1" s="2" customFormat="1" ht="12" customHeight="1">
      <c r="A8" s="38"/>
      <c r="B8" s="44"/>
      <c r="C8" s="38"/>
      <c r="D8" s="139" t="s">
        <v>156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44"/>
      <c r="C9" s="38"/>
      <c r="D9" s="38"/>
      <c r="E9" s="140" t="s">
        <v>157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44"/>
      <c r="C11" s="38"/>
      <c r="D11" s="139" t="s">
        <v>18</v>
      </c>
      <c r="E11" s="38"/>
      <c r="F11" s="141" t="s">
        <v>1</v>
      </c>
      <c r="G11" s="38"/>
      <c r="H11" s="38"/>
      <c r="I11" s="139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39" t="s">
        <v>20</v>
      </c>
      <c r="E12" s="38"/>
      <c r="F12" s="141" t="s">
        <v>21</v>
      </c>
      <c r="G12" s="38"/>
      <c r="H12" s="38"/>
      <c r="I12" s="139" t="s">
        <v>22</v>
      </c>
      <c r="J12" s="142" t="str">
        <f>'Rekapitulace stavby'!AN8</f>
        <v>20. 1. 2021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39" t="s">
        <v>24</v>
      </c>
      <c r="E14" s="38"/>
      <c r="F14" s="38"/>
      <c r="G14" s="38"/>
      <c r="H14" s="38"/>
      <c r="I14" s="139" t="s">
        <v>25</v>
      </c>
      <c r="J14" s="141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44"/>
      <c r="C15" s="38"/>
      <c r="D15" s="38"/>
      <c r="E15" s="141" t="s">
        <v>27</v>
      </c>
      <c r="F15" s="38"/>
      <c r="G15" s="38"/>
      <c r="H15" s="38"/>
      <c r="I15" s="139" t="s">
        <v>28</v>
      </c>
      <c r="J15" s="141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44"/>
      <c r="C17" s="38"/>
      <c r="D17" s="139" t="s">
        <v>30</v>
      </c>
      <c r="E17" s="38"/>
      <c r="F17" s="38"/>
      <c r="G17" s="38"/>
      <c r="H17" s="38"/>
      <c r="I17" s="139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39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44"/>
      <c r="C20" s="38"/>
      <c r="D20" s="139" t="s">
        <v>32</v>
      </c>
      <c r="E20" s="38"/>
      <c r="F20" s="38"/>
      <c r="G20" s="38"/>
      <c r="H20" s="38"/>
      <c r="I20" s="139" t="s">
        <v>25</v>
      </c>
      <c r="J20" s="141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44"/>
      <c r="C21" s="38"/>
      <c r="D21" s="38"/>
      <c r="E21" s="141" t="str">
        <f>IF('Rekapitulace stavby'!E17="","",'Rekapitulace stavby'!E17)</f>
        <v xml:space="preserve"> </v>
      </c>
      <c r="F21" s="38"/>
      <c r="G21" s="38"/>
      <c r="H21" s="38"/>
      <c r="I21" s="139" t="s">
        <v>28</v>
      </c>
      <c r="J21" s="141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44"/>
      <c r="C23" s="38"/>
      <c r="D23" s="139" t="s">
        <v>35</v>
      </c>
      <c r="E23" s="38"/>
      <c r="F23" s="38"/>
      <c r="G23" s="38"/>
      <c r="H23" s="38"/>
      <c r="I23" s="139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39" t="s">
        <v>28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44"/>
      <c r="C26" s="38"/>
      <c r="D26" s="139" t="s">
        <v>36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hidden="1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47"/>
      <c r="E29" s="147"/>
      <c r="F29" s="147"/>
      <c r="G29" s="147"/>
      <c r="H29" s="147"/>
      <c r="I29" s="147"/>
      <c r="J29" s="147"/>
      <c r="K29" s="147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44"/>
      <c r="C30" s="38"/>
      <c r="D30" s="148" t="s">
        <v>37</v>
      </c>
      <c r="E30" s="38"/>
      <c r="F30" s="38"/>
      <c r="G30" s="38"/>
      <c r="H30" s="38"/>
      <c r="I30" s="38"/>
      <c r="J30" s="149">
        <f>ROUND(J126,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47"/>
      <c r="E31" s="147"/>
      <c r="F31" s="147"/>
      <c r="G31" s="147"/>
      <c r="H31" s="147"/>
      <c r="I31" s="147"/>
      <c r="J31" s="147"/>
      <c r="K31" s="147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38"/>
      <c r="F32" s="150" t="s">
        <v>39</v>
      </c>
      <c r="G32" s="38"/>
      <c r="H32" s="38"/>
      <c r="I32" s="150" t="s">
        <v>38</v>
      </c>
      <c r="J32" s="150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151" t="s">
        <v>41</v>
      </c>
      <c r="E33" s="139" t="s">
        <v>42</v>
      </c>
      <c r="F33" s="152">
        <f>ROUND((SUM(BE126:BE240)),  2)</f>
        <v>0</v>
      </c>
      <c r="G33" s="38"/>
      <c r="H33" s="38"/>
      <c r="I33" s="153">
        <v>0.20999999999999999</v>
      </c>
      <c r="J33" s="152">
        <f>ROUND(((SUM(BE126:BE240))*I33),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9" t="s">
        <v>43</v>
      </c>
      <c r="F34" s="152">
        <f>ROUND((SUM(BF126:BF240)),  2)</f>
        <v>0</v>
      </c>
      <c r="G34" s="38"/>
      <c r="H34" s="38"/>
      <c r="I34" s="153">
        <v>0.14999999999999999</v>
      </c>
      <c r="J34" s="152">
        <f>ROUND(((SUM(BF126:BF240))*I34),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9" t="s">
        <v>44</v>
      </c>
      <c r="F35" s="152">
        <f>ROUND((SUM(BG126:BG240)),  2)</f>
        <v>0</v>
      </c>
      <c r="G35" s="38"/>
      <c r="H35" s="38"/>
      <c r="I35" s="153">
        <v>0.20999999999999999</v>
      </c>
      <c r="J35" s="152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9" t="s">
        <v>45</v>
      </c>
      <c r="F36" s="152">
        <f>ROUND((SUM(BH126:BH240)),  2)</f>
        <v>0</v>
      </c>
      <c r="G36" s="38"/>
      <c r="H36" s="38"/>
      <c r="I36" s="153">
        <v>0.14999999999999999</v>
      </c>
      <c r="J36" s="152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9" t="s">
        <v>46</v>
      </c>
      <c r="F37" s="152">
        <f>ROUND((SUM(BI126:BI240)),  2)</f>
        <v>0</v>
      </c>
      <c r="G37" s="38"/>
      <c r="H37" s="38"/>
      <c r="I37" s="153">
        <v>0</v>
      </c>
      <c r="J37" s="152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44"/>
      <c r="C39" s="154"/>
      <c r="D39" s="155" t="s">
        <v>47</v>
      </c>
      <c r="E39" s="156"/>
      <c r="F39" s="156"/>
      <c r="G39" s="157" t="s">
        <v>48</v>
      </c>
      <c r="H39" s="158" t="s">
        <v>49</v>
      </c>
      <c r="I39" s="156"/>
      <c r="J39" s="159">
        <f>SUM(J30:J37)</f>
        <v>0</v>
      </c>
      <c r="K39" s="160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3"/>
      <c r="D50" s="161" t="s">
        <v>50</v>
      </c>
      <c r="E50" s="162"/>
      <c r="F50" s="162"/>
      <c r="G50" s="161" t="s">
        <v>51</v>
      </c>
      <c r="H50" s="162"/>
      <c r="I50" s="162"/>
      <c r="J50" s="162"/>
      <c r="K50" s="162"/>
      <c r="L50" s="6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63" t="s">
        <v>52</v>
      </c>
      <c r="E61" s="164"/>
      <c r="F61" s="165" t="s">
        <v>53</v>
      </c>
      <c r="G61" s="163" t="s">
        <v>52</v>
      </c>
      <c r="H61" s="164"/>
      <c r="I61" s="164"/>
      <c r="J61" s="166" t="s">
        <v>53</v>
      </c>
      <c r="K61" s="164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61" t="s">
        <v>54</v>
      </c>
      <c r="E65" s="167"/>
      <c r="F65" s="167"/>
      <c r="G65" s="161" t="s">
        <v>55</v>
      </c>
      <c r="H65" s="167"/>
      <c r="I65" s="167"/>
      <c r="J65" s="167"/>
      <c r="K65" s="167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63" t="s">
        <v>52</v>
      </c>
      <c r="E76" s="164"/>
      <c r="F76" s="165" t="s">
        <v>53</v>
      </c>
      <c r="G76" s="163" t="s">
        <v>52</v>
      </c>
      <c r="H76" s="164"/>
      <c r="I76" s="164"/>
      <c r="J76" s="166" t="s">
        <v>53</v>
      </c>
      <c r="K76" s="164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hidden="1" s="2" customFormat="1" ht="6.96" customHeight="1">
      <c r="A81" s="38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241" t="str">
        <f>E7</f>
        <v>Oprava chodníků v Komenského ulici, Smečno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156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 xml:space="preserve">01 - Komenského ulice - chodník  pravá strana, u školy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>Smečno</v>
      </c>
      <c r="G89" s="40"/>
      <c r="H89" s="40"/>
      <c r="I89" s="32" t="s">
        <v>22</v>
      </c>
      <c r="J89" s="79" t="str">
        <f>IF(J12="","",J12)</f>
        <v>20. 1. 2021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Smečno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35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72" t="s">
        <v>93</v>
      </c>
      <c r="D94" s="173"/>
      <c r="E94" s="173"/>
      <c r="F94" s="173"/>
      <c r="G94" s="173"/>
      <c r="H94" s="173"/>
      <c r="I94" s="173"/>
      <c r="J94" s="174" t="s">
        <v>94</v>
      </c>
      <c r="K94" s="173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75" t="s">
        <v>95</v>
      </c>
      <c r="D96" s="40"/>
      <c r="E96" s="40"/>
      <c r="F96" s="40"/>
      <c r="G96" s="40"/>
      <c r="H96" s="40"/>
      <c r="I96" s="40"/>
      <c r="J96" s="110">
        <f>J126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96</v>
      </c>
    </row>
    <row r="97" hidden="1" s="9" customFormat="1" ht="24.96" customHeight="1">
      <c r="A97" s="9"/>
      <c r="B97" s="176"/>
      <c r="C97" s="177"/>
      <c r="D97" s="178" t="s">
        <v>158</v>
      </c>
      <c r="E97" s="179"/>
      <c r="F97" s="179"/>
      <c r="G97" s="179"/>
      <c r="H97" s="179"/>
      <c r="I97" s="179"/>
      <c r="J97" s="180">
        <f>J127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159</v>
      </c>
      <c r="E98" s="185"/>
      <c r="F98" s="185"/>
      <c r="G98" s="185"/>
      <c r="H98" s="185"/>
      <c r="I98" s="185"/>
      <c r="J98" s="186">
        <f>J128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2"/>
      <c r="C99" s="183"/>
      <c r="D99" s="184" t="s">
        <v>160</v>
      </c>
      <c r="E99" s="185"/>
      <c r="F99" s="185"/>
      <c r="G99" s="185"/>
      <c r="H99" s="185"/>
      <c r="I99" s="185"/>
      <c r="J99" s="186">
        <f>J153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2"/>
      <c r="C100" s="183"/>
      <c r="D100" s="184" t="s">
        <v>161</v>
      </c>
      <c r="E100" s="185"/>
      <c r="F100" s="185"/>
      <c r="G100" s="185"/>
      <c r="H100" s="185"/>
      <c r="I100" s="185"/>
      <c r="J100" s="186">
        <f>J189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2"/>
      <c r="C101" s="183"/>
      <c r="D101" s="184" t="s">
        <v>162</v>
      </c>
      <c r="E101" s="185"/>
      <c r="F101" s="185"/>
      <c r="G101" s="185"/>
      <c r="H101" s="185"/>
      <c r="I101" s="185"/>
      <c r="J101" s="186">
        <f>J193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2"/>
      <c r="C102" s="183"/>
      <c r="D102" s="184" t="s">
        <v>163</v>
      </c>
      <c r="E102" s="185"/>
      <c r="F102" s="185"/>
      <c r="G102" s="185"/>
      <c r="H102" s="185"/>
      <c r="I102" s="185"/>
      <c r="J102" s="186">
        <f>J210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2"/>
      <c r="C103" s="183"/>
      <c r="D103" s="184" t="s">
        <v>164</v>
      </c>
      <c r="E103" s="185"/>
      <c r="F103" s="185"/>
      <c r="G103" s="185"/>
      <c r="H103" s="185"/>
      <c r="I103" s="185"/>
      <c r="J103" s="186">
        <f>J231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76"/>
      <c r="C104" s="177"/>
      <c r="D104" s="178" t="s">
        <v>165</v>
      </c>
      <c r="E104" s="179"/>
      <c r="F104" s="179"/>
      <c r="G104" s="179"/>
      <c r="H104" s="179"/>
      <c r="I104" s="179"/>
      <c r="J104" s="180">
        <f>J233</f>
        <v>0</v>
      </c>
      <c r="K104" s="177"/>
      <c r="L104" s="18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10" customFormat="1" ht="19.92" customHeight="1">
      <c r="A105" s="10"/>
      <c r="B105" s="182"/>
      <c r="C105" s="183"/>
      <c r="D105" s="184" t="s">
        <v>166</v>
      </c>
      <c r="E105" s="185"/>
      <c r="F105" s="185"/>
      <c r="G105" s="185"/>
      <c r="H105" s="185"/>
      <c r="I105" s="185"/>
      <c r="J105" s="186">
        <f>J234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2"/>
      <c r="C106" s="183"/>
      <c r="D106" s="184" t="s">
        <v>167</v>
      </c>
      <c r="E106" s="185"/>
      <c r="F106" s="185"/>
      <c r="G106" s="185"/>
      <c r="H106" s="185"/>
      <c r="I106" s="185"/>
      <c r="J106" s="186">
        <f>J237</f>
        <v>0</v>
      </c>
      <c r="K106" s="183"/>
      <c r="L106" s="18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hidden="1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hidden="1"/>
    <row r="110" hidden="1"/>
    <row r="111" hidden="1"/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103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241" t="str">
        <f>E7</f>
        <v>Oprava chodníků v Komenského ulici, Smečno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156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E9</f>
        <v xml:space="preserve">01 - Komenského ulice - chodník  pravá strana, u školy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F12</f>
        <v>Smečno</v>
      </c>
      <c r="G120" s="40"/>
      <c r="H120" s="40"/>
      <c r="I120" s="32" t="s">
        <v>22</v>
      </c>
      <c r="J120" s="79" t="str">
        <f>IF(J12="","",J12)</f>
        <v>20. 1. 2021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E15</f>
        <v>Město Smečno</v>
      </c>
      <c r="G122" s="40"/>
      <c r="H122" s="40"/>
      <c r="I122" s="32" t="s">
        <v>32</v>
      </c>
      <c r="J122" s="36" t="str">
        <f>E21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30</v>
      </c>
      <c r="D123" s="40"/>
      <c r="E123" s="40"/>
      <c r="F123" s="27" t="str">
        <f>IF(E18="","",E18)</f>
        <v>Vyplň údaj</v>
      </c>
      <c r="G123" s="40"/>
      <c r="H123" s="40"/>
      <c r="I123" s="32" t="s">
        <v>35</v>
      </c>
      <c r="J123" s="36" t="str">
        <f>E24</f>
        <v xml:space="preserve"> 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88"/>
      <c r="B125" s="189"/>
      <c r="C125" s="190" t="s">
        <v>104</v>
      </c>
      <c r="D125" s="191" t="s">
        <v>62</v>
      </c>
      <c r="E125" s="191" t="s">
        <v>58</v>
      </c>
      <c r="F125" s="191" t="s">
        <v>59</v>
      </c>
      <c r="G125" s="191" t="s">
        <v>105</v>
      </c>
      <c r="H125" s="191" t="s">
        <v>106</v>
      </c>
      <c r="I125" s="191" t="s">
        <v>107</v>
      </c>
      <c r="J125" s="192" t="s">
        <v>94</v>
      </c>
      <c r="K125" s="193" t="s">
        <v>108</v>
      </c>
      <c r="L125" s="194"/>
      <c r="M125" s="100" t="s">
        <v>1</v>
      </c>
      <c r="N125" s="101" t="s">
        <v>41</v>
      </c>
      <c r="O125" s="101" t="s">
        <v>109</v>
      </c>
      <c r="P125" s="101" t="s">
        <v>110</v>
      </c>
      <c r="Q125" s="101" t="s">
        <v>111</v>
      </c>
      <c r="R125" s="101" t="s">
        <v>112</v>
      </c>
      <c r="S125" s="101" t="s">
        <v>113</v>
      </c>
      <c r="T125" s="102" t="s">
        <v>114</v>
      </c>
      <c r="U125" s="188"/>
      <c r="V125" s="188"/>
      <c r="W125" s="188"/>
      <c r="X125" s="188"/>
      <c r="Y125" s="188"/>
      <c r="Z125" s="188"/>
      <c r="AA125" s="188"/>
      <c r="AB125" s="188"/>
      <c r="AC125" s="188"/>
      <c r="AD125" s="188"/>
      <c r="AE125" s="188"/>
    </row>
    <row r="126" s="2" customFormat="1" ht="22.8" customHeight="1">
      <c r="A126" s="38"/>
      <c r="B126" s="39"/>
      <c r="C126" s="107" t="s">
        <v>115</v>
      </c>
      <c r="D126" s="40"/>
      <c r="E126" s="40"/>
      <c r="F126" s="40"/>
      <c r="G126" s="40"/>
      <c r="H126" s="40"/>
      <c r="I126" s="40"/>
      <c r="J126" s="195">
        <f>BK126</f>
        <v>0</v>
      </c>
      <c r="K126" s="40"/>
      <c r="L126" s="44"/>
      <c r="M126" s="103"/>
      <c r="N126" s="196"/>
      <c r="O126" s="104"/>
      <c r="P126" s="197">
        <f>P127+P233</f>
        <v>0</v>
      </c>
      <c r="Q126" s="104"/>
      <c r="R126" s="197">
        <f>R127+R233</f>
        <v>114.10854050000002</v>
      </c>
      <c r="S126" s="104"/>
      <c r="T126" s="198">
        <f>T127+T233</f>
        <v>224.65375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76</v>
      </c>
      <c r="AU126" s="17" t="s">
        <v>96</v>
      </c>
      <c r="BK126" s="199">
        <f>BK127+BK233</f>
        <v>0</v>
      </c>
    </row>
    <row r="127" s="12" customFormat="1" ht="25.92" customHeight="1">
      <c r="A127" s="12"/>
      <c r="B127" s="200"/>
      <c r="C127" s="201"/>
      <c r="D127" s="202" t="s">
        <v>76</v>
      </c>
      <c r="E127" s="203" t="s">
        <v>168</v>
      </c>
      <c r="F127" s="203" t="s">
        <v>169</v>
      </c>
      <c r="G127" s="201"/>
      <c r="H127" s="201"/>
      <c r="I127" s="204"/>
      <c r="J127" s="205">
        <f>BK127</f>
        <v>0</v>
      </c>
      <c r="K127" s="201"/>
      <c r="L127" s="206"/>
      <c r="M127" s="207"/>
      <c r="N127" s="208"/>
      <c r="O127" s="208"/>
      <c r="P127" s="209">
        <f>P128+P153+P189+P193+P210+P231</f>
        <v>0</v>
      </c>
      <c r="Q127" s="208"/>
      <c r="R127" s="209">
        <f>R128+R153+R189+R193+R210+R231</f>
        <v>114.09585550000001</v>
      </c>
      <c r="S127" s="208"/>
      <c r="T127" s="210">
        <f>T128+T153+T189+T193+T210+T231</f>
        <v>224.65375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1" t="s">
        <v>82</v>
      </c>
      <c r="AT127" s="212" t="s">
        <v>76</v>
      </c>
      <c r="AU127" s="212" t="s">
        <v>77</v>
      </c>
      <c r="AY127" s="211" t="s">
        <v>119</v>
      </c>
      <c r="BK127" s="213">
        <f>BK128+BK153+BK189+BK193+BK210+BK231</f>
        <v>0</v>
      </c>
    </row>
    <row r="128" s="12" customFormat="1" ht="22.8" customHeight="1">
      <c r="A128" s="12"/>
      <c r="B128" s="200"/>
      <c r="C128" s="201"/>
      <c r="D128" s="202" t="s">
        <v>76</v>
      </c>
      <c r="E128" s="214" t="s">
        <v>82</v>
      </c>
      <c r="F128" s="214" t="s">
        <v>170</v>
      </c>
      <c r="G128" s="201"/>
      <c r="H128" s="201"/>
      <c r="I128" s="204"/>
      <c r="J128" s="215">
        <f>BK128</f>
        <v>0</v>
      </c>
      <c r="K128" s="201"/>
      <c r="L128" s="206"/>
      <c r="M128" s="207"/>
      <c r="N128" s="208"/>
      <c r="O128" s="208"/>
      <c r="P128" s="209">
        <f>SUM(P129:P152)</f>
        <v>0</v>
      </c>
      <c r="Q128" s="208"/>
      <c r="R128" s="209">
        <f>SUM(R129:R152)</f>
        <v>0</v>
      </c>
      <c r="S128" s="208"/>
      <c r="T128" s="210">
        <f>SUM(T129:T152)</f>
        <v>224.65375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1" t="s">
        <v>82</v>
      </c>
      <c r="AT128" s="212" t="s">
        <v>76</v>
      </c>
      <c r="AU128" s="212" t="s">
        <v>82</v>
      </c>
      <c r="AY128" s="211" t="s">
        <v>119</v>
      </c>
      <c r="BK128" s="213">
        <f>SUM(BK129:BK152)</f>
        <v>0</v>
      </c>
    </row>
    <row r="129" s="2" customFormat="1" ht="21.75" customHeight="1">
      <c r="A129" s="38"/>
      <c r="B129" s="39"/>
      <c r="C129" s="216" t="s">
        <v>82</v>
      </c>
      <c r="D129" s="216" t="s">
        <v>122</v>
      </c>
      <c r="E129" s="217" t="s">
        <v>171</v>
      </c>
      <c r="F129" s="218" t="s">
        <v>172</v>
      </c>
      <c r="G129" s="219" t="s">
        <v>173</v>
      </c>
      <c r="H129" s="220">
        <v>313.25</v>
      </c>
      <c r="I129" s="221"/>
      <c r="J129" s="222">
        <f>ROUND(I129*H129,2)</f>
        <v>0</v>
      </c>
      <c r="K129" s="223"/>
      <c r="L129" s="44"/>
      <c r="M129" s="224" t="s">
        <v>1</v>
      </c>
      <c r="N129" s="225" t="s">
        <v>42</v>
      </c>
      <c r="O129" s="91"/>
      <c r="P129" s="226">
        <f>O129*H129</f>
        <v>0</v>
      </c>
      <c r="Q129" s="226">
        <v>0</v>
      </c>
      <c r="R129" s="226">
        <f>Q129*H129</f>
        <v>0</v>
      </c>
      <c r="S129" s="226">
        <v>0.255</v>
      </c>
      <c r="T129" s="227">
        <f>S129*H129</f>
        <v>79.878749999999997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8" t="s">
        <v>140</v>
      </c>
      <c r="AT129" s="228" t="s">
        <v>122</v>
      </c>
      <c r="AU129" s="228" t="s">
        <v>87</v>
      </c>
      <c r="AY129" s="17" t="s">
        <v>119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7" t="s">
        <v>82</v>
      </c>
      <c r="BK129" s="229">
        <f>ROUND(I129*H129,2)</f>
        <v>0</v>
      </c>
      <c r="BL129" s="17" t="s">
        <v>140</v>
      </c>
      <c r="BM129" s="228" t="s">
        <v>174</v>
      </c>
    </row>
    <row r="130" s="13" customFormat="1">
      <c r="A130" s="13"/>
      <c r="B130" s="242"/>
      <c r="C130" s="243"/>
      <c r="D130" s="230" t="s">
        <v>175</v>
      </c>
      <c r="E130" s="244" t="s">
        <v>1</v>
      </c>
      <c r="F130" s="245" t="s">
        <v>176</v>
      </c>
      <c r="G130" s="243"/>
      <c r="H130" s="246">
        <v>105</v>
      </c>
      <c r="I130" s="247"/>
      <c r="J130" s="243"/>
      <c r="K130" s="243"/>
      <c r="L130" s="248"/>
      <c r="M130" s="249"/>
      <c r="N130" s="250"/>
      <c r="O130" s="250"/>
      <c r="P130" s="250"/>
      <c r="Q130" s="250"/>
      <c r="R130" s="250"/>
      <c r="S130" s="250"/>
      <c r="T130" s="25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2" t="s">
        <v>175</v>
      </c>
      <c r="AU130" s="252" t="s">
        <v>87</v>
      </c>
      <c r="AV130" s="13" t="s">
        <v>87</v>
      </c>
      <c r="AW130" s="13" t="s">
        <v>34</v>
      </c>
      <c r="AX130" s="13" t="s">
        <v>77</v>
      </c>
      <c r="AY130" s="252" t="s">
        <v>119</v>
      </c>
    </row>
    <row r="131" s="13" customFormat="1">
      <c r="A131" s="13"/>
      <c r="B131" s="242"/>
      <c r="C131" s="243"/>
      <c r="D131" s="230" t="s">
        <v>175</v>
      </c>
      <c r="E131" s="244" t="s">
        <v>1</v>
      </c>
      <c r="F131" s="245" t="s">
        <v>177</v>
      </c>
      <c r="G131" s="243"/>
      <c r="H131" s="246">
        <v>215.75</v>
      </c>
      <c r="I131" s="247"/>
      <c r="J131" s="243"/>
      <c r="K131" s="243"/>
      <c r="L131" s="248"/>
      <c r="M131" s="249"/>
      <c r="N131" s="250"/>
      <c r="O131" s="250"/>
      <c r="P131" s="250"/>
      <c r="Q131" s="250"/>
      <c r="R131" s="250"/>
      <c r="S131" s="250"/>
      <c r="T131" s="25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2" t="s">
        <v>175</v>
      </c>
      <c r="AU131" s="252" t="s">
        <v>87</v>
      </c>
      <c r="AV131" s="13" t="s">
        <v>87</v>
      </c>
      <c r="AW131" s="13" t="s">
        <v>34</v>
      </c>
      <c r="AX131" s="13" t="s">
        <v>77</v>
      </c>
      <c r="AY131" s="252" t="s">
        <v>119</v>
      </c>
    </row>
    <row r="132" s="13" customFormat="1">
      <c r="A132" s="13"/>
      <c r="B132" s="242"/>
      <c r="C132" s="243"/>
      <c r="D132" s="230" t="s">
        <v>175</v>
      </c>
      <c r="E132" s="244" t="s">
        <v>1</v>
      </c>
      <c r="F132" s="245" t="s">
        <v>178</v>
      </c>
      <c r="G132" s="243"/>
      <c r="H132" s="246">
        <v>-7.5</v>
      </c>
      <c r="I132" s="247"/>
      <c r="J132" s="243"/>
      <c r="K132" s="243"/>
      <c r="L132" s="248"/>
      <c r="M132" s="249"/>
      <c r="N132" s="250"/>
      <c r="O132" s="250"/>
      <c r="P132" s="250"/>
      <c r="Q132" s="250"/>
      <c r="R132" s="250"/>
      <c r="S132" s="250"/>
      <c r="T132" s="25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2" t="s">
        <v>175</v>
      </c>
      <c r="AU132" s="252" t="s">
        <v>87</v>
      </c>
      <c r="AV132" s="13" t="s">
        <v>87</v>
      </c>
      <c r="AW132" s="13" t="s">
        <v>34</v>
      </c>
      <c r="AX132" s="13" t="s">
        <v>77</v>
      </c>
      <c r="AY132" s="252" t="s">
        <v>119</v>
      </c>
    </row>
    <row r="133" s="14" customFormat="1">
      <c r="A133" s="14"/>
      <c r="B133" s="253"/>
      <c r="C133" s="254"/>
      <c r="D133" s="230" t="s">
        <v>175</v>
      </c>
      <c r="E133" s="255" t="s">
        <v>1</v>
      </c>
      <c r="F133" s="256" t="s">
        <v>179</v>
      </c>
      <c r="G133" s="254"/>
      <c r="H133" s="257">
        <v>313.25</v>
      </c>
      <c r="I133" s="258"/>
      <c r="J133" s="254"/>
      <c r="K133" s="254"/>
      <c r="L133" s="259"/>
      <c r="M133" s="260"/>
      <c r="N133" s="261"/>
      <c r="O133" s="261"/>
      <c r="P133" s="261"/>
      <c r="Q133" s="261"/>
      <c r="R133" s="261"/>
      <c r="S133" s="261"/>
      <c r="T133" s="26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3" t="s">
        <v>175</v>
      </c>
      <c r="AU133" s="263" t="s">
        <v>87</v>
      </c>
      <c r="AV133" s="14" t="s">
        <v>140</v>
      </c>
      <c r="AW133" s="14" t="s">
        <v>34</v>
      </c>
      <c r="AX133" s="14" t="s">
        <v>82</v>
      </c>
      <c r="AY133" s="263" t="s">
        <v>119</v>
      </c>
    </row>
    <row r="134" s="2" customFormat="1" ht="21.75" customHeight="1">
      <c r="A134" s="38"/>
      <c r="B134" s="39"/>
      <c r="C134" s="216" t="s">
        <v>180</v>
      </c>
      <c r="D134" s="216" t="s">
        <v>122</v>
      </c>
      <c r="E134" s="217" t="s">
        <v>181</v>
      </c>
      <c r="F134" s="218" t="s">
        <v>182</v>
      </c>
      <c r="G134" s="219" t="s">
        <v>173</v>
      </c>
      <c r="H134" s="220">
        <v>7.5</v>
      </c>
      <c r="I134" s="221"/>
      <c r="J134" s="222">
        <f>ROUND(I134*H134,2)</f>
        <v>0</v>
      </c>
      <c r="K134" s="223"/>
      <c r="L134" s="44"/>
      <c r="M134" s="224" t="s">
        <v>1</v>
      </c>
      <c r="N134" s="225" t="s">
        <v>42</v>
      </c>
      <c r="O134" s="91"/>
      <c r="P134" s="226">
        <f>O134*H134</f>
        <v>0</v>
      </c>
      <c r="Q134" s="226">
        <v>0</v>
      </c>
      <c r="R134" s="226">
        <f>Q134*H134</f>
        <v>0</v>
      </c>
      <c r="S134" s="226">
        <v>0.23999999999999999</v>
      </c>
      <c r="T134" s="227">
        <f>S134*H134</f>
        <v>1.7999999999999998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8" t="s">
        <v>140</v>
      </c>
      <c r="AT134" s="228" t="s">
        <v>122</v>
      </c>
      <c r="AU134" s="228" t="s">
        <v>87</v>
      </c>
      <c r="AY134" s="17" t="s">
        <v>119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7" t="s">
        <v>82</v>
      </c>
      <c r="BK134" s="229">
        <f>ROUND(I134*H134,2)</f>
        <v>0</v>
      </c>
      <c r="BL134" s="17" t="s">
        <v>140</v>
      </c>
      <c r="BM134" s="228" t="s">
        <v>183</v>
      </c>
    </row>
    <row r="135" s="13" customFormat="1">
      <c r="A135" s="13"/>
      <c r="B135" s="242"/>
      <c r="C135" s="243"/>
      <c r="D135" s="230" t="s">
        <v>175</v>
      </c>
      <c r="E135" s="244" t="s">
        <v>1</v>
      </c>
      <c r="F135" s="245" t="s">
        <v>184</v>
      </c>
      <c r="G135" s="243"/>
      <c r="H135" s="246">
        <v>7.5</v>
      </c>
      <c r="I135" s="247"/>
      <c r="J135" s="243"/>
      <c r="K135" s="243"/>
      <c r="L135" s="248"/>
      <c r="M135" s="249"/>
      <c r="N135" s="250"/>
      <c r="O135" s="250"/>
      <c r="P135" s="250"/>
      <c r="Q135" s="250"/>
      <c r="R135" s="250"/>
      <c r="S135" s="250"/>
      <c r="T135" s="25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2" t="s">
        <v>175</v>
      </c>
      <c r="AU135" s="252" t="s">
        <v>87</v>
      </c>
      <c r="AV135" s="13" t="s">
        <v>87</v>
      </c>
      <c r="AW135" s="13" t="s">
        <v>34</v>
      </c>
      <c r="AX135" s="13" t="s">
        <v>82</v>
      </c>
      <c r="AY135" s="252" t="s">
        <v>119</v>
      </c>
    </row>
    <row r="136" s="2" customFormat="1" ht="21.75" customHeight="1">
      <c r="A136" s="38"/>
      <c r="B136" s="39"/>
      <c r="C136" s="216" t="s">
        <v>185</v>
      </c>
      <c r="D136" s="216" t="s">
        <v>122</v>
      </c>
      <c r="E136" s="217" t="s">
        <v>186</v>
      </c>
      <c r="F136" s="218" t="s">
        <v>187</v>
      </c>
      <c r="G136" s="219" t="s">
        <v>173</v>
      </c>
      <c r="H136" s="220">
        <v>320.75</v>
      </c>
      <c r="I136" s="221"/>
      <c r="J136" s="222">
        <f>ROUND(I136*H136,2)</f>
        <v>0</v>
      </c>
      <c r="K136" s="223"/>
      <c r="L136" s="44"/>
      <c r="M136" s="224" t="s">
        <v>1</v>
      </c>
      <c r="N136" s="225" t="s">
        <v>42</v>
      </c>
      <c r="O136" s="91"/>
      <c r="P136" s="226">
        <f>O136*H136</f>
        <v>0</v>
      </c>
      <c r="Q136" s="226">
        <v>0</v>
      </c>
      <c r="R136" s="226">
        <f>Q136*H136</f>
        <v>0</v>
      </c>
      <c r="S136" s="226">
        <v>0.28999999999999998</v>
      </c>
      <c r="T136" s="227">
        <f>S136*H136</f>
        <v>93.017499999999998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8" t="s">
        <v>140</v>
      </c>
      <c r="AT136" s="228" t="s">
        <v>122</v>
      </c>
      <c r="AU136" s="228" t="s">
        <v>87</v>
      </c>
      <c r="AY136" s="17" t="s">
        <v>119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7" t="s">
        <v>82</v>
      </c>
      <c r="BK136" s="229">
        <f>ROUND(I136*H136,2)</f>
        <v>0</v>
      </c>
      <c r="BL136" s="17" t="s">
        <v>140</v>
      </c>
      <c r="BM136" s="228" t="s">
        <v>188</v>
      </c>
    </row>
    <row r="137" s="13" customFormat="1">
      <c r="A137" s="13"/>
      <c r="B137" s="242"/>
      <c r="C137" s="243"/>
      <c r="D137" s="230" t="s">
        <v>175</v>
      </c>
      <c r="E137" s="244" t="s">
        <v>1</v>
      </c>
      <c r="F137" s="245" t="s">
        <v>189</v>
      </c>
      <c r="G137" s="243"/>
      <c r="H137" s="246">
        <v>320.75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2" t="s">
        <v>175</v>
      </c>
      <c r="AU137" s="252" t="s">
        <v>87</v>
      </c>
      <c r="AV137" s="13" t="s">
        <v>87</v>
      </c>
      <c r="AW137" s="13" t="s">
        <v>34</v>
      </c>
      <c r="AX137" s="13" t="s">
        <v>82</v>
      </c>
      <c r="AY137" s="252" t="s">
        <v>119</v>
      </c>
    </row>
    <row r="138" s="2" customFormat="1" ht="21.75" customHeight="1">
      <c r="A138" s="38"/>
      <c r="B138" s="39"/>
      <c r="C138" s="216" t="s">
        <v>190</v>
      </c>
      <c r="D138" s="216" t="s">
        <v>122</v>
      </c>
      <c r="E138" s="217" t="s">
        <v>191</v>
      </c>
      <c r="F138" s="218" t="s">
        <v>192</v>
      </c>
      <c r="G138" s="219" t="s">
        <v>173</v>
      </c>
      <c r="H138" s="220">
        <v>60.75</v>
      </c>
      <c r="I138" s="221"/>
      <c r="J138" s="222">
        <f>ROUND(I138*H138,2)</f>
        <v>0</v>
      </c>
      <c r="K138" s="223"/>
      <c r="L138" s="44"/>
      <c r="M138" s="224" t="s">
        <v>1</v>
      </c>
      <c r="N138" s="225" t="s">
        <v>42</v>
      </c>
      <c r="O138" s="91"/>
      <c r="P138" s="226">
        <f>O138*H138</f>
        <v>0</v>
      </c>
      <c r="Q138" s="226">
        <v>0</v>
      </c>
      <c r="R138" s="226">
        <f>Q138*H138</f>
        <v>0</v>
      </c>
      <c r="S138" s="226">
        <v>0.22</v>
      </c>
      <c r="T138" s="227">
        <f>S138*H138</f>
        <v>13.365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8" t="s">
        <v>140</v>
      </c>
      <c r="AT138" s="228" t="s">
        <v>122</v>
      </c>
      <c r="AU138" s="228" t="s">
        <v>87</v>
      </c>
      <c r="AY138" s="17" t="s">
        <v>119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7" t="s">
        <v>82</v>
      </c>
      <c r="BK138" s="229">
        <f>ROUND(I138*H138,2)</f>
        <v>0</v>
      </c>
      <c r="BL138" s="17" t="s">
        <v>140</v>
      </c>
      <c r="BM138" s="228" t="s">
        <v>193</v>
      </c>
    </row>
    <row r="139" s="13" customFormat="1">
      <c r="A139" s="13"/>
      <c r="B139" s="242"/>
      <c r="C139" s="243"/>
      <c r="D139" s="230" t="s">
        <v>175</v>
      </c>
      <c r="E139" s="244" t="s">
        <v>1</v>
      </c>
      <c r="F139" s="245" t="s">
        <v>194</v>
      </c>
      <c r="G139" s="243"/>
      <c r="H139" s="246">
        <v>60.75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2" t="s">
        <v>175</v>
      </c>
      <c r="AU139" s="252" t="s">
        <v>87</v>
      </c>
      <c r="AV139" s="13" t="s">
        <v>87</v>
      </c>
      <c r="AW139" s="13" t="s">
        <v>34</v>
      </c>
      <c r="AX139" s="13" t="s">
        <v>82</v>
      </c>
      <c r="AY139" s="252" t="s">
        <v>119</v>
      </c>
    </row>
    <row r="140" s="2" customFormat="1" ht="16.5" customHeight="1">
      <c r="A140" s="38"/>
      <c r="B140" s="39"/>
      <c r="C140" s="216" t="s">
        <v>135</v>
      </c>
      <c r="D140" s="216" t="s">
        <v>122</v>
      </c>
      <c r="E140" s="217" t="s">
        <v>195</v>
      </c>
      <c r="F140" s="218" t="s">
        <v>196</v>
      </c>
      <c r="G140" s="219" t="s">
        <v>197</v>
      </c>
      <c r="H140" s="220">
        <v>178.5</v>
      </c>
      <c r="I140" s="221"/>
      <c r="J140" s="222">
        <f>ROUND(I140*H140,2)</f>
        <v>0</v>
      </c>
      <c r="K140" s="223"/>
      <c r="L140" s="44"/>
      <c r="M140" s="224" t="s">
        <v>1</v>
      </c>
      <c r="N140" s="225" t="s">
        <v>42</v>
      </c>
      <c r="O140" s="91"/>
      <c r="P140" s="226">
        <f>O140*H140</f>
        <v>0</v>
      </c>
      <c r="Q140" s="226">
        <v>0</v>
      </c>
      <c r="R140" s="226">
        <f>Q140*H140</f>
        <v>0</v>
      </c>
      <c r="S140" s="226">
        <v>0.20499999999999999</v>
      </c>
      <c r="T140" s="227">
        <f>S140*H140</f>
        <v>36.592500000000001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8" t="s">
        <v>140</v>
      </c>
      <c r="AT140" s="228" t="s">
        <v>122</v>
      </c>
      <c r="AU140" s="228" t="s">
        <v>87</v>
      </c>
      <c r="AY140" s="17" t="s">
        <v>119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7" t="s">
        <v>82</v>
      </c>
      <c r="BK140" s="229">
        <f>ROUND(I140*H140,2)</f>
        <v>0</v>
      </c>
      <c r="BL140" s="17" t="s">
        <v>140</v>
      </c>
      <c r="BM140" s="228" t="s">
        <v>198</v>
      </c>
    </row>
    <row r="141" s="13" customFormat="1">
      <c r="A141" s="13"/>
      <c r="B141" s="242"/>
      <c r="C141" s="243"/>
      <c r="D141" s="230" t="s">
        <v>175</v>
      </c>
      <c r="E141" s="244" t="s">
        <v>1</v>
      </c>
      <c r="F141" s="245" t="s">
        <v>199</v>
      </c>
      <c r="G141" s="243"/>
      <c r="H141" s="246">
        <v>178.5</v>
      </c>
      <c r="I141" s="247"/>
      <c r="J141" s="243"/>
      <c r="K141" s="243"/>
      <c r="L141" s="248"/>
      <c r="M141" s="249"/>
      <c r="N141" s="250"/>
      <c r="O141" s="250"/>
      <c r="P141" s="250"/>
      <c r="Q141" s="250"/>
      <c r="R141" s="250"/>
      <c r="S141" s="250"/>
      <c r="T141" s="25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2" t="s">
        <v>175</v>
      </c>
      <c r="AU141" s="252" t="s">
        <v>87</v>
      </c>
      <c r="AV141" s="13" t="s">
        <v>87</v>
      </c>
      <c r="AW141" s="13" t="s">
        <v>34</v>
      </c>
      <c r="AX141" s="13" t="s">
        <v>82</v>
      </c>
      <c r="AY141" s="252" t="s">
        <v>119</v>
      </c>
    </row>
    <row r="142" s="2" customFormat="1" ht="33" customHeight="1">
      <c r="A142" s="38"/>
      <c r="B142" s="39"/>
      <c r="C142" s="216" t="s">
        <v>200</v>
      </c>
      <c r="D142" s="216" t="s">
        <v>122</v>
      </c>
      <c r="E142" s="217" t="s">
        <v>201</v>
      </c>
      <c r="F142" s="218" t="s">
        <v>202</v>
      </c>
      <c r="G142" s="219" t="s">
        <v>203</v>
      </c>
      <c r="H142" s="220">
        <v>21.457000000000001</v>
      </c>
      <c r="I142" s="221"/>
      <c r="J142" s="222">
        <f>ROUND(I142*H142,2)</f>
        <v>0</v>
      </c>
      <c r="K142" s="223"/>
      <c r="L142" s="44"/>
      <c r="M142" s="224" t="s">
        <v>1</v>
      </c>
      <c r="N142" s="225" t="s">
        <v>42</v>
      </c>
      <c r="O142" s="91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8" t="s">
        <v>140</v>
      </c>
      <c r="AT142" s="228" t="s">
        <v>122</v>
      </c>
      <c r="AU142" s="228" t="s">
        <v>87</v>
      </c>
      <c r="AY142" s="17" t="s">
        <v>119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7" t="s">
        <v>82</v>
      </c>
      <c r="BK142" s="229">
        <f>ROUND(I142*H142,2)</f>
        <v>0</v>
      </c>
      <c r="BL142" s="17" t="s">
        <v>140</v>
      </c>
      <c r="BM142" s="228" t="s">
        <v>204</v>
      </c>
    </row>
    <row r="143" s="13" customFormat="1">
      <c r="A143" s="13"/>
      <c r="B143" s="242"/>
      <c r="C143" s="243"/>
      <c r="D143" s="230" t="s">
        <v>175</v>
      </c>
      <c r="E143" s="244" t="s">
        <v>1</v>
      </c>
      <c r="F143" s="245" t="s">
        <v>205</v>
      </c>
      <c r="G143" s="243"/>
      <c r="H143" s="246">
        <v>5.4189999999999996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2" t="s">
        <v>175</v>
      </c>
      <c r="AU143" s="252" t="s">
        <v>87</v>
      </c>
      <c r="AV143" s="13" t="s">
        <v>87</v>
      </c>
      <c r="AW143" s="13" t="s">
        <v>34</v>
      </c>
      <c r="AX143" s="13" t="s">
        <v>77</v>
      </c>
      <c r="AY143" s="252" t="s">
        <v>119</v>
      </c>
    </row>
    <row r="144" s="13" customFormat="1">
      <c r="A144" s="13"/>
      <c r="B144" s="242"/>
      <c r="C144" s="243"/>
      <c r="D144" s="230" t="s">
        <v>175</v>
      </c>
      <c r="E144" s="244" t="s">
        <v>1</v>
      </c>
      <c r="F144" s="245" t="s">
        <v>206</v>
      </c>
      <c r="G144" s="243"/>
      <c r="H144" s="246">
        <v>16.038</v>
      </c>
      <c r="I144" s="247"/>
      <c r="J144" s="243"/>
      <c r="K144" s="243"/>
      <c r="L144" s="248"/>
      <c r="M144" s="249"/>
      <c r="N144" s="250"/>
      <c r="O144" s="250"/>
      <c r="P144" s="250"/>
      <c r="Q144" s="250"/>
      <c r="R144" s="250"/>
      <c r="S144" s="250"/>
      <c r="T144" s="25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2" t="s">
        <v>175</v>
      </c>
      <c r="AU144" s="252" t="s">
        <v>87</v>
      </c>
      <c r="AV144" s="13" t="s">
        <v>87</v>
      </c>
      <c r="AW144" s="13" t="s">
        <v>34</v>
      </c>
      <c r="AX144" s="13" t="s">
        <v>77</v>
      </c>
      <c r="AY144" s="252" t="s">
        <v>119</v>
      </c>
    </row>
    <row r="145" s="14" customFormat="1">
      <c r="A145" s="14"/>
      <c r="B145" s="253"/>
      <c r="C145" s="254"/>
      <c r="D145" s="230" t="s">
        <v>175</v>
      </c>
      <c r="E145" s="255" t="s">
        <v>1</v>
      </c>
      <c r="F145" s="256" t="s">
        <v>179</v>
      </c>
      <c r="G145" s="254"/>
      <c r="H145" s="257">
        <v>21.457000000000001</v>
      </c>
      <c r="I145" s="258"/>
      <c r="J145" s="254"/>
      <c r="K145" s="254"/>
      <c r="L145" s="259"/>
      <c r="M145" s="260"/>
      <c r="N145" s="261"/>
      <c r="O145" s="261"/>
      <c r="P145" s="261"/>
      <c r="Q145" s="261"/>
      <c r="R145" s="261"/>
      <c r="S145" s="261"/>
      <c r="T145" s="26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3" t="s">
        <v>175</v>
      </c>
      <c r="AU145" s="263" t="s">
        <v>87</v>
      </c>
      <c r="AV145" s="14" t="s">
        <v>140</v>
      </c>
      <c r="AW145" s="14" t="s">
        <v>34</v>
      </c>
      <c r="AX145" s="14" t="s">
        <v>82</v>
      </c>
      <c r="AY145" s="263" t="s">
        <v>119</v>
      </c>
    </row>
    <row r="146" s="2" customFormat="1" ht="33" customHeight="1">
      <c r="A146" s="38"/>
      <c r="B146" s="39"/>
      <c r="C146" s="216" t="s">
        <v>207</v>
      </c>
      <c r="D146" s="216" t="s">
        <v>122</v>
      </c>
      <c r="E146" s="217" t="s">
        <v>208</v>
      </c>
      <c r="F146" s="218" t="s">
        <v>209</v>
      </c>
      <c r="G146" s="219" t="s">
        <v>203</v>
      </c>
      <c r="H146" s="220">
        <v>8.9250000000000007</v>
      </c>
      <c r="I146" s="221"/>
      <c r="J146" s="222">
        <f>ROUND(I146*H146,2)</f>
        <v>0</v>
      </c>
      <c r="K146" s="223"/>
      <c r="L146" s="44"/>
      <c r="M146" s="224" t="s">
        <v>1</v>
      </c>
      <c r="N146" s="225" t="s">
        <v>42</v>
      </c>
      <c r="O146" s="91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8" t="s">
        <v>140</v>
      </c>
      <c r="AT146" s="228" t="s">
        <v>122</v>
      </c>
      <c r="AU146" s="228" t="s">
        <v>87</v>
      </c>
      <c r="AY146" s="17" t="s">
        <v>119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7" t="s">
        <v>82</v>
      </c>
      <c r="BK146" s="229">
        <f>ROUND(I146*H146,2)</f>
        <v>0</v>
      </c>
      <c r="BL146" s="17" t="s">
        <v>140</v>
      </c>
      <c r="BM146" s="228" t="s">
        <v>210</v>
      </c>
    </row>
    <row r="147" s="13" customFormat="1">
      <c r="A147" s="13"/>
      <c r="B147" s="242"/>
      <c r="C147" s="243"/>
      <c r="D147" s="230" t="s">
        <v>175</v>
      </c>
      <c r="E147" s="244" t="s">
        <v>1</v>
      </c>
      <c r="F147" s="245" t="s">
        <v>211</v>
      </c>
      <c r="G147" s="243"/>
      <c r="H147" s="246">
        <v>8.9250000000000007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2" t="s">
        <v>175</v>
      </c>
      <c r="AU147" s="252" t="s">
        <v>87</v>
      </c>
      <c r="AV147" s="13" t="s">
        <v>87</v>
      </c>
      <c r="AW147" s="13" t="s">
        <v>34</v>
      </c>
      <c r="AX147" s="13" t="s">
        <v>82</v>
      </c>
      <c r="AY147" s="252" t="s">
        <v>119</v>
      </c>
    </row>
    <row r="148" s="2" customFormat="1" ht="33" customHeight="1">
      <c r="A148" s="38"/>
      <c r="B148" s="39"/>
      <c r="C148" s="216" t="s">
        <v>212</v>
      </c>
      <c r="D148" s="216" t="s">
        <v>122</v>
      </c>
      <c r="E148" s="217" t="s">
        <v>213</v>
      </c>
      <c r="F148" s="218" t="s">
        <v>214</v>
      </c>
      <c r="G148" s="219" t="s">
        <v>203</v>
      </c>
      <c r="H148" s="220">
        <v>30.382000000000001</v>
      </c>
      <c r="I148" s="221"/>
      <c r="J148" s="222">
        <f>ROUND(I148*H148,2)</f>
        <v>0</v>
      </c>
      <c r="K148" s="223"/>
      <c r="L148" s="44"/>
      <c r="M148" s="224" t="s">
        <v>1</v>
      </c>
      <c r="N148" s="225" t="s">
        <v>42</v>
      </c>
      <c r="O148" s="91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8" t="s">
        <v>140</v>
      </c>
      <c r="AT148" s="228" t="s">
        <v>122</v>
      </c>
      <c r="AU148" s="228" t="s">
        <v>87</v>
      </c>
      <c r="AY148" s="17" t="s">
        <v>119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7" t="s">
        <v>82</v>
      </c>
      <c r="BK148" s="229">
        <f>ROUND(I148*H148,2)</f>
        <v>0</v>
      </c>
      <c r="BL148" s="17" t="s">
        <v>140</v>
      </c>
      <c r="BM148" s="228" t="s">
        <v>215</v>
      </c>
    </row>
    <row r="149" s="15" customFormat="1">
      <c r="A149" s="15"/>
      <c r="B149" s="264"/>
      <c r="C149" s="265"/>
      <c r="D149" s="230" t="s">
        <v>175</v>
      </c>
      <c r="E149" s="266" t="s">
        <v>1</v>
      </c>
      <c r="F149" s="267" t="s">
        <v>216</v>
      </c>
      <c r="G149" s="265"/>
      <c r="H149" s="266" t="s">
        <v>1</v>
      </c>
      <c r="I149" s="268"/>
      <c r="J149" s="265"/>
      <c r="K149" s="265"/>
      <c r="L149" s="269"/>
      <c r="M149" s="270"/>
      <c r="N149" s="271"/>
      <c r="O149" s="271"/>
      <c r="P149" s="271"/>
      <c r="Q149" s="271"/>
      <c r="R149" s="271"/>
      <c r="S149" s="271"/>
      <c r="T149" s="272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3" t="s">
        <v>175</v>
      </c>
      <c r="AU149" s="273" t="s">
        <v>87</v>
      </c>
      <c r="AV149" s="15" t="s">
        <v>82</v>
      </c>
      <c r="AW149" s="15" t="s">
        <v>34</v>
      </c>
      <c r="AX149" s="15" t="s">
        <v>77</v>
      </c>
      <c r="AY149" s="273" t="s">
        <v>119</v>
      </c>
    </row>
    <row r="150" s="13" customFormat="1">
      <c r="A150" s="13"/>
      <c r="B150" s="242"/>
      <c r="C150" s="243"/>
      <c r="D150" s="230" t="s">
        <v>175</v>
      </c>
      <c r="E150" s="244" t="s">
        <v>1</v>
      </c>
      <c r="F150" s="245" t="s">
        <v>217</v>
      </c>
      <c r="G150" s="243"/>
      <c r="H150" s="246">
        <v>30.382000000000001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2" t="s">
        <v>175</v>
      </c>
      <c r="AU150" s="252" t="s">
        <v>87</v>
      </c>
      <c r="AV150" s="13" t="s">
        <v>87</v>
      </c>
      <c r="AW150" s="13" t="s">
        <v>34</v>
      </c>
      <c r="AX150" s="13" t="s">
        <v>82</v>
      </c>
      <c r="AY150" s="252" t="s">
        <v>119</v>
      </c>
    </row>
    <row r="151" s="2" customFormat="1" ht="21.75" customHeight="1">
      <c r="A151" s="38"/>
      <c r="B151" s="39"/>
      <c r="C151" s="216" t="s">
        <v>218</v>
      </c>
      <c r="D151" s="216" t="s">
        <v>122</v>
      </c>
      <c r="E151" s="217" t="s">
        <v>219</v>
      </c>
      <c r="F151" s="218" t="s">
        <v>220</v>
      </c>
      <c r="G151" s="219" t="s">
        <v>173</v>
      </c>
      <c r="H151" s="220">
        <v>320.75</v>
      </c>
      <c r="I151" s="221"/>
      <c r="J151" s="222">
        <f>ROUND(I151*H151,2)</f>
        <v>0</v>
      </c>
      <c r="K151" s="223"/>
      <c r="L151" s="44"/>
      <c r="M151" s="224" t="s">
        <v>1</v>
      </c>
      <c r="N151" s="225" t="s">
        <v>42</v>
      </c>
      <c r="O151" s="91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8" t="s">
        <v>140</v>
      </c>
      <c r="AT151" s="228" t="s">
        <v>122</v>
      </c>
      <c r="AU151" s="228" t="s">
        <v>87</v>
      </c>
      <c r="AY151" s="17" t="s">
        <v>119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7" t="s">
        <v>82</v>
      </c>
      <c r="BK151" s="229">
        <f>ROUND(I151*H151,2)</f>
        <v>0</v>
      </c>
      <c r="BL151" s="17" t="s">
        <v>140</v>
      </c>
      <c r="BM151" s="228" t="s">
        <v>221</v>
      </c>
    </row>
    <row r="152" s="13" customFormat="1">
      <c r="A152" s="13"/>
      <c r="B152" s="242"/>
      <c r="C152" s="243"/>
      <c r="D152" s="230" t="s">
        <v>175</v>
      </c>
      <c r="E152" s="244" t="s">
        <v>1</v>
      </c>
      <c r="F152" s="245" t="s">
        <v>222</v>
      </c>
      <c r="G152" s="243"/>
      <c r="H152" s="246">
        <v>320.75</v>
      </c>
      <c r="I152" s="247"/>
      <c r="J152" s="243"/>
      <c r="K152" s="243"/>
      <c r="L152" s="248"/>
      <c r="M152" s="249"/>
      <c r="N152" s="250"/>
      <c r="O152" s="250"/>
      <c r="P152" s="250"/>
      <c r="Q152" s="250"/>
      <c r="R152" s="250"/>
      <c r="S152" s="250"/>
      <c r="T152" s="25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2" t="s">
        <v>175</v>
      </c>
      <c r="AU152" s="252" t="s">
        <v>87</v>
      </c>
      <c r="AV152" s="13" t="s">
        <v>87</v>
      </c>
      <c r="AW152" s="13" t="s">
        <v>34</v>
      </c>
      <c r="AX152" s="13" t="s">
        <v>82</v>
      </c>
      <c r="AY152" s="252" t="s">
        <v>119</v>
      </c>
    </row>
    <row r="153" s="12" customFormat="1" ht="22.8" customHeight="1">
      <c r="A153" s="12"/>
      <c r="B153" s="200"/>
      <c r="C153" s="201"/>
      <c r="D153" s="202" t="s">
        <v>76</v>
      </c>
      <c r="E153" s="214" t="s">
        <v>118</v>
      </c>
      <c r="F153" s="214" t="s">
        <v>223</v>
      </c>
      <c r="G153" s="201"/>
      <c r="H153" s="201"/>
      <c r="I153" s="204"/>
      <c r="J153" s="215">
        <f>BK153</f>
        <v>0</v>
      </c>
      <c r="K153" s="201"/>
      <c r="L153" s="206"/>
      <c r="M153" s="207"/>
      <c r="N153" s="208"/>
      <c r="O153" s="208"/>
      <c r="P153" s="209">
        <f>SUM(P154:P188)</f>
        <v>0</v>
      </c>
      <c r="Q153" s="208"/>
      <c r="R153" s="209">
        <f>SUM(R154:R188)</f>
        <v>72.402430500000008</v>
      </c>
      <c r="S153" s="208"/>
      <c r="T153" s="210">
        <f>SUM(T154:T188)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1" t="s">
        <v>82</v>
      </c>
      <c r="AT153" s="212" t="s">
        <v>76</v>
      </c>
      <c r="AU153" s="212" t="s">
        <v>82</v>
      </c>
      <c r="AY153" s="211" t="s">
        <v>119</v>
      </c>
      <c r="BK153" s="213">
        <f>SUM(BK154:BK188)</f>
        <v>0</v>
      </c>
    </row>
    <row r="154" s="2" customFormat="1" ht="16.5" customHeight="1">
      <c r="A154" s="38"/>
      <c r="B154" s="39"/>
      <c r="C154" s="216" t="s">
        <v>224</v>
      </c>
      <c r="D154" s="216" t="s">
        <v>122</v>
      </c>
      <c r="E154" s="217" t="s">
        <v>225</v>
      </c>
      <c r="F154" s="218" t="s">
        <v>226</v>
      </c>
      <c r="G154" s="219" t="s">
        <v>173</v>
      </c>
      <c r="H154" s="220">
        <v>348.80000000000001</v>
      </c>
      <c r="I154" s="221"/>
      <c r="J154" s="222">
        <f>ROUND(I154*H154,2)</f>
        <v>0</v>
      </c>
      <c r="K154" s="223"/>
      <c r="L154" s="44"/>
      <c r="M154" s="224" t="s">
        <v>1</v>
      </c>
      <c r="N154" s="225" t="s">
        <v>42</v>
      </c>
      <c r="O154" s="91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8" t="s">
        <v>140</v>
      </c>
      <c r="AT154" s="228" t="s">
        <v>122</v>
      </c>
      <c r="AU154" s="228" t="s">
        <v>87</v>
      </c>
      <c r="AY154" s="17" t="s">
        <v>119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7" t="s">
        <v>82</v>
      </c>
      <c r="BK154" s="229">
        <f>ROUND(I154*H154,2)</f>
        <v>0</v>
      </c>
      <c r="BL154" s="17" t="s">
        <v>140</v>
      </c>
      <c r="BM154" s="228" t="s">
        <v>227</v>
      </c>
    </row>
    <row r="155" s="13" customFormat="1">
      <c r="A155" s="13"/>
      <c r="B155" s="242"/>
      <c r="C155" s="243"/>
      <c r="D155" s="230" t="s">
        <v>175</v>
      </c>
      <c r="E155" s="244" t="s">
        <v>1</v>
      </c>
      <c r="F155" s="245" t="s">
        <v>228</v>
      </c>
      <c r="G155" s="243"/>
      <c r="H155" s="246">
        <v>320.75</v>
      </c>
      <c r="I155" s="247"/>
      <c r="J155" s="243"/>
      <c r="K155" s="243"/>
      <c r="L155" s="248"/>
      <c r="M155" s="249"/>
      <c r="N155" s="250"/>
      <c r="O155" s="250"/>
      <c r="P155" s="250"/>
      <c r="Q155" s="250"/>
      <c r="R155" s="250"/>
      <c r="S155" s="250"/>
      <c r="T155" s="25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2" t="s">
        <v>175</v>
      </c>
      <c r="AU155" s="252" t="s">
        <v>87</v>
      </c>
      <c r="AV155" s="13" t="s">
        <v>87</v>
      </c>
      <c r="AW155" s="13" t="s">
        <v>34</v>
      </c>
      <c r="AX155" s="13" t="s">
        <v>77</v>
      </c>
      <c r="AY155" s="252" t="s">
        <v>119</v>
      </c>
    </row>
    <row r="156" s="13" customFormat="1">
      <c r="A156" s="13"/>
      <c r="B156" s="242"/>
      <c r="C156" s="243"/>
      <c r="D156" s="230" t="s">
        <v>175</v>
      </c>
      <c r="E156" s="244" t="s">
        <v>1</v>
      </c>
      <c r="F156" s="245" t="s">
        <v>229</v>
      </c>
      <c r="G156" s="243"/>
      <c r="H156" s="246">
        <v>-25.5</v>
      </c>
      <c r="I156" s="247"/>
      <c r="J156" s="243"/>
      <c r="K156" s="243"/>
      <c r="L156" s="248"/>
      <c r="M156" s="249"/>
      <c r="N156" s="250"/>
      <c r="O156" s="250"/>
      <c r="P156" s="250"/>
      <c r="Q156" s="250"/>
      <c r="R156" s="250"/>
      <c r="S156" s="250"/>
      <c r="T156" s="25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2" t="s">
        <v>175</v>
      </c>
      <c r="AU156" s="252" t="s">
        <v>87</v>
      </c>
      <c r="AV156" s="13" t="s">
        <v>87</v>
      </c>
      <c r="AW156" s="13" t="s">
        <v>34</v>
      </c>
      <c r="AX156" s="13" t="s">
        <v>77</v>
      </c>
      <c r="AY156" s="252" t="s">
        <v>119</v>
      </c>
    </row>
    <row r="157" s="13" customFormat="1">
      <c r="A157" s="13"/>
      <c r="B157" s="242"/>
      <c r="C157" s="243"/>
      <c r="D157" s="230" t="s">
        <v>175</v>
      </c>
      <c r="E157" s="244" t="s">
        <v>1</v>
      </c>
      <c r="F157" s="245" t="s">
        <v>230</v>
      </c>
      <c r="G157" s="243"/>
      <c r="H157" s="246">
        <v>53.549999999999997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2" t="s">
        <v>175</v>
      </c>
      <c r="AU157" s="252" t="s">
        <v>87</v>
      </c>
      <c r="AV157" s="13" t="s">
        <v>87</v>
      </c>
      <c r="AW157" s="13" t="s">
        <v>34</v>
      </c>
      <c r="AX157" s="13" t="s">
        <v>77</v>
      </c>
      <c r="AY157" s="252" t="s">
        <v>119</v>
      </c>
    </row>
    <row r="158" s="14" customFormat="1">
      <c r="A158" s="14"/>
      <c r="B158" s="253"/>
      <c r="C158" s="254"/>
      <c r="D158" s="230" t="s">
        <v>175</v>
      </c>
      <c r="E158" s="255" t="s">
        <v>1</v>
      </c>
      <c r="F158" s="256" t="s">
        <v>179</v>
      </c>
      <c r="G158" s="254"/>
      <c r="H158" s="257">
        <v>348.80000000000001</v>
      </c>
      <c r="I158" s="258"/>
      <c r="J158" s="254"/>
      <c r="K158" s="254"/>
      <c r="L158" s="259"/>
      <c r="M158" s="260"/>
      <c r="N158" s="261"/>
      <c r="O158" s="261"/>
      <c r="P158" s="261"/>
      <c r="Q158" s="261"/>
      <c r="R158" s="261"/>
      <c r="S158" s="261"/>
      <c r="T158" s="26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3" t="s">
        <v>175</v>
      </c>
      <c r="AU158" s="263" t="s">
        <v>87</v>
      </c>
      <c r="AV158" s="14" t="s">
        <v>140</v>
      </c>
      <c r="AW158" s="14" t="s">
        <v>34</v>
      </c>
      <c r="AX158" s="14" t="s">
        <v>82</v>
      </c>
      <c r="AY158" s="263" t="s">
        <v>119</v>
      </c>
    </row>
    <row r="159" s="2" customFormat="1" ht="16.5" customHeight="1">
      <c r="A159" s="38"/>
      <c r="B159" s="39"/>
      <c r="C159" s="216" t="s">
        <v>231</v>
      </c>
      <c r="D159" s="216" t="s">
        <v>122</v>
      </c>
      <c r="E159" s="217" t="s">
        <v>232</v>
      </c>
      <c r="F159" s="218" t="s">
        <v>233</v>
      </c>
      <c r="G159" s="219" t="s">
        <v>173</v>
      </c>
      <c r="H159" s="220">
        <v>28.050000000000001</v>
      </c>
      <c r="I159" s="221"/>
      <c r="J159" s="222">
        <f>ROUND(I159*H159,2)</f>
        <v>0</v>
      </c>
      <c r="K159" s="223"/>
      <c r="L159" s="44"/>
      <c r="M159" s="224" t="s">
        <v>1</v>
      </c>
      <c r="N159" s="225" t="s">
        <v>42</v>
      </c>
      <c r="O159" s="91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8" t="s">
        <v>140</v>
      </c>
      <c r="AT159" s="228" t="s">
        <v>122</v>
      </c>
      <c r="AU159" s="228" t="s">
        <v>87</v>
      </c>
      <c r="AY159" s="17" t="s">
        <v>119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7" t="s">
        <v>82</v>
      </c>
      <c r="BK159" s="229">
        <f>ROUND(I159*H159,2)</f>
        <v>0</v>
      </c>
      <c r="BL159" s="17" t="s">
        <v>140</v>
      </c>
      <c r="BM159" s="228" t="s">
        <v>234</v>
      </c>
    </row>
    <row r="160" s="13" customFormat="1">
      <c r="A160" s="13"/>
      <c r="B160" s="242"/>
      <c r="C160" s="243"/>
      <c r="D160" s="230" t="s">
        <v>175</v>
      </c>
      <c r="E160" s="244" t="s">
        <v>1</v>
      </c>
      <c r="F160" s="245" t="s">
        <v>235</v>
      </c>
      <c r="G160" s="243"/>
      <c r="H160" s="246">
        <v>25.5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2" t="s">
        <v>175</v>
      </c>
      <c r="AU160" s="252" t="s">
        <v>87</v>
      </c>
      <c r="AV160" s="13" t="s">
        <v>87</v>
      </c>
      <c r="AW160" s="13" t="s">
        <v>34</v>
      </c>
      <c r="AX160" s="13" t="s">
        <v>77</v>
      </c>
      <c r="AY160" s="252" t="s">
        <v>119</v>
      </c>
    </row>
    <row r="161" s="13" customFormat="1">
      <c r="A161" s="13"/>
      <c r="B161" s="242"/>
      <c r="C161" s="243"/>
      <c r="D161" s="230" t="s">
        <v>175</v>
      </c>
      <c r="E161" s="244" t="s">
        <v>1</v>
      </c>
      <c r="F161" s="245" t="s">
        <v>236</v>
      </c>
      <c r="G161" s="243"/>
      <c r="H161" s="246">
        <v>28.050000000000001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2" t="s">
        <v>175</v>
      </c>
      <c r="AU161" s="252" t="s">
        <v>87</v>
      </c>
      <c r="AV161" s="13" t="s">
        <v>87</v>
      </c>
      <c r="AW161" s="13" t="s">
        <v>34</v>
      </c>
      <c r="AX161" s="13" t="s">
        <v>82</v>
      </c>
      <c r="AY161" s="252" t="s">
        <v>119</v>
      </c>
    </row>
    <row r="162" s="2" customFormat="1" ht="21.75" customHeight="1">
      <c r="A162" s="38"/>
      <c r="B162" s="39"/>
      <c r="C162" s="216" t="s">
        <v>237</v>
      </c>
      <c r="D162" s="216" t="s">
        <v>122</v>
      </c>
      <c r="E162" s="217" t="s">
        <v>238</v>
      </c>
      <c r="F162" s="218" t="s">
        <v>239</v>
      </c>
      <c r="G162" s="219" t="s">
        <v>173</v>
      </c>
      <c r="H162" s="220">
        <v>60.75</v>
      </c>
      <c r="I162" s="221"/>
      <c r="J162" s="222">
        <f>ROUND(I162*H162,2)</f>
        <v>0</v>
      </c>
      <c r="K162" s="223"/>
      <c r="L162" s="44"/>
      <c r="M162" s="224" t="s">
        <v>1</v>
      </c>
      <c r="N162" s="225" t="s">
        <v>42</v>
      </c>
      <c r="O162" s="91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8" t="s">
        <v>140</v>
      </c>
      <c r="AT162" s="228" t="s">
        <v>122</v>
      </c>
      <c r="AU162" s="228" t="s">
        <v>87</v>
      </c>
      <c r="AY162" s="17" t="s">
        <v>119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7" t="s">
        <v>82</v>
      </c>
      <c r="BK162" s="229">
        <f>ROUND(I162*H162,2)</f>
        <v>0</v>
      </c>
      <c r="BL162" s="17" t="s">
        <v>140</v>
      </c>
      <c r="BM162" s="228" t="s">
        <v>240</v>
      </c>
    </row>
    <row r="163" s="13" customFormat="1">
      <c r="A163" s="13"/>
      <c r="B163" s="242"/>
      <c r="C163" s="243"/>
      <c r="D163" s="230" t="s">
        <v>175</v>
      </c>
      <c r="E163" s="244" t="s">
        <v>1</v>
      </c>
      <c r="F163" s="245" t="s">
        <v>241</v>
      </c>
      <c r="G163" s="243"/>
      <c r="H163" s="246">
        <v>60.75</v>
      </c>
      <c r="I163" s="247"/>
      <c r="J163" s="243"/>
      <c r="K163" s="243"/>
      <c r="L163" s="248"/>
      <c r="M163" s="249"/>
      <c r="N163" s="250"/>
      <c r="O163" s="250"/>
      <c r="P163" s="250"/>
      <c r="Q163" s="250"/>
      <c r="R163" s="250"/>
      <c r="S163" s="250"/>
      <c r="T163" s="25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2" t="s">
        <v>175</v>
      </c>
      <c r="AU163" s="252" t="s">
        <v>87</v>
      </c>
      <c r="AV163" s="13" t="s">
        <v>87</v>
      </c>
      <c r="AW163" s="13" t="s">
        <v>34</v>
      </c>
      <c r="AX163" s="13" t="s">
        <v>82</v>
      </c>
      <c r="AY163" s="252" t="s">
        <v>119</v>
      </c>
    </row>
    <row r="164" s="2" customFormat="1" ht="21.75" customHeight="1">
      <c r="A164" s="38"/>
      <c r="B164" s="39"/>
      <c r="C164" s="216" t="s">
        <v>242</v>
      </c>
      <c r="D164" s="216" t="s">
        <v>122</v>
      </c>
      <c r="E164" s="217" t="s">
        <v>243</v>
      </c>
      <c r="F164" s="218" t="s">
        <v>244</v>
      </c>
      <c r="G164" s="219" t="s">
        <v>173</v>
      </c>
      <c r="H164" s="220">
        <v>60.5</v>
      </c>
      <c r="I164" s="221"/>
      <c r="J164" s="222">
        <f>ROUND(I164*H164,2)</f>
        <v>0</v>
      </c>
      <c r="K164" s="223"/>
      <c r="L164" s="44"/>
      <c r="M164" s="224" t="s">
        <v>1</v>
      </c>
      <c r="N164" s="225" t="s">
        <v>42</v>
      </c>
      <c r="O164" s="91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8" t="s">
        <v>140</v>
      </c>
      <c r="AT164" s="228" t="s">
        <v>122</v>
      </c>
      <c r="AU164" s="228" t="s">
        <v>87</v>
      </c>
      <c r="AY164" s="17" t="s">
        <v>119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7" t="s">
        <v>82</v>
      </c>
      <c r="BK164" s="229">
        <f>ROUND(I164*H164,2)</f>
        <v>0</v>
      </c>
      <c r="BL164" s="17" t="s">
        <v>140</v>
      </c>
      <c r="BM164" s="228" t="s">
        <v>245</v>
      </c>
    </row>
    <row r="165" s="2" customFormat="1" ht="33" customHeight="1">
      <c r="A165" s="38"/>
      <c r="B165" s="39"/>
      <c r="C165" s="216" t="s">
        <v>246</v>
      </c>
      <c r="D165" s="216" t="s">
        <v>122</v>
      </c>
      <c r="E165" s="217" t="s">
        <v>247</v>
      </c>
      <c r="F165" s="218" t="s">
        <v>248</v>
      </c>
      <c r="G165" s="219" t="s">
        <v>173</v>
      </c>
      <c r="H165" s="220">
        <v>60.5</v>
      </c>
      <c r="I165" s="221"/>
      <c r="J165" s="222">
        <f>ROUND(I165*H165,2)</f>
        <v>0</v>
      </c>
      <c r="K165" s="223"/>
      <c r="L165" s="44"/>
      <c r="M165" s="224" t="s">
        <v>1</v>
      </c>
      <c r="N165" s="225" t="s">
        <v>42</v>
      </c>
      <c r="O165" s="91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8" t="s">
        <v>140</v>
      </c>
      <c r="AT165" s="228" t="s">
        <v>122</v>
      </c>
      <c r="AU165" s="228" t="s">
        <v>87</v>
      </c>
      <c r="AY165" s="17" t="s">
        <v>119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7" t="s">
        <v>82</v>
      </c>
      <c r="BK165" s="229">
        <f>ROUND(I165*H165,2)</f>
        <v>0</v>
      </c>
      <c r="BL165" s="17" t="s">
        <v>140</v>
      </c>
      <c r="BM165" s="228" t="s">
        <v>249</v>
      </c>
    </row>
    <row r="166" s="2" customFormat="1" ht="21.75" customHeight="1">
      <c r="A166" s="38"/>
      <c r="B166" s="39"/>
      <c r="C166" s="216" t="s">
        <v>250</v>
      </c>
      <c r="D166" s="216" t="s">
        <v>122</v>
      </c>
      <c r="E166" s="217" t="s">
        <v>251</v>
      </c>
      <c r="F166" s="218" t="s">
        <v>252</v>
      </c>
      <c r="G166" s="219" t="s">
        <v>173</v>
      </c>
      <c r="H166" s="220">
        <v>295.25</v>
      </c>
      <c r="I166" s="221"/>
      <c r="J166" s="222">
        <f>ROUND(I166*H166,2)</f>
        <v>0</v>
      </c>
      <c r="K166" s="223"/>
      <c r="L166" s="44"/>
      <c r="M166" s="224" t="s">
        <v>1</v>
      </c>
      <c r="N166" s="225" t="s">
        <v>42</v>
      </c>
      <c r="O166" s="91"/>
      <c r="P166" s="226">
        <f>O166*H166</f>
        <v>0</v>
      </c>
      <c r="Q166" s="226">
        <v>0.084250000000000005</v>
      </c>
      <c r="R166" s="226">
        <f>Q166*H166</f>
        <v>24.874812500000001</v>
      </c>
      <c r="S166" s="226">
        <v>0</v>
      </c>
      <c r="T166" s="22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8" t="s">
        <v>140</v>
      </c>
      <c r="AT166" s="228" t="s">
        <v>122</v>
      </c>
      <c r="AU166" s="228" t="s">
        <v>87</v>
      </c>
      <c r="AY166" s="17" t="s">
        <v>119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7" t="s">
        <v>82</v>
      </c>
      <c r="BK166" s="229">
        <f>ROUND(I166*H166,2)</f>
        <v>0</v>
      </c>
      <c r="BL166" s="17" t="s">
        <v>140</v>
      </c>
      <c r="BM166" s="228" t="s">
        <v>253</v>
      </c>
    </row>
    <row r="167" s="2" customFormat="1" ht="21.75" customHeight="1">
      <c r="A167" s="38"/>
      <c r="B167" s="39"/>
      <c r="C167" s="274" t="s">
        <v>254</v>
      </c>
      <c r="D167" s="274" t="s">
        <v>255</v>
      </c>
      <c r="E167" s="275" t="s">
        <v>256</v>
      </c>
      <c r="F167" s="276" t="s">
        <v>257</v>
      </c>
      <c r="G167" s="277" t="s">
        <v>173</v>
      </c>
      <c r="H167" s="278">
        <v>304.14800000000002</v>
      </c>
      <c r="I167" s="279"/>
      <c r="J167" s="280">
        <f>ROUND(I167*H167,2)</f>
        <v>0</v>
      </c>
      <c r="K167" s="281"/>
      <c r="L167" s="282"/>
      <c r="M167" s="283" t="s">
        <v>1</v>
      </c>
      <c r="N167" s="284" t="s">
        <v>42</v>
      </c>
      <c r="O167" s="91"/>
      <c r="P167" s="226">
        <f>O167*H167</f>
        <v>0</v>
      </c>
      <c r="Q167" s="226">
        <v>0.13100000000000001</v>
      </c>
      <c r="R167" s="226">
        <f>Q167*H167</f>
        <v>39.843388000000004</v>
      </c>
      <c r="S167" s="226">
        <v>0</v>
      </c>
      <c r="T167" s="227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8" t="s">
        <v>258</v>
      </c>
      <c r="AT167" s="228" t="s">
        <v>255</v>
      </c>
      <c r="AU167" s="228" t="s">
        <v>87</v>
      </c>
      <c r="AY167" s="17" t="s">
        <v>119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7" t="s">
        <v>82</v>
      </c>
      <c r="BK167" s="229">
        <f>ROUND(I167*H167,2)</f>
        <v>0</v>
      </c>
      <c r="BL167" s="17" t="s">
        <v>140</v>
      </c>
      <c r="BM167" s="228" t="s">
        <v>259</v>
      </c>
    </row>
    <row r="168" s="15" customFormat="1">
      <c r="A168" s="15"/>
      <c r="B168" s="264"/>
      <c r="C168" s="265"/>
      <c r="D168" s="230" t="s">
        <v>175</v>
      </c>
      <c r="E168" s="266" t="s">
        <v>1</v>
      </c>
      <c r="F168" s="267" t="s">
        <v>260</v>
      </c>
      <c r="G168" s="265"/>
      <c r="H168" s="266" t="s">
        <v>1</v>
      </c>
      <c r="I168" s="268"/>
      <c r="J168" s="265"/>
      <c r="K168" s="265"/>
      <c r="L168" s="269"/>
      <c r="M168" s="270"/>
      <c r="N168" s="271"/>
      <c r="O168" s="271"/>
      <c r="P168" s="271"/>
      <c r="Q168" s="271"/>
      <c r="R168" s="271"/>
      <c r="S168" s="271"/>
      <c r="T168" s="272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3" t="s">
        <v>175</v>
      </c>
      <c r="AU168" s="273" t="s">
        <v>87</v>
      </c>
      <c r="AV168" s="15" t="s">
        <v>82</v>
      </c>
      <c r="AW168" s="15" t="s">
        <v>34</v>
      </c>
      <c r="AX168" s="15" t="s">
        <v>77</v>
      </c>
      <c r="AY168" s="273" t="s">
        <v>119</v>
      </c>
    </row>
    <row r="169" s="13" customFormat="1">
      <c r="A169" s="13"/>
      <c r="B169" s="242"/>
      <c r="C169" s="243"/>
      <c r="D169" s="230" t="s">
        <v>175</v>
      </c>
      <c r="E169" s="244" t="s">
        <v>1</v>
      </c>
      <c r="F169" s="245" t="s">
        <v>261</v>
      </c>
      <c r="G169" s="243"/>
      <c r="H169" s="246">
        <v>320.75</v>
      </c>
      <c r="I169" s="247"/>
      <c r="J169" s="243"/>
      <c r="K169" s="243"/>
      <c r="L169" s="248"/>
      <c r="M169" s="249"/>
      <c r="N169" s="250"/>
      <c r="O169" s="250"/>
      <c r="P169" s="250"/>
      <c r="Q169" s="250"/>
      <c r="R169" s="250"/>
      <c r="S169" s="250"/>
      <c r="T169" s="25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2" t="s">
        <v>175</v>
      </c>
      <c r="AU169" s="252" t="s">
        <v>87</v>
      </c>
      <c r="AV169" s="13" t="s">
        <v>87</v>
      </c>
      <c r="AW169" s="13" t="s">
        <v>34</v>
      </c>
      <c r="AX169" s="13" t="s">
        <v>77</v>
      </c>
      <c r="AY169" s="252" t="s">
        <v>119</v>
      </c>
    </row>
    <row r="170" s="15" customFormat="1">
      <c r="A170" s="15"/>
      <c r="B170" s="264"/>
      <c r="C170" s="265"/>
      <c r="D170" s="230" t="s">
        <v>175</v>
      </c>
      <c r="E170" s="266" t="s">
        <v>1</v>
      </c>
      <c r="F170" s="267" t="s">
        <v>262</v>
      </c>
      <c r="G170" s="265"/>
      <c r="H170" s="266" t="s">
        <v>1</v>
      </c>
      <c r="I170" s="268"/>
      <c r="J170" s="265"/>
      <c r="K170" s="265"/>
      <c r="L170" s="269"/>
      <c r="M170" s="270"/>
      <c r="N170" s="271"/>
      <c r="O170" s="271"/>
      <c r="P170" s="271"/>
      <c r="Q170" s="271"/>
      <c r="R170" s="271"/>
      <c r="S170" s="271"/>
      <c r="T170" s="272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3" t="s">
        <v>175</v>
      </c>
      <c r="AU170" s="273" t="s">
        <v>87</v>
      </c>
      <c r="AV170" s="15" t="s">
        <v>82</v>
      </c>
      <c r="AW170" s="15" t="s">
        <v>34</v>
      </c>
      <c r="AX170" s="15" t="s">
        <v>77</v>
      </c>
      <c r="AY170" s="273" t="s">
        <v>119</v>
      </c>
    </row>
    <row r="171" s="13" customFormat="1">
      <c r="A171" s="13"/>
      <c r="B171" s="242"/>
      <c r="C171" s="243"/>
      <c r="D171" s="230" t="s">
        <v>175</v>
      </c>
      <c r="E171" s="244" t="s">
        <v>1</v>
      </c>
      <c r="F171" s="245" t="s">
        <v>263</v>
      </c>
      <c r="G171" s="243"/>
      <c r="H171" s="246">
        <v>-28.300000000000001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2" t="s">
        <v>175</v>
      </c>
      <c r="AU171" s="252" t="s">
        <v>87</v>
      </c>
      <c r="AV171" s="13" t="s">
        <v>87</v>
      </c>
      <c r="AW171" s="13" t="s">
        <v>34</v>
      </c>
      <c r="AX171" s="13" t="s">
        <v>77</v>
      </c>
      <c r="AY171" s="252" t="s">
        <v>119</v>
      </c>
    </row>
    <row r="172" s="14" customFormat="1">
      <c r="A172" s="14"/>
      <c r="B172" s="253"/>
      <c r="C172" s="254"/>
      <c r="D172" s="230" t="s">
        <v>175</v>
      </c>
      <c r="E172" s="255" t="s">
        <v>1</v>
      </c>
      <c r="F172" s="256" t="s">
        <v>179</v>
      </c>
      <c r="G172" s="254"/>
      <c r="H172" s="257">
        <v>292.44999999999999</v>
      </c>
      <c r="I172" s="258"/>
      <c r="J172" s="254"/>
      <c r="K172" s="254"/>
      <c r="L172" s="259"/>
      <c r="M172" s="260"/>
      <c r="N172" s="261"/>
      <c r="O172" s="261"/>
      <c r="P172" s="261"/>
      <c r="Q172" s="261"/>
      <c r="R172" s="261"/>
      <c r="S172" s="261"/>
      <c r="T172" s="26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3" t="s">
        <v>175</v>
      </c>
      <c r="AU172" s="263" t="s">
        <v>87</v>
      </c>
      <c r="AV172" s="14" t="s">
        <v>140</v>
      </c>
      <c r="AW172" s="14" t="s">
        <v>34</v>
      </c>
      <c r="AX172" s="14" t="s">
        <v>82</v>
      </c>
      <c r="AY172" s="263" t="s">
        <v>119</v>
      </c>
    </row>
    <row r="173" s="13" customFormat="1">
      <c r="A173" s="13"/>
      <c r="B173" s="242"/>
      <c r="C173" s="243"/>
      <c r="D173" s="230" t="s">
        <v>175</v>
      </c>
      <c r="E173" s="243"/>
      <c r="F173" s="245" t="s">
        <v>264</v>
      </c>
      <c r="G173" s="243"/>
      <c r="H173" s="246">
        <v>304.14800000000002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2" t="s">
        <v>175</v>
      </c>
      <c r="AU173" s="252" t="s">
        <v>87</v>
      </c>
      <c r="AV173" s="13" t="s">
        <v>87</v>
      </c>
      <c r="AW173" s="13" t="s">
        <v>4</v>
      </c>
      <c r="AX173" s="13" t="s">
        <v>82</v>
      </c>
      <c r="AY173" s="252" t="s">
        <v>119</v>
      </c>
    </row>
    <row r="174" s="2" customFormat="1" ht="21.75" customHeight="1">
      <c r="A174" s="38"/>
      <c r="B174" s="39"/>
      <c r="C174" s="274" t="s">
        <v>265</v>
      </c>
      <c r="D174" s="274" t="s">
        <v>255</v>
      </c>
      <c r="E174" s="275" t="s">
        <v>266</v>
      </c>
      <c r="F174" s="276" t="s">
        <v>267</v>
      </c>
      <c r="G174" s="277" t="s">
        <v>173</v>
      </c>
      <c r="H174" s="278">
        <v>2.9119999999999999</v>
      </c>
      <c r="I174" s="279"/>
      <c r="J174" s="280">
        <f>ROUND(I174*H174,2)</f>
        <v>0</v>
      </c>
      <c r="K174" s="281"/>
      <c r="L174" s="282"/>
      <c r="M174" s="283" t="s">
        <v>1</v>
      </c>
      <c r="N174" s="284" t="s">
        <v>42</v>
      </c>
      <c r="O174" s="91"/>
      <c r="P174" s="226">
        <f>O174*H174</f>
        <v>0</v>
      </c>
      <c r="Q174" s="226">
        <v>0.13100000000000001</v>
      </c>
      <c r="R174" s="226">
        <f>Q174*H174</f>
        <v>0.38147199999999998</v>
      </c>
      <c r="S174" s="226">
        <v>0</v>
      </c>
      <c r="T174" s="227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8" t="s">
        <v>258</v>
      </c>
      <c r="AT174" s="228" t="s">
        <v>255</v>
      </c>
      <c r="AU174" s="228" t="s">
        <v>87</v>
      </c>
      <c r="AY174" s="17" t="s">
        <v>119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7" t="s">
        <v>82</v>
      </c>
      <c r="BK174" s="229">
        <f>ROUND(I174*H174,2)</f>
        <v>0</v>
      </c>
      <c r="BL174" s="17" t="s">
        <v>140</v>
      </c>
      <c r="BM174" s="228" t="s">
        <v>268</v>
      </c>
    </row>
    <row r="175" s="15" customFormat="1">
      <c r="A175" s="15"/>
      <c r="B175" s="264"/>
      <c r="C175" s="265"/>
      <c r="D175" s="230" t="s">
        <v>175</v>
      </c>
      <c r="E175" s="266" t="s">
        <v>1</v>
      </c>
      <c r="F175" s="267" t="s">
        <v>269</v>
      </c>
      <c r="G175" s="265"/>
      <c r="H175" s="266" t="s">
        <v>1</v>
      </c>
      <c r="I175" s="268"/>
      <c r="J175" s="265"/>
      <c r="K175" s="265"/>
      <c r="L175" s="269"/>
      <c r="M175" s="270"/>
      <c r="N175" s="271"/>
      <c r="O175" s="271"/>
      <c r="P175" s="271"/>
      <c r="Q175" s="271"/>
      <c r="R175" s="271"/>
      <c r="S175" s="271"/>
      <c r="T175" s="272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73" t="s">
        <v>175</v>
      </c>
      <c r="AU175" s="273" t="s">
        <v>87</v>
      </c>
      <c r="AV175" s="15" t="s">
        <v>82</v>
      </c>
      <c r="AW175" s="15" t="s">
        <v>34</v>
      </c>
      <c r="AX175" s="15" t="s">
        <v>77</v>
      </c>
      <c r="AY175" s="273" t="s">
        <v>119</v>
      </c>
    </row>
    <row r="176" s="13" customFormat="1">
      <c r="A176" s="13"/>
      <c r="B176" s="242"/>
      <c r="C176" s="243"/>
      <c r="D176" s="230" t="s">
        <v>175</v>
      </c>
      <c r="E176" s="244" t="s">
        <v>1</v>
      </c>
      <c r="F176" s="245" t="s">
        <v>270</v>
      </c>
      <c r="G176" s="243"/>
      <c r="H176" s="246">
        <v>2.7999999999999998</v>
      </c>
      <c r="I176" s="247"/>
      <c r="J176" s="243"/>
      <c r="K176" s="243"/>
      <c r="L176" s="248"/>
      <c r="M176" s="249"/>
      <c r="N176" s="250"/>
      <c r="O176" s="250"/>
      <c r="P176" s="250"/>
      <c r="Q176" s="250"/>
      <c r="R176" s="250"/>
      <c r="S176" s="250"/>
      <c r="T176" s="25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2" t="s">
        <v>175</v>
      </c>
      <c r="AU176" s="252" t="s">
        <v>87</v>
      </c>
      <c r="AV176" s="13" t="s">
        <v>87</v>
      </c>
      <c r="AW176" s="13" t="s">
        <v>34</v>
      </c>
      <c r="AX176" s="13" t="s">
        <v>82</v>
      </c>
      <c r="AY176" s="252" t="s">
        <v>119</v>
      </c>
    </row>
    <row r="177" s="13" customFormat="1">
      <c r="A177" s="13"/>
      <c r="B177" s="242"/>
      <c r="C177" s="243"/>
      <c r="D177" s="230" t="s">
        <v>175</v>
      </c>
      <c r="E177" s="243"/>
      <c r="F177" s="245" t="s">
        <v>271</v>
      </c>
      <c r="G177" s="243"/>
      <c r="H177" s="246">
        <v>2.9119999999999999</v>
      </c>
      <c r="I177" s="247"/>
      <c r="J177" s="243"/>
      <c r="K177" s="243"/>
      <c r="L177" s="248"/>
      <c r="M177" s="249"/>
      <c r="N177" s="250"/>
      <c r="O177" s="250"/>
      <c r="P177" s="250"/>
      <c r="Q177" s="250"/>
      <c r="R177" s="250"/>
      <c r="S177" s="250"/>
      <c r="T177" s="25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2" t="s">
        <v>175</v>
      </c>
      <c r="AU177" s="252" t="s">
        <v>87</v>
      </c>
      <c r="AV177" s="13" t="s">
        <v>87</v>
      </c>
      <c r="AW177" s="13" t="s">
        <v>4</v>
      </c>
      <c r="AX177" s="13" t="s">
        <v>82</v>
      </c>
      <c r="AY177" s="252" t="s">
        <v>119</v>
      </c>
    </row>
    <row r="178" s="2" customFormat="1" ht="21.75" customHeight="1">
      <c r="A178" s="38"/>
      <c r="B178" s="39"/>
      <c r="C178" s="216" t="s">
        <v>272</v>
      </c>
      <c r="D178" s="216" t="s">
        <v>122</v>
      </c>
      <c r="E178" s="217" t="s">
        <v>273</v>
      </c>
      <c r="F178" s="218" t="s">
        <v>274</v>
      </c>
      <c r="G178" s="219" t="s">
        <v>173</v>
      </c>
      <c r="H178" s="220">
        <v>25.5</v>
      </c>
      <c r="I178" s="221"/>
      <c r="J178" s="222">
        <f>ROUND(I178*H178,2)</f>
        <v>0</v>
      </c>
      <c r="K178" s="223"/>
      <c r="L178" s="44"/>
      <c r="M178" s="224" t="s">
        <v>1</v>
      </c>
      <c r="N178" s="225" t="s">
        <v>42</v>
      </c>
      <c r="O178" s="91"/>
      <c r="P178" s="226">
        <f>O178*H178</f>
        <v>0</v>
      </c>
      <c r="Q178" s="226">
        <v>0.10362</v>
      </c>
      <c r="R178" s="226">
        <f>Q178*H178</f>
        <v>2.6423100000000002</v>
      </c>
      <c r="S178" s="226">
        <v>0</v>
      </c>
      <c r="T178" s="227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8" t="s">
        <v>140</v>
      </c>
      <c r="AT178" s="228" t="s">
        <v>122</v>
      </c>
      <c r="AU178" s="228" t="s">
        <v>87</v>
      </c>
      <c r="AY178" s="17" t="s">
        <v>119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7" t="s">
        <v>82</v>
      </c>
      <c r="BK178" s="229">
        <f>ROUND(I178*H178,2)</f>
        <v>0</v>
      </c>
      <c r="BL178" s="17" t="s">
        <v>140</v>
      </c>
      <c r="BM178" s="228" t="s">
        <v>275</v>
      </c>
    </row>
    <row r="179" s="2" customFormat="1" ht="21.75" customHeight="1">
      <c r="A179" s="38"/>
      <c r="B179" s="39"/>
      <c r="C179" s="274" t="s">
        <v>276</v>
      </c>
      <c r="D179" s="274" t="s">
        <v>255</v>
      </c>
      <c r="E179" s="275" t="s">
        <v>277</v>
      </c>
      <c r="F179" s="276" t="s">
        <v>278</v>
      </c>
      <c r="G179" s="277" t="s">
        <v>173</v>
      </c>
      <c r="H179" s="278">
        <v>19.448</v>
      </c>
      <c r="I179" s="279"/>
      <c r="J179" s="280">
        <f>ROUND(I179*H179,2)</f>
        <v>0</v>
      </c>
      <c r="K179" s="281"/>
      <c r="L179" s="282"/>
      <c r="M179" s="283" t="s">
        <v>1</v>
      </c>
      <c r="N179" s="284" t="s">
        <v>42</v>
      </c>
      <c r="O179" s="91"/>
      <c r="P179" s="226">
        <f>O179*H179</f>
        <v>0</v>
      </c>
      <c r="Q179" s="226">
        <v>0.17599999999999999</v>
      </c>
      <c r="R179" s="226">
        <f>Q179*H179</f>
        <v>3.4228479999999997</v>
      </c>
      <c r="S179" s="226">
        <v>0</v>
      </c>
      <c r="T179" s="227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8" t="s">
        <v>258</v>
      </c>
      <c r="AT179" s="228" t="s">
        <v>255</v>
      </c>
      <c r="AU179" s="228" t="s">
        <v>87</v>
      </c>
      <c r="AY179" s="17" t="s">
        <v>119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7" t="s">
        <v>82</v>
      </c>
      <c r="BK179" s="229">
        <f>ROUND(I179*H179,2)</f>
        <v>0</v>
      </c>
      <c r="BL179" s="17" t="s">
        <v>140</v>
      </c>
      <c r="BM179" s="228" t="s">
        <v>279</v>
      </c>
    </row>
    <row r="180" s="13" customFormat="1">
      <c r="A180" s="13"/>
      <c r="B180" s="242"/>
      <c r="C180" s="243"/>
      <c r="D180" s="230" t="s">
        <v>175</v>
      </c>
      <c r="E180" s="244" t="s">
        <v>1</v>
      </c>
      <c r="F180" s="245" t="s">
        <v>280</v>
      </c>
      <c r="G180" s="243"/>
      <c r="H180" s="246">
        <v>25.5</v>
      </c>
      <c r="I180" s="247"/>
      <c r="J180" s="243"/>
      <c r="K180" s="243"/>
      <c r="L180" s="248"/>
      <c r="M180" s="249"/>
      <c r="N180" s="250"/>
      <c r="O180" s="250"/>
      <c r="P180" s="250"/>
      <c r="Q180" s="250"/>
      <c r="R180" s="250"/>
      <c r="S180" s="250"/>
      <c r="T180" s="25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2" t="s">
        <v>175</v>
      </c>
      <c r="AU180" s="252" t="s">
        <v>87</v>
      </c>
      <c r="AV180" s="13" t="s">
        <v>87</v>
      </c>
      <c r="AW180" s="13" t="s">
        <v>34</v>
      </c>
      <c r="AX180" s="13" t="s">
        <v>77</v>
      </c>
      <c r="AY180" s="252" t="s">
        <v>119</v>
      </c>
    </row>
    <row r="181" s="15" customFormat="1">
      <c r="A181" s="15"/>
      <c r="B181" s="264"/>
      <c r="C181" s="265"/>
      <c r="D181" s="230" t="s">
        <v>175</v>
      </c>
      <c r="E181" s="266" t="s">
        <v>1</v>
      </c>
      <c r="F181" s="267" t="s">
        <v>281</v>
      </c>
      <c r="G181" s="265"/>
      <c r="H181" s="266" t="s">
        <v>1</v>
      </c>
      <c r="I181" s="268"/>
      <c r="J181" s="265"/>
      <c r="K181" s="265"/>
      <c r="L181" s="269"/>
      <c r="M181" s="270"/>
      <c r="N181" s="271"/>
      <c r="O181" s="271"/>
      <c r="P181" s="271"/>
      <c r="Q181" s="271"/>
      <c r="R181" s="271"/>
      <c r="S181" s="271"/>
      <c r="T181" s="272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3" t="s">
        <v>175</v>
      </c>
      <c r="AU181" s="273" t="s">
        <v>87</v>
      </c>
      <c r="AV181" s="15" t="s">
        <v>82</v>
      </c>
      <c r="AW181" s="15" t="s">
        <v>34</v>
      </c>
      <c r="AX181" s="15" t="s">
        <v>77</v>
      </c>
      <c r="AY181" s="273" t="s">
        <v>119</v>
      </c>
    </row>
    <row r="182" s="13" customFormat="1">
      <c r="A182" s="13"/>
      <c r="B182" s="242"/>
      <c r="C182" s="243"/>
      <c r="D182" s="230" t="s">
        <v>175</v>
      </c>
      <c r="E182" s="244" t="s">
        <v>1</v>
      </c>
      <c r="F182" s="245" t="s">
        <v>282</v>
      </c>
      <c r="G182" s="243"/>
      <c r="H182" s="246">
        <v>-6.7999999999999998</v>
      </c>
      <c r="I182" s="247"/>
      <c r="J182" s="243"/>
      <c r="K182" s="243"/>
      <c r="L182" s="248"/>
      <c r="M182" s="249"/>
      <c r="N182" s="250"/>
      <c r="O182" s="250"/>
      <c r="P182" s="250"/>
      <c r="Q182" s="250"/>
      <c r="R182" s="250"/>
      <c r="S182" s="250"/>
      <c r="T182" s="25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2" t="s">
        <v>175</v>
      </c>
      <c r="AU182" s="252" t="s">
        <v>87</v>
      </c>
      <c r="AV182" s="13" t="s">
        <v>87</v>
      </c>
      <c r="AW182" s="13" t="s">
        <v>34</v>
      </c>
      <c r="AX182" s="13" t="s">
        <v>77</v>
      </c>
      <c r="AY182" s="252" t="s">
        <v>119</v>
      </c>
    </row>
    <row r="183" s="14" customFormat="1">
      <c r="A183" s="14"/>
      <c r="B183" s="253"/>
      <c r="C183" s="254"/>
      <c r="D183" s="230" t="s">
        <v>175</v>
      </c>
      <c r="E183" s="255" t="s">
        <v>1</v>
      </c>
      <c r="F183" s="256" t="s">
        <v>179</v>
      </c>
      <c r="G183" s="254"/>
      <c r="H183" s="257">
        <v>18.699999999999999</v>
      </c>
      <c r="I183" s="258"/>
      <c r="J183" s="254"/>
      <c r="K183" s="254"/>
      <c r="L183" s="259"/>
      <c r="M183" s="260"/>
      <c r="N183" s="261"/>
      <c r="O183" s="261"/>
      <c r="P183" s="261"/>
      <c r="Q183" s="261"/>
      <c r="R183" s="261"/>
      <c r="S183" s="261"/>
      <c r="T183" s="26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3" t="s">
        <v>175</v>
      </c>
      <c r="AU183" s="263" t="s">
        <v>87</v>
      </c>
      <c r="AV183" s="14" t="s">
        <v>140</v>
      </c>
      <c r="AW183" s="14" t="s">
        <v>34</v>
      </c>
      <c r="AX183" s="14" t="s">
        <v>82</v>
      </c>
      <c r="AY183" s="263" t="s">
        <v>119</v>
      </c>
    </row>
    <row r="184" s="13" customFormat="1">
      <c r="A184" s="13"/>
      <c r="B184" s="242"/>
      <c r="C184" s="243"/>
      <c r="D184" s="230" t="s">
        <v>175</v>
      </c>
      <c r="E184" s="243"/>
      <c r="F184" s="245" t="s">
        <v>283</v>
      </c>
      <c r="G184" s="243"/>
      <c r="H184" s="246">
        <v>19.448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2" t="s">
        <v>175</v>
      </c>
      <c r="AU184" s="252" t="s">
        <v>87</v>
      </c>
      <c r="AV184" s="13" t="s">
        <v>87</v>
      </c>
      <c r="AW184" s="13" t="s">
        <v>4</v>
      </c>
      <c r="AX184" s="13" t="s">
        <v>82</v>
      </c>
      <c r="AY184" s="252" t="s">
        <v>119</v>
      </c>
    </row>
    <row r="185" s="2" customFormat="1" ht="21.75" customHeight="1">
      <c r="A185" s="38"/>
      <c r="B185" s="39"/>
      <c r="C185" s="274" t="s">
        <v>284</v>
      </c>
      <c r="D185" s="274" t="s">
        <v>255</v>
      </c>
      <c r="E185" s="275" t="s">
        <v>285</v>
      </c>
      <c r="F185" s="276" t="s">
        <v>286</v>
      </c>
      <c r="G185" s="277" t="s">
        <v>173</v>
      </c>
      <c r="H185" s="278">
        <v>7.0720000000000001</v>
      </c>
      <c r="I185" s="279"/>
      <c r="J185" s="280">
        <f>ROUND(I185*H185,2)</f>
        <v>0</v>
      </c>
      <c r="K185" s="281"/>
      <c r="L185" s="282"/>
      <c r="M185" s="283" t="s">
        <v>1</v>
      </c>
      <c r="N185" s="284" t="s">
        <v>42</v>
      </c>
      <c r="O185" s="91"/>
      <c r="P185" s="226">
        <f>O185*H185</f>
        <v>0</v>
      </c>
      <c r="Q185" s="226">
        <v>0.17499999999999999</v>
      </c>
      <c r="R185" s="226">
        <f>Q185*H185</f>
        <v>1.2376</v>
      </c>
      <c r="S185" s="226">
        <v>0</v>
      </c>
      <c r="T185" s="227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8" t="s">
        <v>258</v>
      </c>
      <c r="AT185" s="228" t="s">
        <v>255</v>
      </c>
      <c r="AU185" s="228" t="s">
        <v>87</v>
      </c>
      <c r="AY185" s="17" t="s">
        <v>119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7" t="s">
        <v>82</v>
      </c>
      <c r="BK185" s="229">
        <f>ROUND(I185*H185,2)</f>
        <v>0</v>
      </c>
      <c r="BL185" s="17" t="s">
        <v>140</v>
      </c>
      <c r="BM185" s="228" t="s">
        <v>287</v>
      </c>
    </row>
    <row r="186" s="15" customFormat="1">
      <c r="A186" s="15"/>
      <c r="B186" s="264"/>
      <c r="C186" s="265"/>
      <c r="D186" s="230" t="s">
        <v>175</v>
      </c>
      <c r="E186" s="266" t="s">
        <v>1</v>
      </c>
      <c r="F186" s="267" t="s">
        <v>288</v>
      </c>
      <c r="G186" s="265"/>
      <c r="H186" s="266" t="s">
        <v>1</v>
      </c>
      <c r="I186" s="268"/>
      <c r="J186" s="265"/>
      <c r="K186" s="265"/>
      <c r="L186" s="269"/>
      <c r="M186" s="270"/>
      <c r="N186" s="271"/>
      <c r="O186" s="271"/>
      <c r="P186" s="271"/>
      <c r="Q186" s="271"/>
      <c r="R186" s="271"/>
      <c r="S186" s="271"/>
      <c r="T186" s="272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73" t="s">
        <v>175</v>
      </c>
      <c r="AU186" s="273" t="s">
        <v>87</v>
      </c>
      <c r="AV186" s="15" t="s">
        <v>82</v>
      </c>
      <c r="AW186" s="15" t="s">
        <v>34</v>
      </c>
      <c r="AX186" s="15" t="s">
        <v>77</v>
      </c>
      <c r="AY186" s="273" t="s">
        <v>119</v>
      </c>
    </row>
    <row r="187" s="13" customFormat="1">
      <c r="A187" s="13"/>
      <c r="B187" s="242"/>
      <c r="C187" s="243"/>
      <c r="D187" s="230" t="s">
        <v>175</v>
      </c>
      <c r="E187" s="244" t="s">
        <v>1</v>
      </c>
      <c r="F187" s="245" t="s">
        <v>289</v>
      </c>
      <c r="G187" s="243"/>
      <c r="H187" s="246">
        <v>6.7999999999999998</v>
      </c>
      <c r="I187" s="247"/>
      <c r="J187" s="243"/>
      <c r="K187" s="243"/>
      <c r="L187" s="248"/>
      <c r="M187" s="249"/>
      <c r="N187" s="250"/>
      <c r="O187" s="250"/>
      <c r="P187" s="250"/>
      <c r="Q187" s="250"/>
      <c r="R187" s="250"/>
      <c r="S187" s="250"/>
      <c r="T187" s="25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2" t="s">
        <v>175</v>
      </c>
      <c r="AU187" s="252" t="s">
        <v>87</v>
      </c>
      <c r="AV187" s="13" t="s">
        <v>87</v>
      </c>
      <c r="AW187" s="13" t="s">
        <v>34</v>
      </c>
      <c r="AX187" s="13" t="s">
        <v>82</v>
      </c>
      <c r="AY187" s="252" t="s">
        <v>119</v>
      </c>
    </row>
    <row r="188" s="13" customFormat="1">
      <c r="A188" s="13"/>
      <c r="B188" s="242"/>
      <c r="C188" s="243"/>
      <c r="D188" s="230" t="s">
        <v>175</v>
      </c>
      <c r="E188" s="243"/>
      <c r="F188" s="245" t="s">
        <v>290</v>
      </c>
      <c r="G188" s="243"/>
      <c r="H188" s="246">
        <v>7.0720000000000001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2" t="s">
        <v>175</v>
      </c>
      <c r="AU188" s="252" t="s">
        <v>87</v>
      </c>
      <c r="AV188" s="13" t="s">
        <v>87</v>
      </c>
      <c r="AW188" s="13" t="s">
        <v>4</v>
      </c>
      <c r="AX188" s="13" t="s">
        <v>82</v>
      </c>
      <c r="AY188" s="252" t="s">
        <v>119</v>
      </c>
    </row>
    <row r="189" s="12" customFormat="1" ht="22.8" customHeight="1">
      <c r="A189" s="12"/>
      <c r="B189" s="200"/>
      <c r="C189" s="201"/>
      <c r="D189" s="202" t="s">
        <v>76</v>
      </c>
      <c r="E189" s="214" t="s">
        <v>258</v>
      </c>
      <c r="F189" s="214" t="s">
        <v>291</v>
      </c>
      <c r="G189" s="201"/>
      <c r="H189" s="201"/>
      <c r="I189" s="204"/>
      <c r="J189" s="215">
        <f>BK189</f>
        <v>0</v>
      </c>
      <c r="K189" s="201"/>
      <c r="L189" s="206"/>
      <c r="M189" s="207"/>
      <c r="N189" s="208"/>
      <c r="O189" s="208"/>
      <c r="P189" s="209">
        <f>SUM(P190:P192)</f>
        <v>0</v>
      </c>
      <c r="Q189" s="208"/>
      <c r="R189" s="209">
        <f>SUM(R190:R192)</f>
        <v>0.0090000000000000011</v>
      </c>
      <c r="S189" s="208"/>
      <c r="T189" s="210">
        <f>SUM(T190:T192)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1" t="s">
        <v>82</v>
      </c>
      <c r="AT189" s="212" t="s">
        <v>76</v>
      </c>
      <c r="AU189" s="212" t="s">
        <v>82</v>
      </c>
      <c r="AY189" s="211" t="s">
        <v>119</v>
      </c>
      <c r="BK189" s="213">
        <f>SUM(BK190:BK192)</f>
        <v>0</v>
      </c>
    </row>
    <row r="190" s="2" customFormat="1" ht="21.75" customHeight="1">
      <c r="A190" s="38"/>
      <c r="B190" s="39"/>
      <c r="C190" s="216" t="s">
        <v>292</v>
      </c>
      <c r="D190" s="216" t="s">
        <v>122</v>
      </c>
      <c r="E190" s="217" t="s">
        <v>293</v>
      </c>
      <c r="F190" s="218" t="s">
        <v>294</v>
      </c>
      <c r="G190" s="219" t="s">
        <v>295</v>
      </c>
      <c r="H190" s="220">
        <v>6</v>
      </c>
      <c r="I190" s="221"/>
      <c r="J190" s="222">
        <f>ROUND(I190*H190,2)</f>
        <v>0</v>
      </c>
      <c r="K190" s="223"/>
      <c r="L190" s="44"/>
      <c r="M190" s="224" t="s">
        <v>1</v>
      </c>
      <c r="N190" s="225" t="s">
        <v>42</v>
      </c>
      <c r="O190" s="91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7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8" t="s">
        <v>140</v>
      </c>
      <c r="AT190" s="228" t="s">
        <v>122</v>
      </c>
      <c r="AU190" s="228" t="s">
        <v>87</v>
      </c>
      <c r="AY190" s="17" t="s">
        <v>119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7" t="s">
        <v>82</v>
      </c>
      <c r="BK190" s="229">
        <f>ROUND(I190*H190,2)</f>
        <v>0</v>
      </c>
      <c r="BL190" s="17" t="s">
        <v>140</v>
      </c>
      <c r="BM190" s="228" t="s">
        <v>296</v>
      </c>
    </row>
    <row r="191" s="2" customFormat="1" ht="16.5" customHeight="1">
      <c r="A191" s="38"/>
      <c r="B191" s="39"/>
      <c r="C191" s="274" t="s">
        <v>297</v>
      </c>
      <c r="D191" s="274" t="s">
        <v>255</v>
      </c>
      <c r="E191" s="275" t="s">
        <v>298</v>
      </c>
      <c r="F191" s="276" t="s">
        <v>299</v>
      </c>
      <c r="G191" s="277" t="s">
        <v>295</v>
      </c>
      <c r="H191" s="278">
        <v>6</v>
      </c>
      <c r="I191" s="279"/>
      <c r="J191" s="280">
        <f>ROUND(I191*H191,2)</f>
        <v>0</v>
      </c>
      <c r="K191" s="281"/>
      <c r="L191" s="282"/>
      <c r="M191" s="283" t="s">
        <v>1</v>
      </c>
      <c r="N191" s="284" t="s">
        <v>42</v>
      </c>
      <c r="O191" s="91"/>
      <c r="P191" s="226">
        <f>O191*H191</f>
        <v>0</v>
      </c>
      <c r="Q191" s="226">
        <v>0.0015</v>
      </c>
      <c r="R191" s="226">
        <f>Q191*H191</f>
        <v>0.0090000000000000011</v>
      </c>
      <c r="S191" s="226">
        <v>0</v>
      </c>
      <c r="T191" s="227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8" t="s">
        <v>258</v>
      </c>
      <c r="AT191" s="228" t="s">
        <v>255</v>
      </c>
      <c r="AU191" s="228" t="s">
        <v>87</v>
      </c>
      <c r="AY191" s="17" t="s">
        <v>119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7" t="s">
        <v>82</v>
      </c>
      <c r="BK191" s="229">
        <f>ROUND(I191*H191,2)</f>
        <v>0</v>
      </c>
      <c r="BL191" s="17" t="s">
        <v>140</v>
      </c>
      <c r="BM191" s="228" t="s">
        <v>300</v>
      </c>
    </row>
    <row r="192" s="2" customFormat="1" ht="21.75" customHeight="1">
      <c r="A192" s="38"/>
      <c r="B192" s="39"/>
      <c r="C192" s="216" t="s">
        <v>301</v>
      </c>
      <c r="D192" s="216" t="s">
        <v>122</v>
      </c>
      <c r="E192" s="217" t="s">
        <v>302</v>
      </c>
      <c r="F192" s="218" t="s">
        <v>303</v>
      </c>
      <c r="G192" s="219" t="s">
        <v>295</v>
      </c>
      <c r="H192" s="220">
        <v>6</v>
      </c>
      <c r="I192" s="221"/>
      <c r="J192" s="222">
        <f>ROUND(I192*H192,2)</f>
        <v>0</v>
      </c>
      <c r="K192" s="223"/>
      <c r="L192" s="44"/>
      <c r="M192" s="224" t="s">
        <v>1</v>
      </c>
      <c r="N192" s="225" t="s">
        <v>42</v>
      </c>
      <c r="O192" s="91"/>
      <c r="P192" s="226">
        <f>O192*H192</f>
        <v>0</v>
      </c>
      <c r="Q192" s="226">
        <v>0</v>
      </c>
      <c r="R192" s="226">
        <f>Q192*H192</f>
        <v>0</v>
      </c>
      <c r="S192" s="226">
        <v>0</v>
      </c>
      <c r="T192" s="227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8" t="s">
        <v>140</v>
      </c>
      <c r="AT192" s="228" t="s">
        <v>122</v>
      </c>
      <c r="AU192" s="228" t="s">
        <v>87</v>
      </c>
      <c r="AY192" s="17" t="s">
        <v>119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7" t="s">
        <v>82</v>
      </c>
      <c r="BK192" s="229">
        <f>ROUND(I192*H192,2)</f>
        <v>0</v>
      </c>
      <c r="BL192" s="17" t="s">
        <v>140</v>
      </c>
      <c r="BM192" s="228" t="s">
        <v>304</v>
      </c>
    </row>
    <row r="193" s="12" customFormat="1" ht="22.8" customHeight="1">
      <c r="A193" s="12"/>
      <c r="B193" s="200"/>
      <c r="C193" s="201"/>
      <c r="D193" s="202" t="s">
        <v>76</v>
      </c>
      <c r="E193" s="214" t="s">
        <v>305</v>
      </c>
      <c r="F193" s="214" t="s">
        <v>306</v>
      </c>
      <c r="G193" s="201"/>
      <c r="H193" s="201"/>
      <c r="I193" s="204"/>
      <c r="J193" s="215">
        <f>BK193</f>
        <v>0</v>
      </c>
      <c r="K193" s="201"/>
      <c r="L193" s="206"/>
      <c r="M193" s="207"/>
      <c r="N193" s="208"/>
      <c r="O193" s="208"/>
      <c r="P193" s="209">
        <f>SUM(P194:P209)</f>
        <v>0</v>
      </c>
      <c r="Q193" s="208"/>
      <c r="R193" s="209">
        <f>SUM(R194:R209)</f>
        <v>41.684425000000005</v>
      </c>
      <c r="S193" s="208"/>
      <c r="T193" s="210">
        <f>SUM(T194:T209)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1" t="s">
        <v>82</v>
      </c>
      <c r="AT193" s="212" t="s">
        <v>76</v>
      </c>
      <c r="AU193" s="212" t="s">
        <v>82</v>
      </c>
      <c r="AY193" s="211" t="s">
        <v>119</v>
      </c>
      <c r="BK193" s="213">
        <f>SUM(BK194:BK209)</f>
        <v>0</v>
      </c>
    </row>
    <row r="194" s="2" customFormat="1" ht="33" customHeight="1">
      <c r="A194" s="38"/>
      <c r="B194" s="39"/>
      <c r="C194" s="216" t="s">
        <v>307</v>
      </c>
      <c r="D194" s="216" t="s">
        <v>122</v>
      </c>
      <c r="E194" s="217" t="s">
        <v>308</v>
      </c>
      <c r="F194" s="218" t="s">
        <v>309</v>
      </c>
      <c r="G194" s="219" t="s">
        <v>197</v>
      </c>
      <c r="H194" s="220">
        <v>178.5</v>
      </c>
      <c r="I194" s="221"/>
      <c r="J194" s="222">
        <f>ROUND(I194*H194,2)</f>
        <v>0</v>
      </c>
      <c r="K194" s="223"/>
      <c r="L194" s="44"/>
      <c r="M194" s="224" t="s">
        <v>1</v>
      </c>
      <c r="N194" s="225" t="s">
        <v>42</v>
      </c>
      <c r="O194" s="91"/>
      <c r="P194" s="226">
        <f>O194*H194</f>
        <v>0</v>
      </c>
      <c r="Q194" s="226">
        <v>0.15540000000000001</v>
      </c>
      <c r="R194" s="226">
        <f>Q194*H194</f>
        <v>27.738900000000001</v>
      </c>
      <c r="S194" s="226">
        <v>0</v>
      </c>
      <c r="T194" s="227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8" t="s">
        <v>140</v>
      </c>
      <c r="AT194" s="228" t="s">
        <v>122</v>
      </c>
      <c r="AU194" s="228" t="s">
        <v>87</v>
      </c>
      <c r="AY194" s="17" t="s">
        <v>119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7" t="s">
        <v>82</v>
      </c>
      <c r="BK194" s="229">
        <f>ROUND(I194*H194,2)</f>
        <v>0</v>
      </c>
      <c r="BL194" s="17" t="s">
        <v>140</v>
      </c>
      <c r="BM194" s="228" t="s">
        <v>310</v>
      </c>
    </row>
    <row r="195" s="2" customFormat="1" ht="16.5" customHeight="1">
      <c r="A195" s="38"/>
      <c r="B195" s="39"/>
      <c r="C195" s="274" t="s">
        <v>311</v>
      </c>
      <c r="D195" s="274" t="s">
        <v>255</v>
      </c>
      <c r="E195" s="275" t="s">
        <v>312</v>
      </c>
      <c r="F195" s="276" t="s">
        <v>313</v>
      </c>
      <c r="G195" s="277" t="s">
        <v>197</v>
      </c>
      <c r="H195" s="278">
        <v>21.420000000000002</v>
      </c>
      <c r="I195" s="279"/>
      <c r="J195" s="280">
        <f>ROUND(I195*H195,2)</f>
        <v>0</v>
      </c>
      <c r="K195" s="281"/>
      <c r="L195" s="282"/>
      <c r="M195" s="283" t="s">
        <v>1</v>
      </c>
      <c r="N195" s="284" t="s">
        <v>42</v>
      </c>
      <c r="O195" s="91"/>
      <c r="P195" s="226">
        <f>O195*H195</f>
        <v>0</v>
      </c>
      <c r="Q195" s="226">
        <v>0.055</v>
      </c>
      <c r="R195" s="226">
        <f>Q195*H195</f>
        <v>1.1781000000000002</v>
      </c>
      <c r="S195" s="226">
        <v>0</v>
      </c>
      <c r="T195" s="227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8" t="s">
        <v>258</v>
      </c>
      <c r="AT195" s="228" t="s">
        <v>255</v>
      </c>
      <c r="AU195" s="228" t="s">
        <v>87</v>
      </c>
      <c r="AY195" s="17" t="s">
        <v>119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7" t="s">
        <v>82</v>
      </c>
      <c r="BK195" s="229">
        <f>ROUND(I195*H195,2)</f>
        <v>0</v>
      </c>
      <c r="BL195" s="17" t="s">
        <v>140</v>
      </c>
      <c r="BM195" s="228" t="s">
        <v>314</v>
      </c>
    </row>
    <row r="196" s="15" customFormat="1">
      <c r="A196" s="15"/>
      <c r="B196" s="264"/>
      <c r="C196" s="265"/>
      <c r="D196" s="230" t="s">
        <v>175</v>
      </c>
      <c r="E196" s="266" t="s">
        <v>1</v>
      </c>
      <c r="F196" s="267" t="s">
        <v>315</v>
      </c>
      <c r="G196" s="265"/>
      <c r="H196" s="266" t="s">
        <v>1</v>
      </c>
      <c r="I196" s="268"/>
      <c r="J196" s="265"/>
      <c r="K196" s="265"/>
      <c r="L196" s="269"/>
      <c r="M196" s="270"/>
      <c r="N196" s="271"/>
      <c r="O196" s="271"/>
      <c r="P196" s="271"/>
      <c r="Q196" s="271"/>
      <c r="R196" s="271"/>
      <c r="S196" s="271"/>
      <c r="T196" s="272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73" t="s">
        <v>175</v>
      </c>
      <c r="AU196" s="273" t="s">
        <v>87</v>
      </c>
      <c r="AV196" s="15" t="s">
        <v>82</v>
      </c>
      <c r="AW196" s="15" t="s">
        <v>34</v>
      </c>
      <c r="AX196" s="15" t="s">
        <v>77</v>
      </c>
      <c r="AY196" s="273" t="s">
        <v>119</v>
      </c>
    </row>
    <row r="197" s="13" customFormat="1">
      <c r="A197" s="13"/>
      <c r="B197" s="242"/>
      <c r="C197" s="243"/>
      <c r="D197" s="230" t="s">
        <v>175</v>
      </c>
      <c r="E197" s="244" t="s">
        <v>1</v>
      </c>
      <c r="F197" s="245" t="s">
        <v>316</v>
      </c>
      <c r="G197" s="243"/>
      <c r="H197" s="246">
        <v>21</v>
      </c>
      <c r="I197" s="247"/>
      <c r="J197" s="243"/>
      <c r="K197" s="243"/>
      <c r="L197" s="248"/>
      <c r="M197" s="249"/>
      <c r="N197" s="250"/>
      <c r="O197" s="250"/>
      <c r="P197" s="250"/>
      <c r="Q197" s="250"/>
      <c r="R197" s="250"/>
      <c r="S197" s="250"/>
      <c r="T197" s="25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2" t="s">
        <v>175</v>
      </c>
      <c r="AU197" s="252" t="s">
        <v>87</v>
      </c>
      <c r="AV197" s="13" t="s">
        <v>87</v>
      </c>
      <c r="AW197" s="13" t="s">
        <v>34</v>
      </c>
      <c r="AX197" s="13" t="s">
        <v>82</v>
      </c>
      <c r="AY197" s="252" t="s">
        <v>119</v>
      </c>
    </row>
    <row r="198" s="13" customFormat="1">
      <c r="A198" s="13"/>
      <c r="B198" s="242"/>
      <c r="C198" s="243"/>
      <c r="D198" s="230" t="s">
        <v>175</v>
      </c>
      <c r="E198" s="243"/>
      <c r="F198" s="245" t="s">
        <v>317</v>
      </c>
      <c r="G198" s="243"/>
      <c r="H198" s="246">
        <v>21.420000000000002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2" t="s">
        <v>175</v>
      </c>
      <c r="AU198" s="252" t="s">
        <v>87</v>
      </c>
      <c r="AV198" s="13" t="s">
        <v>87</v>
      </c>
      <c r="AW198" s="13" t="s">
        <v>4</v>
      </c>
      <c r="AX198" s="13" t="s">
        <v>82</v>
      </c>
      <c r="AY198" s="252" t="s">
        <v>119</v>
      </c>
    </row>
    <row r="199" s="2" customFormat="1" ht="16.5" customHeight="1">
      <c r="A199" s="38"/>
      <c r="B199" s="39"/>
      <c r="C199" s="274" t="s">
        <v>318</v>
      </c>
      <c r="D199" s="274" t="s">
        <v>255</v>
      </c>
      <c r="E199" s="275" t="s">
        <v>319</v>
      </c>
      <c r="F199" s="276" t="s">
        <v>320</v>
      </c>
      <c r="G199" s="277" t="s">
        <v>197</v>
      </c>
      <c r="H199" s="278">
        <v>150.44999999999999</v>
      </c>
      <c r="I199" s="279"/>
      <c r="J199" s="280">
        <f>ROUND(I199*H199,2)</f>
        <v>0</v>
      </c>
      <c r="K199" s="281"/>
      <c r="L199" s="282"/>
      <c r="M199" s="283" t="s">
        <v>1</v>
      </c>
      <c r="N199" s="284" t="s">
        <v>42</v>
      </c>
      <c r="O199" s="91"/>
      <c r="P199" s="226">
        <f>O199*H199</f>
        <v>0</v>
      </c>
      <c r="Q199" s="226">
        <v>0.080000000000000002</v>
      </c>
      <c r="R199" s="226">
        <f>Q199*H199</f>
        <v>12.036</v>
      </c>
      <c r="S199" s="226">
        <v>0</v>
      </c>
      <c r="T199" s="227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8" t="s">
        <v>258</v>
      </c>
      <c r="AT199" s="228" t="s">
        <v>255</v>
      </c>
      <c r="AU199" s="228" t="s">
        <v>87</v>
      </c>
      <c r="AY199" s="17" t="s">
        <v>119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7" t="s">
        <v>82</v>
      </c>
      <c r="BK199" s="229">
        <f>ROUND(I199*H199,2)</f>
        <v>0</v>
      </c>
      <c r="BL199" s="17" t="s">
        <v>140</v>
      </c>
      <c r="BM199" s="228" t="s">
        <v>321</v>
      </c>
    </row>
    <row r="200" s="15" customFormat="1">
      <c r="A200" s="15"/>
      <c r="B200" s="264"/>
      <c r="C200" s="265"/>
      <c r="D200" s="230" t="s">
        <v>175</v>
      </c>
      <c r="E200" s="266" t="s">
        <v>1</v>
      </c>
      <c r="F200" s="267" t="s">
        <v>322</v>
      </c>
      <c r="G200" s="265"/>
      <c r="H200" s="266" t="s">
        <v>1</v>
      </c>
      <c r="I200" s="268"/>
      <c r="J200" s="265"/>
      <c r="K200" s="265"/>
      <c r="L200" s="269"/>
      <c r="M200" s="270"/>
      <c r="N200" s="271"/>
      <c r="O200" s="271"/>
      <c r="P200" s="271"/>
      <c r="Q200" s="271"/>
      <c r="R200" s="271"/>
      <c r="S200" s="271"/>
      <c r="T200" s="272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73" t="s">
        <v>175</v>
      </c>
      <c r="AU200" s="273" t="s">
        <v>87</v>
      </c>
      <c r="AV200" s="15" t="s">
        <v>82</v>
      </c>
      <c r="AW200" s="15" t="s">
        <v>34</v>
      </c>
      <c r="AX200" s="15" t="s">
        <v>77</v>
      </c>
      <c r="AY200" s="273" t="s">
        <v>119</v>
      </c>
    </row>
    <row r="201" s="13" customFormat="1">
      <c r="A201" s="13"/>
      <c r="B201" s="242"/>
      <c r="C201" s="243"/>
      <c r="D201" s="230" t="s">
        <v>175</v>
      </c>
      <c r="E201" s="244" t="s">
        <v>1</v>
      </c>
      <c r="F201" s="245" t="s">
        <v>323</v>
      </c>
      <c r="G201" s="243"/>
      <c r="H201" s="246">
        <v>147.5</v>
      </c>
      <c r="I201" s="247"/>
      <c r="J201" s="243"/>
      <c r="K201" s="243"/>
      <c r="L201" s="248"/>
      <c r="M201" s="249"/>
      <c r="N201" s="250"/>
      <c r="O201" s="250"/>
      <c r="P201" s="250"/>
      <c r="Q201" s="250"/>
      <c r="R201" s="250"/>
      <c r="S201" s="250"/>
      <c r="T201" s="25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2" t="s">
        <v>175</v>
      </c>
      <c r="AU201" s="252" t="s">
        <v>87</v>
      </c>
      <c r="AV201" s="13" t="s">
        <v>87</v>
      </c>
      <c r="AW201" s="13" t="s">
        <v>34</v>
      </c>
      <c r="AX201" s="13" t="s">
        <v>82</v>
      </c>
      <c r="AY201" s="252" t="s">
        <v>119</v>
      </c>
    </row>
    <row r="202" s="13" customFormat="1">
      <c r="A202" s="13"/>
      <c r="B202" s="242"/>
      <c r="C202" s="243"/>
      <c r="D202" s="230" t="s">
        <v>175</v>
      </c>
      <c r="E202" s="243"/>
      <c r="F202" s="245" t="s">
        <v>324</v>
      </c>
      <c r="G202" s="243"/>
      <c r="H202" s="246">
        <v>150.44999999999999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2" t="s">
        <v>175</v>
      </c>
      <c r="AU202" s="252" t="s">
        <v>87</v>
      </c>
      <c r="AV202" s="13" t="s">
        <v>87</v>
      </c>
      <c r="AW202" s="13" t="s">
        <v>4</v>
      </c>
      <c r="AX202" s="13" t="s">
        <v>82</v>
      </c>
      <c r="AY202" s="252" t="s">
        <v>119</v>
      </c>
    </row>
    <row r="203" s="2" customFormat="1" ht="21.75" customHeight="1">
      <c r="A203" s="38"/>
      <c r="B203" s="39"/>
      <c r="C203" s="274" t="s">
        <v>325</v>
      </c>
      <c r="D203" s="274" t="s">
        <v>255</v>
      </c>
      <c r="E203" s="275" t="s">
        <v>326</v>
      </c>
      <c r="F203" s="276" t="s">
        <v>327</v>
      </c>
      <c r="G203" s="277" t="s">
        <v>197</v>
      </c>
      <c r="H203" s="278">
        <v>10</v>
      </c>
      <c r="I203" s="279"/>
      <c r="J203" s="280">
        <f>ROUND(I203*H203,2)</f>
        <v>0</v>
      </c>
      <c r="K203" s="281"/>
      <c r="L203" s="282"/>
      <c r="M203" s="283" t="s">
        <v>1</v>
      </c>
      <c r="N203" s="284" t="s">
        <v>42</v>
      </c>
      <c r="O203" s="91"/>
      <c r="P203" s="226">
        <f>O203*H203</f>
        <v>0</v>
      </c>
      <c r="Q203" s="226">
        <v>0.065670000000000006</v>
      </c>
      <c r="R203" s="226">
        <f>Q203*H203</f>
        <v>0.65670000000000006</v>
      </c>
      <c r="S203" s="226">
        <v>0</v>
      </c>
      <c r="T203" s="227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8" t="s">
        <v>258</v>
      </c>
      <c r="AT203" s="228" t="s">
        <v>255</v>
      </c>
      <c r="AU203" s="228" t="s">
        <v>87</v>
      </c>
      <c r="AY203" s="17" t="s">
        <v>119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7" t="s">
        <v>82</v>
      </c>
      <c r="BK203" s="229">
        <f>ROUND(I203*H203,2)</f>
        <v>0</v>
      </c>
      <c r="BL203" s="17" t="s">
        <v>140</v>
      </c>
      <c r="BM203" s="228" t="s">
        <v>328</v>
      </c>
    </row>
    <row r="204" s="13" customFormat="1">
      <c r="A204" s="13"/>
      <c r="B204" s="242"/>
      <c r="C204" s="243"/>
      <c r="D204" s="230" t="s">
        <v>175</v>
      </c>
      <c r="E204" s="244" t="s">
        <v>1</v>
      </c>
      <c r="F204" s="245" t="s">
        <v>329</v>
      </c>
      <c r="G204" s="243"/>
      <c r="H204" s="246">
        <v>10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2" t="s">
        <v>175</v>
      </c>
      <c r="AU204" s="252" t="s">
        <v>87</v>
      </c>
      <c r="AV204" s="13" t="s">
        <v>87</v>
      </c>
      <c r="AW204" s="13" t="s">
        <v>34</v>
      </c>
      <c r="AX204" s="13" t="s">
        <v>82</v>
      </c>
      <c r="AY204" s="252" t="s">
        <v>119</v>
      </c>
    </row>
    <row r="205" s="2" customFormat="1" ht="33" customHeight="1">
      <c r="A205" s="38"/>
      <c r="B205" s="39"/>
      <c r="C205" s="216" t="s">
        <v>330</v>
      </c>
      <c r="D205" s="216" t="s">
        <v>122</v>
      </c>
      <c r="E205" s="217" t="s">
        <v>331</v>
      </c>
      <c r="F205" s="218" t="s">
        <v>332</v>
      </c>
      <c r="G205" s="219" t="s">
        <v>197</v>
      </c>
      <c r="H205" s="220">
        <v>122.5</v>
      </c>
      <c r="I205" s="221"/>
      <c r="J205" s="222">
        <f>ROUND(I205*H205,2)</f>
        <v>0</v>
      </c>
      <c r="K205" s="223"/>
      <c r="L205" s="44"/>
      <c r="M205" s="224" t="s">
        <v>1</v>
      </c>
      <c r="N205" s="225" t="s">
        <v>42</v>
      </c>
      <c r="O205" s="91"/>
      <c r="P205" s="226">
        <f>O205*H205</f>
        <v>0</v>
      </c>
      <c r="Q205" s="226">
        <v>0.00060999999999999997</v>
      </c>
      <c r="R205" s="226">
        <f>Q205*H205</f>
        <v>0.074725</v>
      </c>
      <c r="S205" s="226">
        <v>0</v>
      </c>
      <c r="T205" s="227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8" t="s">
        <v>140</v>
      </c>
      <c r="AT205" s="228" t="s">
        <v>122</v>
      </c>
      <c r="AU205" s="228" t="s">
        <v>87</v>
      </c>
      <c r="AY205" s="17" t="s">
        <v>119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7" t="s">
        <v>82</v>
      </c>
      <c r="BK205" s="229">
        <f>ROUND(I205*H205,2)</f>
        <v>0</v>
      </c>
      <c r="BL205" s="17" t="s">
        <v>140</v>
      </c>
      <c r="BM205" s="228" t="s">
        <v>333</v>
      </c>
    </row>
    <row r="206" s="2" customFormat="1">
      <c r="A206" s="38"/>
      <c r="B206" s="39"/>
      <c r="C206" s="40"/>
      <c r="D206" s="230" t="s">
        <v>128</v>
      </c>
      <c r="E206" s="40"/>
      <c r="F206" s="231" t="s">
        <v>334</v>
      </c>
      <c r="G206" s="40"/>
      <c r="H206" s="40"/>
      <c r="I206" s="232"/>
      <c r="J206" s="40"/>
      <c r="K206" s="40"/>
      <c r="L206" s="44"/>
      <c r="M206" s="233"/>
      <c r="N206" s="234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128</v>
      </c>
      <c r="AU206" s="17" t="s">
        <v>87</v>
      </c>
    </row>
    <row r="207" s="13" customFormat="1">
      <c r="A207" s="13"/>
      <c r="B207" s="242"/>
      <c r="C207" s="243"/>
      <c r="D207" s="230" t="s">
        <v>175</v>
      </c>
      <c r="E207" s="244" t="s">
        <v>1</v>
      </c>
      <c r="F207" s="245" t="s">
        <v>335</v>
      </c>
      <c r="G207" s="243"/>
      <c r="H207" s="246">
        <v>122.5</v>
      </c>
      <c r="I207" s="247"/>
      <c r="J207" s="243"/>
      <c r="K207" s="243"/>
      <c r="L207" s="248"/>
      <c r="M207" s="249"/>
      <c r="N207" s="250"/>
      <c r="O207" s="250"/>
      <c r="P207" s="250"/>
      <c r="Q207" s="250"/>
      <c r="R207" s="250"/>
      <c r="S207" s="250"/>
      <c r="T207" s="25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2" t="s">
        <v>175</v>
      </c>
      <c r="AU207" s="252" t="s">
        <v>87</v>
      </c>
      <c r="AV207" s="13" t="s">
        <v>87</v>
      </c>
      <c r="AW207" s="13" t="s">
        <v>34</v>
      </c>
      <c r="AX207" s="13" t="s">
        <v>82</v>
      </c>
      <c r="AY207" s="252" t="s">
        <v>119</v>
      </c>
    </row>
    <row r="208" s="2" customFormat="1" ht="21.75" customHeight="1">
      <c r="A208" s="38"/>
      <c r="B208" s="39"/>
      <c r="C208" s="216" t="s">
        <v>336</v>
      </c>
      <c r="D208" s="216" t="s">
        <v>122</v>
      </c>
      <c r="E208" s="217" t="s">
        <v>337</v>
      </c>
      <c r="F208" s="218" t="s">
        <v>338</v>
      </c>
      <c r="G208" s="219" t="s">
        <v>197</v>
      </c>
      <c r="H208" s="220">
        <v>121</v>
      </c>
      <c r="I208" s="221"/>
      <c r="J208" s="222">
        <f>ROUND(I208*H208,2)</f>
        <v>0</v>
      </c>
      <c r="K208" s="223"/>
      <c r="L208" s="44"/>
      <c r="M208" s="224" t="s">
        <v>1</v>
      </c>
      <c r="N208" s="225" t="s">
        <v>42</v>
      </c>
      <c r="O208" s="91"/>
      <c r="P208" s="226">
        <f>O208*H208</f>
        <v>0</v>
      </c>
      <c r="Q208" s="226">
        <v>0</v>
      </c>
      <c r="R208" s="226">
        <f>Q208*H208</f>
        <v>0</v>
      </c>
      <c r="S208" s="226">
        <v>0</v>
      </c>
      <c r="T208" s="227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8" t="s">
        <v>140</v>
      </c>
      <c r="AT208" s="228" t="s">
        <v>122</v>
      </c>
      <c r="AU208" s="228" t="s">
        <v>87</v>
      </c>
      <c r="AY208" s="17" t="s">
        <v>119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7" t="s">
        <v>82</v>
      </c>
      <c r="BK208" s="229">
        <f>ROUND(I208*H208,2)</f>
        <v>0</v>
      </c>
      <c r="BL208" s="17" t="s">
        <v>140</v>
      </c>
      <c r="BM208" s="228" t="s">
        <v>339</v>
      </c>
    </row>
    <row r="209" s="13" customFormat="1">
      <c r="A209" s="13"/>
      <c r="B209" s="242"/>
      <c r="C209" s="243"/>
      <c r="D209" s="230" t="s">
        <v>175</v>
      </c>
      <c r="E209" s="244" t="s">
        <v>1</v>
      </c>
      <c r="F209" s="245" t="s">
        <v>340</v>
      </c>
      <c r="G209" s="243"/>
      <c r="H209" s="246">
        <v>121</v>
      </c>
      <c r="I209" s="247"/>
      <c r="J209" s="243"/>
      <c r="K209" s="243"/>
      <c r="L209" s="248"/>
      <c r="M209" s="249"/>
      <c r="N209" s="250"/>
      <c r="O209" s="250"/>
      <c r="P209" s="250"/>
      <c r="Q209" s="250"/>
      <c r="R209" s="250"/>
      <c r="S209" s="250"/>
      <c r="T209" s="25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2" t="s">
        <v>175</v>
      </c>
      <c r="AU209" s="252" t="s">
        <v>87</v>
      </c>
      <c r="AV209" s="13" t="s">
        <v>87</v>
      </c>
      <c r="AW209" s="13" t="s">
        <v>34</v>
      </c>
      <c r="AX209" s="13" t="s">
        <v>82</v>
      </c>
      <c r="AY209" s="252" t="s">
        <v>119</v>
      </c>
    </row>
    <row r="210" s="12" customFormat="1" ht="22.8" customHeight="1">
      <c r="A210" s="12"/>
      <c r="B210" s="200"/>
      <c r="C210" s="201"/>
      <c r="D210" s="202" t="s">
        <v>76</v>
      </c>
      <c r="E210" s="214" t="s">
        <v>341</v>
      </c>
      <c r="F210" s="214" t="s">
        <v>342</v>
      </c>
      <c r="G210" s="201"/>
      <c r="H210" s="201"/>
      <c r="I210" s="204"/>
      <c r="J210" s="215">
        <f>BK210</f>
        <v>0</v>
      </c>
      <c r="K210" s="201"/>
      <c r="L210" s="206"/>
      <c r="M210" s="207"/>
      <c r="N210" s="208"/>
      <c r="O210" s="208"/>
      <c r="P210" s="209">
        <f>SUM(P211:P230)</f>
        <v>0</v>
      </c>
      <c r="Q210" s="208"/>
      <c r="R210" s="209">
        <f>SUM(R211:R230)</f>
        <v>0</v>
      </c>
      <c r="S210" s="208"/>
      <c r="T210" s="210">
        <f>SUM(T211:T230)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1" t="s">
        <v>82</v>
      </c>
      <c r="AT210" s="212" t="s">
        <v>76</v>
      </c>
      <c r="AU210" s="212" t="s">
        <v>82</v>
      </c>
      <c r="AY210" s="211" t="s">
        <v>119</v>
      </c>
      <c r="BK210" s="213">
        <f>SUM(BK211:BK230)</f>
        <v>0</v>
      </c>
    </row>
    <row r="211" s="2" customFormat="1" ht="21.75" customHeight="1">
      <c r="A211" s="38"/>
      <c r="B211" s="39"/>
      <c r="C211" s="216" t="s">
        <v>343</v>
      </c>
      <c r="D211" s="216" t="s">
        <v>122</v>
      </c>
      <c r="E211" s="217" t="s">
        <v>344</v>
      </c>
      <c r="F211" s="218" t="s">
        <v>345</v>
      </c>
      <c r="G211" s="219" t="s">
        <v>346</v>
      </c>
      <c r="H211" s="220">
        <v>86.602999999999994</v>
      </c>
      <c r="I211" s="221"/>
      <c r="J211" s="222">
        <f>ROUND(I211*H211,2)</f>
        <v>0</v>
      </c>
      <c r="K211" s="223"/>
      <c r="L211" s="44"/>
      <c r="M211" s="224" t="s">
        <v>1</v>
      </c>
      <c r="N211" s="225" t="s">
        <v>42</v>
      </c>
      <c r="O211" s="91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7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8" t="s">
        <v>140</v>
      </c>
      <c r="AT211" s="228" t="s">
        <v>122</v>
      </c>
      <c r="AU211" s="228" t="s">
        <v>87</v>
      </c>
      <c r="AY211" s="17" t="s">
        <v>119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7" t="s">
        <v>82</v>
      </c>
      <c r="BK211" s="229">
        <f>ROUND(I211*H211,2)</f>
        <v>0</v>
      </c>
      <c r="BL211" s="17" t="s">
        <v>140</v>
      </c>
      <c r="BM211" s="228" t="s">
        <v>347</v>
      </c>
    </row>
    <row r="212" s="15" customFormat="1">
      <c r="A212" s="15"/>
      <c r="B212" s="264"/>
      <c r="C212" s="265"/>
      <c r="D212" s="230" t="s">
        <v>175</v>
      </c>
      <c r="E212" s="266" t="s">
        <v>1</v>
      </c>
      <c r="F212" s="267" t="s">
        <v>348</v>
      </c>
      <c r="G212" s="265"/>
      <c r="H212" s="266" t="s">
        <v>1</v>
      </c>
      <c r="I212" s="268"/>
      <c r="J212" s="265"/>
      <c r="K212" s="265"/>
      <c r="L212" s="269"/>
      <c r="M212" s="270"/>
      <c r="N212" s="271"/>
      <c r="O212" s="271"/>
      <c r="P212" s="271"/>
      <c r="Q212" s="271"/>
      <c r="R212" s="271"/>
      <c r="S212" s="271"/>
      <c r="T212" s="272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73" t="s">
        <v>175</v>
      </c>
      <c r="AU212" s="273" t="s">
        <v>87</v>
      </c>
      <c r="AV212" s="15" t="s">
        <v>82</v>
      </c>
      <c r="AW212" s="15" t="s">
        <v>34</v>
      </c>
      <c r="AX212" s="15" t="s">
        <v>77</v>
      </c>
      <c r="AY212" s="273" t="s">
        <v>119</v>
      </c>
    </row>
    <row r="213" s="13" customFormat="1">
      <c r="A213" s="13"/>
      <c r="B213" s="242"/>
      <c r="C213" s="243"/>
      <c r="D213" s="230" t="s">
        <v>175</v>
      </c>
      <c r="E213" s="244" t="s">
        <v>1</v>
      </c>
      <c r="F213" s="245" t="s">
        <v>349</v>
      </c>
      <c r="G213" s="243"/>
      <c r="H213" s="246">
        <v>86.602999999999994</v>
      </c>
      <c r="I213" s="247"/>
      <c r="J213" s="243"/>
      <c r="K213" s="243"/>
      <c r="L213" s="248"/>
      <c r="M213" s="249"/>
      <c r="N213" s="250"/>
      <c r="O213" s="250"/>
      <c r="P213" s="250"/>
      <c r="Q213" s="250"/>
      <c r="R213" s="250"/>
      <c r="S213" s="250"/>
      <c r="T213" s="25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2" t="s">
        <v>175</v>
      </c>
      <c r="AU213" s="252" t="s">
        <v>87</v>
      </c>
      <c r="AV213" s="13" t="s">
        <v>87</v>
      </c>
      <c r="AW213" s="13" t="s">
        <v>34</v>
      </c>
      <c r="AX213" s="13" t="s">
        <v>82</v>
      </c>
      <c r="AY213" s="252" t="s">
        <v>119</v>
      </c>
    </row>
    <row r="214" s="2" customFormat="1" ht="21.75" customHeight="1">
      <c r="A214" s="38"/>
      <c r="B214" s="39"/>
      <c r="C214" s="216" t="s">
        <v>258</v>
      </c>
      <c r="D214" s="216" t="s">
        <v>122</v>
      </c>
      <c r="E214" s="217" t="s">
        <v>350</v>
      </c>
      <c r="F214" s="218" t="s">
        <v>351</v>
      </c>
      <c r="G214" s="219" t="s">
        <v>346</v>
      </c>
      <c r="H214" s="220">
        <v>779.42700000000002</v>
      </c>
      <c r="I214" s="221"/>
      <c r="J214" s="222">
        <f>ROUND(I214*H214,2)</f>
        <v>0</v>
      </c>
      <c r="K214" s="223"/>
      <c r="L214" s="44"/>
      <c r="M214" s="224" t="s">
        <v>1</v>
      </c>
      <c r="N214" s="225" t="s">
        <v>42</v>
      </c>
      <c r="O214" s="91"/>
      <c r="P214" s="226">
        <f>O214*H214</f>
        <v>0</v>
      </c>
      <c r="Q214" s="226">
        <v>0</v>
      </c>
      <c r="R214" s="226">
        <f>Q214*H214</f>
        <v>0</v>
      </c>
      <c r="S214" s="226">
        <v>0</v>
      </c>
      <c r="T214" s="227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8" t="s">
        <v>140</v>
      </c>
      <c r="AT214" s="228" t="s">
        <v>122</v>
      </c>
      <c r="AU214" s="228" t="s">
        <v>87</v>
      </c>
      <c r="AY214" s="17" t="s">
        <v>119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7" t="s">
        <v>82</v>
      </c>
      <c r="BK214" s="229">
        <f>ROUND(I214*H214,2)</f>
        <v>0</v>
      </c>
      <c r="BL214" s="17" t="s">
        <v>140</v>
      </c>
      <c r="BM214" s="228" t="s">
        <v>352</v>
      </c>
    </row>
    <row r="215" s="15" customFormat="1">
      <c r="A215" s="15"/>
      <c r="B215" s="264"/>
      <c r="C215" s="265"/>
      <c r="D215" s="230" t="s">
        <v>175</v>
      </c>
      <c r="E215" s="266" t="s">
        <v>1</v>
      </c>
      <c r="F215" s="267" t="s">
        <v>348</v>
      </c>
      <c r="G215" s="265"/>
      <c r="H215" s="266" t="s">
        <v>1</v>
      </c>
      <c r="I215" s="268"/>
      <c r="J215" s="265"/>
      <c r="K215" s="265"/>
      <c r="L215" s="269"/>
      <c r="M215" s="270"/>
      <c r="N215" s="271"/>
      <c r="O215" s="271"/>
      <c r="P215" s="271"/>
      <c r="Q215" s="271"/>
      <c r="R215" s="271"/>
      <c r="S215" s="271"/>
      <c r="T215" s="272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73" t="s">
        <v>175</v>
      </c>
      <c r="AU215" s="273" t="s">
        <v>87</v>
      </c>
      <c r="AV215" s="15" t="s">
        <v>82</v>
      </c>
      <c r="AW215" s="15" t="s">
        <v>34</v>
      </c>
      <c r="AX215" s="15" t="s">
        <v>77</v>
      </c>
      <c r="AY215" s="273" t="s">
        <v>119</v>
      </c>
    </row>
    <row r="216" s="13" customFormat="1">
      <c r="A216" s="13"/>
      <c r="B216" s="242"/>
      <c r="C216" s="243"/>
      <c r="D216" s="230" t="s">
        <v>175</v>
      </c>
      <c r="E216" s="244" t="s">
        <v>1</v>
      </c>
      <c r="F216" s="245" t="s">
        <v>353</v>
      </c>
      <c r="G216" s="243"/>
      <c r="H216" s="246">
        <v>779.42700000000002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2" t="s">
        <v>175</v>
      </c>
      <c r="AU216" s="252" t="s">
        <v>87</v>
      </c>
      <c r="AV216" s="13" t="s">
        <v>87</v>
      </c>
      <c r="AW216" s="13" t="s">
        <v>34</v>
      </c>
      <c r="AX216" s="13" t="s">
        <v>82</v>
      </c>
      <c r="AY216" s="252" t="s">
        <v>119</v>
      </c>
    </row>
    <row r="217" s="2" customFormat="1" ht="21.75" customHeight="1">
      <c r="A217" s="38"/>
      <c r="B217" s="39"/>
      <c r="C217" s="216" t="s">
        <v>305</v>
      </c>
      <c r="D217" s="216" t="s">
        <v>122</v>
      </c>
      <c r="E217" s="217" t="s">
        <v>354</v>
      </c>
      <c r="F217" s="218" t="s">
        <v>355</v>
      </c>
      <c r="G217" s="219" t="s">
        <v>346</v>
      </c>
      <c r="H217" s="220">
        <v>135.66900000000001</v>
      </c>
      <c r="I217" s="221"/>
      <c r="J217" s="222">
        <f>ROUND(I217*H217,2)</f>
        <v>0</v>
      </c>
      <c r="K217" s="223"/>
      <c r="L217" s="44"/>
      <c r="M217" s="224" t="s">
        <v>1</v>
      </c>
      <c r="N217" s="225" t="s">
        <v>42</v>
      </c>
      <c r="O217" s="91"/>
      <c r="P217" s="226">
        <f>O217*H217</f>
        <v>0</v>
      </c>
      <c r="Q217" s="226">
        <v>0</v>
      </c>
      <c r="R217" s="226">
        <f>Q217*H217</f>
        <v>0</v>
      </c>
      <c r="S217" s="226">
        <v>0</v>
      </c>
      <c r="T217" s="227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8" t="s">
        <v>140</v>
      </c>
      <c r="AT217" s="228" t="s">
        <v>122</v>
      </c>
      <c r="AU217" s="228" t="s">
        <v>87</v>
      </c>
      <c r="AY217" s="17" t="s">
        <v>119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7" t="s">
        <v>82</v>
      </c>
      <c r="BK217" s="229">
        <f>ROUND(I217*H217,2)</f>
        <v>0</v>
      </c>
      <c r="BL217" s="17" t="s">
        <v>140</v>
      </c>
      <c r="BM217" s="228" t="s">
        <v>356</v>
      </c>
    </row>
    <row r="218" s="15" customFormat="1">
      <c r="A218" s="15"/>
      <c r="B218" s="264"/>
      <c r="C218" s="265"/>
      <c r="D218" s="230" t="s">
        <v>175</v>
      </c>
      <c r="E218" s="266" t="s">
        <v>1</v>
      </c>
      <c r="F218" s="267" t="s">
        <v>348</v>
      </c>
      <c r="G218" s="265"/>
      <c r="H218" s="266" t="s">
        <v>1</v>
      </c>
      <c r="I218" s="268"/>
      <c r="J218" s="265"/>
      <c r="K218" s="265"/>
      <c r="L218" s="269"/>
      <c r="M218" s="270"/>
      <c r="N218" s="271"/>
      <c r="O218" s="271"/>
      <c r="P218" s="271"/>
      <c r="Q218" s="271"/>
      <c r="R218" s="271"/>
      <c r="S218" s="271"/>
      <c r="T218" s="272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3" t="s">
        <v>175</v>
      </c>
      <c r="AU218" s="273" t="s">
        <v>87</v>
      </c>
      <c r="AV218" s="15" t="s">
        <v>82</v>
      </c>
      <c r="AW218" s="15" t="s">
        <v>34</v>
      </c>
      <c r="AX218" s="15" t="s">
        <v>77</v>
      </c>
      <c r="AY218" s="273" t="s">
        <v>119</v>
      </c>
    </row>
    <row r="219" s="13" customFormat="1">
      <c r="A219" s="13"/>
      <c r="B219" s="242"/>
      <c r="C219" s="243"/>
      <c r="D219" s="230" t="s">
        <v>175</v>
      </c>
      <c r="E219" s="244" t="s">
        <v>1</v>
      </c>
      <c r="F219" s="245" t="s">
        <v>357</v>
      </c>
      <c r="G219" s="243"/>
      <c r="H219" s="246">
        <v>135.66900000000001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2" t="s">
        <v>175</v>
      </c>
      <c r="AU219" s="252" t="s">
        <v>87</v>
      </c>
      <c r="AV219" s="13" t="s">
        <v>87</v>
      </c>
      <c r="AW219" s="13" t="s">
        <v>34</v>
      </c>
      <c r="AX219" s="13" t="s">
        <v>82</v>
      </c>
      <c r="AY219" s="252" t="s">
        <v>119</v>
      </c>
    </row>
    <row r="220" s="2" customFormat="1" ht="21.75" customHeight="1">
      <c r="A220" s="38"/>
      <c r="B220" s="39"/>
      <c r="C220" s="216" t="s">
        <v>329</v>
      </c>
      <c r="D220" s="216" t="s">
        <v>122</v>
      </c>
      <c r="E220" s="217" t="s">
        <v>358</v>
      </c>
      <c r="F220" s="218" t="s">
        <v>359</v>
      </c>
      <c r="G220" s="219" t="s">
        <v>346</v>
      </c>
      <c r="H220" s="220">
        <v>1221.021</v>
      </c>
      <c r="I220" s="221"/>
      <c r="J220" s="222">
        <f>ROUND(I220*H220,2)</f>
        <v>0</v>
      </c>
      <c r="K220" s="223"/>
      <c r="L220" s="44"/>
      <c r="M220" s="224" t="s">
        <v>1</v>
      </c>
      <c r="N220" s="225" t="s">
        <v>42</v>
      </c>
      <c r="O220" s="91"/>
      <c r="P220" s="226">
        <f>O220*H220</f>
        <v>0</v>
      </c>
      <c r="Q220" s="226">
        <v>0</v>
      </c>
      <c r="R220" s="226">
        <f>Q220*H220</f>
        <v>0</v>
      </c>
      <c r="S220" s="226">
        <v>0</v>
      </c>
      <c r="T220" s="227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8" t="s">
        <v>140</v>
      </c>
      <c r="AT220" s="228" t="s">
        <v>122</v>
      </c>
      <c r="AU220" s="228" t="s">
        <v>87</v>
      </c>
      <c r="AY220" s="17" t="s">
        <v>119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17" t="s">
        <v>82</v>
      </c>
      <c r="BK220" s="229">
        <f>ROUND(I220*H220,2)</f>
        <v>0</v>
      </c>
      <c r="BL220" s="17" t="s">
        <v>140</v>
      </c>
      <c r="BM220" s="228" t="s">
        <v>360</v>
      </c>
    </row>
    <row r="221" s="15" customFormat="1">
      <c r="A221" s="15"/>
      <c r="B221" s="264"/>
      <c r="C221" s="265"/>
      <c r="D221" s="230" t="s">
        <v>175</v>
      </c>
      <c r="E221" s="266" t="s">
        <v>1</v>
      </c>
      <c r="F221" s="267" t="s">
        <v>348</v>
      </c>
      <c r="G221" s="265"/>
      <c r="H221" s="266" t="s">
        <v>1</v>
      </c>
      <c r="I221" s="268"/>
      <c r="J221" s="265"/>
      <c r="K221" s="265"/>
      <c r="L221" s="269"/>
      <c r="M221" s="270"/>
      <c r="N221" s="271"/>
      <c r="O221" s="271"/>
      <c r="P221" s="271"/>
      <c r="Q221" s="271"/>
      <c r="R221" s="271"/>
      <c r="S221" s="271"/>
      <c r="T221" s="272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3" t="s">
        <v>175</v>
      </c>
      <c r="AU221" s="273" t="s">
        <v>87</v>
      </c>
      <c r="AV221" s="15" t="s">
        <v>82</v>
      </c>
      <c r="AW221" s="15" t="s">
        <v>34</v>
      </c>
      <c r="AX221" s="15" t="s">
        <v>77</v>
      </c>
      <c r="AY221" s="273" t="s">
        <v>119</v>
      </c>
    </row>
    <row r="222" s="13" customFormat="1">
      <c r="A222" s="13"/>
      <c r="B222" s="242"/>
      <c r="C222" s="243"/>
      <c r="D222" s="230" t="s">
        <v>175</v>
      </c>
      <c r="E222" s="244" t="s">
        <v>1</v>
      </c>
      <c r="F222" s="245" t="s">
        <v>361</v>
      </c>
      <c r="G222" s="243"/>
      <c r="H222" s="246">
        <v>1221.021</v>
      </c>
      <c r="I222" s="247"/>
      <c r="J222" s="243"/>
      <c r="K222" s="243"/>
      <c r="L222" s="248"/>
      <c r="M222" s="249"/>
      <c r="N222" s="250"/>
      <c r="O222" s="250"/>
      <c r="P222" s="250"/>
      <c r="Q222" s="250"/>
      <c r="R222" s="250"/>
      <c r="S222" s="250"/>
      <c r="T222" s="25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2" t="s">
        <v>175</v>
      </c>
      <c r="AU222" s="252" t="s">
        <v>87</v>
      </c>
      <c r="AV222" s="13" t="s">
        <v>87</v>
      </c>
      <c r="AW222" s="13" t="s">
        <v>34</v>
      </c>
      <c r="AX222" s="13" t="s">
        <v>82</v>
      </c>
      <c r="AY222" s="252" t="s">
        <v>119</v>
      </c>
    </row>
    <row r="223" s="2" customFormat="1" ht="21.75" customHeight="1">
      <c r="A223" s="38"/>
      <c r="B223" s="39"/>
      <c r="C223" s="216" t="s">
        <v>362</v>
      </c>
      <c r="D223" s="216" t="s">
        <v>122</v>
      </c>
      <c r="E223" s="217" t="s">
        <v>363</v>
      </c>
      <c r="F223" s="218" t="s">
        <v>364</v>
      </c>
      <c r="G223" s="219" t="s">
        <v>346</v>
      </c>
      <c r="H223" s="220">
        <v>135.66900000000001</v>
      </c>
      <c r="I223" s="221"/>
      <c r="J223" s="222">
        <f>ROUND(I223*H223,2)</f>
        <v>0</v>
      </c>
      <c r="K223" s="223"/>
      <c r="L223" s="44"/>
      <c r="M223" s="224" t="s">
        <v>1</v>
      </c>
      <c r="N223" s="225" t="s">
        <v>42</v>
      </c>
      <c r="O223" s="91"/>
      <c r="P223" s="226">
        <f>O223*H223</f>
        <v>0</v>
      </c>
      <c r="Q223" s="226">
        <v>0</v>
      </c>
      <c r="R223" s="226">
        <f>Q223*H223</f>
        <v>0</v>
      </c>
      <c r="S223" s="226">
        <v>0</v>
      </c>
      <c r="T223" s="227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8" t="s">
        <v>140</v>
      </c>
      <c r="AT223" s="228" t="s">
        <v>122</v>
      </c>
      <c r="AU223" s="228" t="s">
        <v>87</v>
      </c>
      <c r="AY223" s="17" t="s">
        <v>119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7" t="s">
        <v>82</v>
      </c>
      <c r="BK223" s="229">
        <f>ROUND(I223*H223,2)</f>
        <v>0</v>
      </c>
      <c r="BL223" s="17" t="s">
        <v>140</v>
      </c>
      <c r="BM223" s="228" t="s">
        <v>365</v>
      </c>
    </row>
    <row r="224" s="13" customFormat="1">
      <c r="A224" s="13"/>
      <c r="B224" s="242"/>
      <c r="C224" s="243"/>
      <c r="D224" s="230" t="s">
        <v>175</v>
      </c>
      <c r="E224" s="244" t="s">
        <v>1</v>
      </c>
      <c r="F224" s="245" t="s">
        <v>366</v>
      </c>
      <c r="G224" s="243"/>
      <c r="H224" s="246">
        <v>135.66900000000001</v>
      </c>
      <c r="I224" s="247"/>
      <c r="J224" s="243"/>
      <c r="K224" s="243"/>
      <c r="L224" s="248"/>
      <c r="M224" s="249"/>
      <c r="N224" s="250"/>
      <c r="O224" s="250"/>
      <c r="P224" s="250"/>
      <c r="Q224" s="250"/>
      <c r="R224" s="250"/>
      <c r="S224" s="250"/>
      <c r="T224" s="25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2" t="s">
        <v>175</v>
      </c>
      <c r="AU224" s="252" t="s">
        <v>87</v>
      </c>
      <c r="AV224" s="13" t="s">
        <v>87</v>
      </c>
      <c r="AW224" s="13" t="s">
        <v>34</v>
      </c>
      <c r="AX224" s="13" t="s">
        <v>82</v>
      </c>
      <c r="AY224" s="252" t="s">
        <v>119</v>
      </c>
    </row>
    <row r="225" s="2" customFormat="1" ht="33" customHeight="1">
      <c r="A225" s="38"/>
      <c r="B225" s="39"/>
      <c r="C225" s="216" t="s">
        <v>367</v>
      </c>
      <c r="D225" s="216" t="s">
        <v>122</v>
      </c>
      <c r="E225" s="217" t="s">
        <v>368</v>
      </c>
      <c r="F225" s="218" t="s">
        <v>369</v>
      </c>
      <c r="G225" s="219" t="s">
        <v>346</v>
      </c>
      <c r="H225" s="220">
        <v>118.27200000000001</v>
      </c>
      <c r="I225" s="221"/>
      <c r="J225" s="222">
        <f>ROUND(I225*H225,2)</f>
        <v>0</v>
      </c>
      <c r="K225" s="223"/>
      <c r="L225" s="44"/>
      <c r="M225" s="224" t="s">
        <v>1</v>
      </c>
      <c r="N225" s="225" t="s">
        <v>42</v>
      </c>
      <c r="O225" s="91"/>
      <c r="P225" s="226">
        <f>O225*H225</f>
        <v>0</v>
      </c>
      <c r="Q225" s="226">
        <v>0</v>
      </c>
      <c r="R225" s="226">
        <f>Q225*H225</f>
        <v>0</v>
      </c>
      <c r="S225" s="226">
        <v>0</v>
      </c>
      <c r="T225" s="227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8" t="s">
        <v>140</v>
      </c>
      <c r="AT225" s="228" t="s">
        <v>122</v>
      </c>
      <c r="AU225" s="228" t="s">
        <v>87</v>
      </c>
      <c r="AY225" s="17" t="s">
        <v>119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17" t="s">
        <v>82</v>
      </c>
      <c r="BK225" s="229">
        <f>ROUND(I225*H225,2)</f>
        <v>0</v>
      </c>
      <c r="BL225" s="17" t="s">
        <v>140</v>
      </c>
      <c r="BM225" s="228" t="s">
        <v>370</v>
      </c>
    </row>
    <row r="226" s="13" customFormat="1">
      <c r="A226" s="13"/>
      <c r="B226" s="242"/>
      <c r="C226" s="243"/>
      <c r="D226" s="230" t="s">
        <v>175</v>
      </c>
      <c r="E226" s="244" t="s">
        <v>1</v>
      </c>
      <c r="F226" s="245" t="s">
        <v>371</v>
      </c>
      <c r="G226" s="243"/>
      <c r="H226" s="246">
        <v>118.27200000000001</v>
      </c>
      <c r="I226" s="247"/>
      <c r="J226" s="243"/>
      <c r="K226" s="243"/>
      <c r="L226" s="248"/>
      <c r="M226" s="249"/>
      <c r="N226" s="250"/>
      <c r="O226" s="250"/>
      <c r="P226" s="250"/>
      <c r="Q226" s="250"/>
      <c r="R226" s="250"/>
      <c r="S226" s="250"/>
      <c r="T226" s="251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2" t="s">
        <v>175</v>
      </c>
      <c r="AU226" s="252" t="s">
        <v>87</v>
      </c>
      <c r="AV226" s="13" t="s">
        <v>87</v>
      </c>
      <c r="AW226" s="13" t="s">
        <v>34</v>
      </c>
      <c r="AX226" s="13" t="s">
        <v>82</v>
      </c>
      <c r="AY226" s="252" t="s">
        <v>119</v>
      </c>
    </row>
    <row r="227" s="2" customFormat="1" ht="33" customHeight="1">
      <c r="A227" s="38"/>
      <c r="B227" s="39"/>
      <c r="C227" s="216" t="s">
        <v>372</v>
      </c>
      <c r="D227" s="216" t="s">
        <v>122</v>
      </c>
      <c r="E227" s="217" t="s">
        <v>373</v>
      </c>
      <c r="F227" s="218" t="s">
        <v>374</v>
      </c>
      <c r="G227" s="219" t="s">
        <v>346</v>
      </c>
      <c r="H227" s="220">
        <v>19.196999999999999</v>
      </c>
      <c r="I227" s="221"/>
      <c r="J227" s="222">
        <f>ROUND(I227*H227,2)</f>
        <v>0</v>
      </c>
      <c r="K227" s="223"/>
      <c r="L227" s="44"/>
      <c r="M227" s="224" t="s">
        <v>1</v>
      </c>
      <c r="N227" s="225" t="s">
        <v>42</v>
      </c>
      <c r="O227" s="91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7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8" t="s">
        <v>140</v>
      </c>
      <c r="AT227" s="228" t="s">
        <v>122</v>
      </c>
      <c r="AU227" s="228" t="s">
        <v>87</v>
      </c>
      <c r="AY227" s="17" t="s">
        <v>119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7" t="s">
        <v>82</v>
      </c>
      <c r="BK227" s="229">
        <f>ROUND(I227*H227,2)</f>
        <v>0</v>
      </c>
      <c r="BL227" s="17" t="s">
        <v>140</v>
      </c>
      <c r="BM227" s="228" t="s">
        <v>375</v>
      </c>
    </row>
    <row r="228" s="13" customFormat="1">
      <c r="A228" s="13"/>
      <c r="B228" s="242"/>
      <c r="C228" s="243"/>
      <c r="D228" s="230" t="s">
        <v>175</v>
      </c>
      <c r="E228" s="244" t="s">
        <v>1</v>
      </c>
      <c r="F228" s="245" t="s">
        <v>376</v>
      </c>
      <c r="G228" s="243"/>
      <c r="H228" s="246">
        <v>19.196999999999999</v>
      </c>
      <c r="I228" s="247"/>
      <c r="J228" s="243"/>
      <c r="K228" s="243"/>
      <c r="L228" s="248"/>
      <c r="M228" s="249"/>
      <c r="N228" s="250"/>
      <c r="O228" s="250"/>
      <c r="P228" s="250"/>
      <c r="Q228" s="250"/>
      <c r="R228" s="250"/>
      <c r="S228" s="250"/>
      <c r="T228" s="25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2" t="s">
        <v>175</v>
      </c>
      <c r="AU228" s="252" t="s">
        <v>87</v>
      </c>
      <c r="AV228" s="13" t="s">
        <v>87</v>
      </c>
      <c r="AW228" s="13" t="s">
        <v>34</v>
      </c>
      <c r="AX228" s="13" t="s">
        <v>82</v>
      </c>
      <c r="AY228" s="252" t="s">
        <v>119</v>
      </c>
    </row>
    <row r="229" s="2" customFormat="1" ht="21.75" customHeight="1">
      <c r="A229" s="38"/>
      <c r="B229" s="39"/>
      <c r="C229" s="216" t="s">
        <v>8</v>
      </c>
      <c r="D229" s="216" t="s">
        <v>122</v>
      </c>
      <c r="E229" s="217" t="s">
        <v>377</v>
      </c>
      <c r="F229" s="218" t="s">
        <v>378</v>
      </c>
      <c r="G229" s="219" t="s">
        <v>346</v>
      </c>
      <c r="H229" s="220">
        <v>141.291</v>
      </c>
      <c r="I229" s="221"/>
      <c r="J229" s="222">
        <f>ROUND(I229*H229,2)</f>
        <v>0</v>
      </c>
      <c r="K229" s="223"/>
      <c r="L229" s="44"/>
      <c r="M229" s="224" t="s">
        <v>1</v>
      </c>
      <c r="N229" s="225" t="s">
        <v>42</v>
      </c>
      <c r="O229" s="91"/>
      <c r="P229" s="226">
        <f>O229*H229</f>
        <v>0</v>
      </c>
      <c r="Q229" s="226">
        <v>0</v>
      </c>
      <c r="R229" s="226">
        <f>Q229*H229</f>
        <v>0</v>
      </c>
      <c r="S229" s="226">
        <v>0</v>
      </c>
      <c r="T229" s="227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8" t="s">
        <v>140</v>
      </c>
      <c r="AT229" s="228" t="s">
        <v>122</v>
      </c>
      <c r="AU229" s="228" t="s">
        <v>87</v>
      </c>
      <c r="AY229" s="17" t="s">
        <v>119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7" t="s">
        <v>82</v>
      </c>
      <c r="BK229" s="229">
        <f>ROUND(I229*H229,2)</f>
        <v>0</v>
      </c>
      <c r="BL229" s="17" t="s">
        <v>140</v>
      </c>
      <c r="BM229" s="228" t="s">
        <v>379</v>
      </c>
    </row>
    <row r="230" s="13" customFormat="1">
      <c r="A230" s="13"/>
      <c r="B230" s="242"/>
      <c r="C230" s="243"/>
      <c r="D230" s="230" t="s">
        <v>175</v>
      </c>
      <c r="E230" s="244" t="s">
        <v>1</v>
      </c>
      <c r="F230" s="245" t="s">
        <v>380</v>
      </c>
      <c r="G230" s="243"/>
      <c r="H230" s="246">
        <v>141.291</v>
      </c>
      <c r="I230" s="247"/>
      <c r="J230" s="243"/>
      <c r="K230" s="243"/>
      <c r="L230" s="248"/>
      <c r="M230" s="249"/>
      <c r="N230" s="250"/>
      <c r="O230" s="250"/>
      <c r="P230" s="250"/>
      <c r="Q230" s="250"/>
      <c r="R230" s="250"/>
      <c r="S230" s="250"/>
      <c r="T230" s="25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2" t="s">
        <v>175</v>
      </c>
      <c r="AU230" s="252" t="s">
        <v>87</v>
      </c>
      <c r="AV230" s="13" t="s">
        <v>87</v>
      </c>
      <c r="AW230" s="13" t="s">
        <v>34</v>
      </c>
      <c r="AX230" s="13" t="s">
        <v>82</v>
      </c>
      <c r="AY230" s="252" t="s">
        <v>119</v>
      </c>
    </row>
    <row r="231" s="12" customFormat="1" ht="22.8" customHeight="1">
      <c r="A231" s="12"/>
      <c r="B231" s="200"/>
      <c r="C231" s="201"/>
      <c r="D231" s="202" t="s">
        <v>76</v>
      </c>
      <c r="E231" s="214" t="s">
        <v>381</v>
      </c>
      <c r="F231" s="214" t="s">
        <v>382</v>
      </c>
      <c r="G231" s="201"/>
      <c r="H231" s="201"/>
      <c r="I231" s="204"/>
      <c r="J231" s="215">
        <f>BK231</f>
        <v>0</v>
      </c>
      <c r="K231" s="201"/>
      <c r="L231" s="206"/>
      <c r="M231" s="207"/>
      <c r="N231" s="208"/>
      <c r="O231" s="208"/>
      <c r="P231" s="209">
        <f>P232</f>
        <v>0</v>
      </c>
      <c r="Q231" s="208"/>
      <c r="R231" s="209">
        <f>R232</f>
        <v>0</v>
      </c>
      <c r="S231" s="208"/>
      <c r="T231" s="210">
        <f>T232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1" t="s">
        <v>82</v>
      </c>
      <c r="AT231" s="212" t="s">
        <v>76</v>
      </c>
      <c r="AU231" s="212" t="s">
        <v>82</v>
      </c>
      <c r="AY231" s="211" t="s">
        <v>119</v>
      </c>
      <c r="BK231" s="213">
        <f>BK232</f>
        <v>0</v>
      </c>
    </row>
    <row r="232" s="2" customFormat="1" ht="21.75" customHeight="1">
      <c r="A232" s="38"/>
      <c r="B232" s="39"/>
      <c r="C232" s="216" t="s">
        <v>383</v>
      </c>
      <c r="D232" s="216" t="s">
        <v>122</v>
      </c>
      <c r="E232" s="217" t="s">
        <v>384</v>
      </c>
      <c r="F232" s="218" t="s">
        <v>385</v>
      </c>
      <c r="G232" s="219" t="s">
        <v>346</v>
      </c>
      <c r="H232" s="220">
        <v>114.096</v>
      </c>
      <c r="I232" s="221"/>
      <c r="J232" s="222">
        <f>ROUND(I232*H232,2)</f>
        <v>0</v>
      </c>
      <c r="K232" s="223"/>
      <c r="L232" s="44"/>
      <c r="M232" s="224" t="s">
        <v>1</v>
      </c>
      <c r="N232" s="225" t="s">
        <v>42</v>
      </c>
      <c r="O232" s="91"/>
      <c r="P232" s="226">
        <f>O232*H232</f>
        <v>0</v>
      </c>
      <c r="Q232" s="226">
        <v>0</v>
      </c>
      <c r="R232" s="226">
        <f>Q232*H232</f>
        <v>0</v>
      </c>
      <c r="S232" s="226">
        <v>0</v>
      </c>
      <c r="T232" s="227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8" t="s">
        <v>140</v>
      </c>
      <c r="AT232" s="228" t="s">
        <v>122</v>
      </c>
      <c r="AU232" s="228" t="s">
        <v>87</v>
      </c>
      <c r="AY232" s="17" t="s">
        <v>119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17" t="s">
        <v>82</v>
      </c>
      <c r="BK232" s="229">
        <f>ROUND(I232*H232,2)</f>
        <v>0</v>
      </c>
      <c r="BL232" s="17" t="s">
        <v>140</v>
      </c>
      <c r="BM232" s="228" t="s">
        <v>386</v>
      </c>
    </row>
    <row r="233" s="12" customFormat="1" ht="25.92" customHeight="1">
      <c r="A233" s="12"/>
      <c r="B233" s="200"/>
      <c r="C233" s="201"/>
      <c r="D233" s="202" t="s">
        <v>76</v>
      </c>
      <c r="E233" s="203" t="s">
        <v>387</v>
      </c>
      <c r="F233" s="203" t="s">
        <v>388</v>
      </c>
      <c r="G233" s="201"/>
      <c r="H233" s="201"/>
      <c r="I233" s="204"/>
      <c r="J233" s="205">
        <f>BK233</f>
        <v>0</v>
      </c>
      <c r="K233" s="201"/>
      <c r="L233" s="206"/>
      <c r="M233" s="207"/>
      <c r="N233" s="208"/>
      <c r="O233" s="208"/>
      <c r="P233" s="209">
        <f>P234+P237</f>
        <v>0</v>
      </c>
      <c r="Q233" s="208"/>
      <c r="R233" s="209">
        <f>R234+R237</f>
        <v>0.012685</v>
      </c>
      <c r="S233" s="208"/>
      <c r="T233" s="210">
        <f>T234+T237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1" t="s">
        <v>87</v>
      </c>
      <c r="AT233" s="212" t="s">
        <v>76</v>
      </c>
      <c r="AU233" s="212" t="s">
        <v>77</v>
      </c>
      <c r="AY233" s="211" t="s">
        <v>119</v>
      </c>
      <c r="BK233" s="213">
        <f>BK234+BK237</f>
        <v>0</v>
      </c>
    </row>
    <row r="234" s="12" customFormat="1" ht="22.8" customHeight="1">
      <c r="A234" s="12"/>
      <c r="B234" s="200"/>
      <c r="C234" s="201"/>
      <c r="D234" s="202" t="s">
        <v>76</v>
      </c>
      <c r="E234" s="214" t="s">
        <v>389</v>
      </c>
      <c r="F234" s="214" t="s">
        <v>390</v>
      </c>
      <c r="G234" s="201"/>
      <c r="H234" s="201"/>
      <c r="I234" s="204"/>
      <c r="J234" s="215">
        <f>BK234</f>
        <v>0</v>
      </c>
      <c r="K234" s="201"/>
      <c r="L234" s="206"/>
      <c r="M234" s="207"/>
      <c r="N234" s="208"/>
      <c r="O234" s="208"/>
      <c r="P234" s="209">
        <f>SUM(P235:P236)</f>
        <v>0</v>
      </c>
      <c r="Q234" s="208"/>
      <c r="R234" s="209">
        <f>SUM(R235:R236)</f>
        <v>0.012685</v>
      </c>
      <c r="S234" s="208"/>
      <c r="T234" s="210">
        <f>SUM(T235:T236)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11" t="s">
        <v>87</v>
      </c>
      <c r="AT234" s="212" t="s">
        <v>76</v>
      </c>
      <c r="AU234" s="212" t="s">
        <v>82</v>
      </c>
      <c r="AY234" s="211" t="s">
        <v>119</v>
      </c>
      <c r="BK234" s="213">
        <f>SUM(BK235:BK236)</f>
        <v>0</v>
      </c>
    </row>
    <row r="235" s="2" customFormat="1" ht="33" customHeight="1">
      <c r="A235" s="38"/>
      <c r="B235" s="39"/>
      <c r="C235" s="216" t="s">
        <v>391</v>
      </c>
      <c r="D235" s="216" t="s">
        <v>122</v>
      </c>
      <c r="E235" s="217" t="s">
        <v>392</v>
      </c>
      <c r="F235" s="218" t="s">
        <v>393</v>
      </c>
      <c r="G235" s="219" t="s">
        <v>173</v>
      </c>
      <c r="H235" s="220">
        <v>21.5</v>
      </c>
      <c r="I235" s="221"/>
      <c r="J235" s="222">
        <f>ROUND(I235*H235,2)</f>
        <v>0</v>
      </c>
      <c r="K235" s="223"/>
      <c r="L235" s="44"/>
      <c r="M235" s="224" t="s">
        <v>1</v>
      </c>
      <c r="N235" s="225" t="s">
        <v>42</v>
      </c>
      <c r="O235" s="91"/>
      <c r="P235" s="226">
        <f>O235*H235</f>
        <v>0</v>
      </c>
      <c r="Q235" s="226">
        <v>0.00059000000000000003</v>
      </c>
      <c r="R235" s="226">
        <f>Q235*H235</f>
        <v>0.012685</v>
      </c>
      <c r="S235" s="226">
        <v>0</v>
      </c>
      <c r="T235" s="227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8" t="s">
        <v>185</v>
      </c>
      <c r="AT235" s="228" t="s">
        <v>122</v>
      </c>
      <c r="AU235" s="228" t="s">
        <v>87</v>
      </c>
      <c r="AY235" s="17" t="s">
        <v>119</v>
      </c>
      <c r="BE235" s="229">
        <f>IF(N235="základní",J235,0)</f>
        <v>0</v>
      </c>
      <c r="BF235" s="229">
        <f>IF(N235="snížená",J235,0)</f>
        <v>0</v>
      </c>
      <c r="BG235" s="229">
        <f>IF(N235="zákl. přenesená",J235,0)</f>
        <v>0</v>
      </c>
      <c r="BH235" s="229">
        <f>IF(N235="sníž. přenesená",J235,0)</f>
        <v>0</v>
      </c>
      <c r="BI235" s="229">
        <f>IF(N235="nulová",J235,0)</f>
        <v>0</v>
      </c>
      <c r="BJ235" s="17" t="s">
        <v>82</v>
      </c>
      <c r="BK235" s="229">
        <f>ROUND(I235*H235,2)</f>
        <v>0</v>
      </c>
      <c r="BL235" s="17" t="s">
        <v>185</v>
      </c>
      <c r="BM235" s="228" t="s">
        <v>394</v>
      </c>
    </row>
    <row r="236" s="13" customFormat="1">
      <c r="A236" s="13"/>
      <c r="B236" s="242"/>
      <c r="C236" s="243"/>
      <c r="D236" s="230" t="s">
        <v>175</v>
      </c>
      <c r="E236" s="244" t="s">
        <v>1</v>
      </c>
      <c r="F236" s="245" t="s">
        <v>395</v>
      </c>
      <c r="G236" s="243"/>
      <c r="H236" s="246">
        <v>21.5</v>
      </c>
      <c r="I236" s="247"/>
      <c r="J236" s="243"/>
      <c r="K236" s="243"/>
      <c r="L236" s="248"/>
      <c r="M236" s="249"/>
      <c r="N236" s="250"/>
      <c r="O236" s="250"/>
      <c r="P236" s="250"/>
      <c r="Q236" s="250"/>
      <c r="R236" s="250"/>
      <c r="S236" s="250"/>
      <c r="T236" s="25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2" t="s">
        <v>175</v>
      </c>
      <c r="AU236" s="252" t="s">
        <v>87</v>
      </c>
      <c r="AV236" s="13" t="s">
        <v>87</v>
      </c>
      <c r="AW236" s="13" t="s">
        <v>34</v>
      </c>
      <c r="AX236" s="13" t="s">
        <v>82</v>
      </c>
      <c r="AY236" s="252" t="s">
        <v>119</v>
      </c>
    </row>
    <row r="237" s="12" customFormat="1" ht="22.8" customHeight="1">
      <c r="A237" s="12"/>
      <c r="B237" s="200"/>
      <c r="C237" s="201"/>
      <c r="D237" s="202" t="s">
        <v>76</v>
      </c>
      <c r="E237" s="214" t="s">
        <v>396</v>
      </c>
      <c r="F237" s="214" t="s">
        <v>397</v>
      </c>
      <c r="G237" s="201"/>
      <c r="H237" s="201"/>
      <c r="I237" s="204"/>
      <c r="J237" s="215">
        <f>BK237</f>
        <v>0</v>
      </c>
      <c r="K237" s="201"/>
      <c r="L237" s="206"/>
      <c r="M237" s="207"/>
      <c r="N237" s="208"/>
      <c r="O237" s="208"/>
      <c r="P237" s="209">
        <f>SUM(P238:P240)</f>
        <v>0</v>
      </c>
      <c r="Q237" s="208"/>
      <c r="R237" s="209">
        <f>SUM(R238:R240)</f>
        <v>0</v>
      </c>
      <c r="S237" s="208"/>
      <c r="T237" s="210">
        <f>SUM(T238:T240)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1" t="s">
        <v>87</v>
      </c>
      <c r="AT237" s="212" t="s">
        <v>76</v>
      </c>
      <c r="AU237" s="212" t="s">
        <v>82</v>
      </c>
      <c r="AY237" s="211" t="s">
        <v>119</v>
      </c>
      <c r="BK237" s="213">
        <f>SUM(BK238:BK240)</f>
        <v>0</v>
      </c>
    </row>
    <row r="238" s="2" customFormat="1" ht="33" customHeight="1">
      <c r="A238" s="38"/>
      <c r="B238" s="39"/>
      <c r="C238" s="216" t="s">
        <v>7</v>
      </c>
      <c r="D238" s="216" t="s">
        <v>122</v>
      </c>
      <c r="E238" s="217" t="s">
        <v>398</v>
      </c>
      <c r="F238" s="218" t="s">
        <v>399</v>
      </c>
      <c r="G238" s="219" t="s">
        <v>197</v>
      </c>
      <c r="H238" s="220">
        <v>25</v>
      </c>
      <c r="I238" s="221"/>
      <c r="J238" s="222">
        <f>ROUND(I238*H238,2)</f>
        <v>0</v>
      </c>
      <c r="K238" s="223"/>
      <c r="L238" s="44"/>
      <c r="M238" s="224" t="s">
        <v>1</v>
      </c>
      <c r="N238" s="225" t="s">
        <v>42</v>
      </c>
      <c r="O238" s="91"/>
      <c r="P238" s="226">
        <f>O238*H238</f>
        <v>0</v>
      </c>
      <c r="Q238" s="226">
        <v>0</v>
      </c>
      <c r="R238" s="226">
        <f>Q238*H238</f>
        <v>0</v>
      </c>
      <c r="S238" s="226">
        <v>0</v>
      </c>
      <c r="T238" s="227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8" t="s">
        <v>185</v>
      </c>
      <c r="AT238" s="228" t="s">
        <v>122</v>
      </c>
      <c r="AU238" s="228" t="s">
        <v>87</v>
      </c>
      <c r="AY238" s="17" t="s">
        <v>119</v>
      </c>
      <c r="BE238" s="229">
        <f>IF(N238="základní",J238,0)</f>
        <v>0</v>
      </c>
      <c r="BF238" s="229">
        <f>IF(N238="snížená",J238,0)</f>
        <v>0</v>
      </c>
      <c r="BG238" s="229">
        <f>IF(N238="zákl. přenesená",J238,0)</f>
        <v>0</v>
      </c>
      <c r="BH238" s="229">
        <f>IF(N238="sníž. přenesená",J238,0)</f>
        <v>0</v>
      </c>
      <c r="BI238" s="229">
        <f>IF(N238="nulová",J238,0)</f>
        <v>0</v>
      </c>
      <c r="BJ238" s="17" t="s">
        <v>82</v>
      </c>
      <c r="BK238" s="229">
        <f>ROUND(I238*H238,2)</f>
        <v>0</v>
      </c>
      <c r="BL238" s="17" t="s">
        <v>185</v>
      </c>
      <c r="BM238" s="228" t="s">
        <v>400</v>
      </c>
    </row>
    <row r="239" s="2" customFormat="1">
      <c r="A239" s="38"/>
      <c r="B239" s="39"/>
      <c r="C239" s="40"/>
      <c r="D239" s="230" t="s">
        <v>128</v>
      </c>
      <c r="E239" s="40"/>
      <c r="F239" s="231" t="s">
        <v>401</v>
      </c>
      <c r="G239" s="40"/>
      <c r="H239" s="40"/>
      <c r="I239" s="232"/>
      <c r="J239" s="40"/>
      <c r="K239" s="40"/>
      <c r="L239" s="44"/>
      <c r="M239" s="233"/>
      <c r="N239" s="234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128</v>
      </c>
      <c r="AU239" s="17" t="s">
        <v>87</v>
      </c>
    </row>
    <row r="240" s="13" customFormat="1">
      <c r="A240" s="13"/>
      <c r="B240" s="242"/>
      <c r="C240" s="243"/>
      <c r="D240" s="230" t="s">
        <v>175</v>
      </c>
      <c r="E240" s="244" t="s">
        <v>1</v>
      </c>
      <c r="F240" s="245" t="s">
        <v>402</v>
      </c>
      <c r="G240" s="243"/>
      <c r="H240" s="246">
        <v>25</v>
      </c>
      <c r="I240" s="247"/>
      <c r="J240" s="243"/>
      <c r="K240" s="243"/>
      <c r="L240" s="248"/>
      <c r="M240" s="285"/>
      <c r="N240" s="286"/>
      <c r="O240" s="286"/>
      <c r="P240" s="286"/>
      <c r="Q240" s="286"/>
      <c r="R240" s="286"/>
      <c r="S240" s="286"/>
      <c r="T240" s="28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2" t="s">
        <v>175</v>
      </c>
      <c r="AU240" s="252" t="s">
        <v>87</v>
      </c>
      <c r="AV240" s="13" t="s">
        <v>87</v>
      </c>
      <c r="AW240" s="13" t="s">
        <v>34</v>
      </c>
      <c r="AX240" s="13" t="s">
        <v>82</v>
      </c>
      <c r="AY240" s="252" t="s">
        <v>119</v>
      </c>
    </row>
    <row r="241" s="2" customFormat="1" ht="6.96" customHeight="1">
      <c r="A241" s="38"/>
      <c r="B241" s="66"/>
      <c r="C241" s="67"/>
      <c r="D241" s="67"/>
      <c r="E241" s="67"/>
      <c r="F241" s="67"/>
      <c r="G241" s="67"/>
      <c r="H241" s="67"/>
      <c r="I241" s="67"/>
      <c r="J241" s="67"/>
      <c r="K241" s="67"/>
      <c r="L241" s="44"/>
      <c r="M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</row>
  </sheetData>
  <sheetProtection sheet="1" autoFilter="0" formatColumns="0" formatRows="0" objects="1" scenarios="1" spinCount="100000" saltValue="BkVfmEPPmZ9GIsQEZQNQ2GH7Rbj/iKyAZVDzWkpLsGK/551yhnBujLMmS6U2thRe7h73QOJyS18uCgZBIfeU9Q==" hashValue="Lti371c9mvqpn67v/d5VqAtEcQA7UD/VxfWKY5a6K9vdRel5g+E/eGrLlw3yfQJGWFQ+kXQzrC8SxaQxwOJzLw==" algorithmName="SHA-512" password="CC35"/>
  <autoFilter ref="C125:K240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hidden="1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20"/>
      <c r="AT3" s="17" t="s">
        <v>87</v>
      </c>
    </row>
    <row r="4" hidden="1" s="1" customFormat="1" ht="24.96" customHeight="1">
      <c r="B4" s="20"/>
      <c r="D4" s="137" t="s">
        <v>91</v>
      </c>
      <c r="L4" s="20"/>
      <c r="M4" s="138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39" t="s">
        <v>16</v>
      </c>
      <c r="L6" s="20"/>
    </row>
    <row r="7" hidden="1" s="1" customFormat="1" ht="16.5" customHeight="1">
      <c r="B7" s="20"/>
      <c r="E7" s="240" t="str">
        <f>'Rekapitulace stavby'!K6</f>
        <v>Oprava chodníků v Komenského ulici, Smečno</v>
      </c>
      <c r="F7" s="139"/>
      <c r="G7" s="139"/>
      <c r="H7" s="139"/>
      <c r="L7" s="20"/>
    </row>
    <row r="8" hidden="1" s="2" customFormat="1" ht="12" customHeight="1">
      <c r="A8" s="38"/>
      <c r="B8" s="44"/>
      <c r="C8" s="38"/>
      <c r="D8" s="139" t="s">
        <v>156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44"/>
      <c r="C9" s="38"/>
      <c r="D9" s="38"/>
      <c r="E9" s="140" t="s">
        <v>403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44"/>
      <c r="C11" s="38"/>
      <c r="D11" s="139" t="s">
        <v>18</v>
      </c>
      <c r="E11" s="38"/>
      <c r="F11" s="141" t="s">
        <v>1</v>
      </c>
      <c r="G11" s="38"/>
      <c r="H11" s="38"/>
      <c r="I11" s="139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39" t="s">
        <v>20</v>
      </c>
      <c r="E12" s="38"/>
      <c r="F12" s="141" t="s">
        <v>21</v>
      </c>
      <c r="G12" s="38"/>
      <c r="H12" s="38"/>
      <c r="I12" s="139" t="s">
        <v>22</v>
      </c>
      <c r="J12" s="142" t="str">
        <f>'Rekapitulace stavby'!AN8</f>
        <v>20. 1. 2021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39" t="s">
        <v>24</v>
      </c>
      <c r="E14" s="38"/>
      <c r="F14" s="38"/>
      <c r="G14" s="38"/>
      <c r="H14" s="38"/>
      <c r="I14" s="139" t="s">
        <v>25</v>
      </c>
      <c r="J14" s="141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44"/>
      <c r="C15" s="38"/>
      <c r="D15" s="38"/>
      <c r="E15" s="141" t="s">
        <v>27</v>
      </c>
      <c r="F15" s="38"/>
      <c r="G15" s="38"/>
      <c r="H15" s="38"/>
      <c r="I15" s="139" t="s">
        <v>28</v>
      </c>
      <c r="J15" s="141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44"/>
      <c r="C17" s="38"/>
      <c r="D17" s="139" t="s">
        <v>30</v>
      </c>
      <c r="E17" s="38"/>
      <c r="F17" s="38"/>
      <c r="G17" s="38"/>
      <c r="H17" s="38"/>
      <c r="I17" s="139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39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44"/>
      <c r="C20" s="38"/>
      <c r="D20" s="139" t="s">
        <v>32</v>
      </c>
      <c r="E20" s="38"/>
      <c r="F20" s="38"/>
      <c r="G20" s="38"/>
      <c r="H20" s="38"/>
      <c r="I20" s="139" t="s">
        <v>25</v>
      </c>
      <c r="J20" s="141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44"/>
      <c r="C21" s="38"/>
      <c r="D21" s="38"/>
      <c r="E21" s="141" t="str">
        <f>IF('Rekapitulace stavby'!E17="","",'Rekapitulace stavby'!E17)</f>
        <v xml:space="preserve"> </v>
      </c>
      <c r="F21" s="38"/>
      <c r="G21" s="38"/>
      <c r="H21" s="38"/>
      <c r="I21" s="139" t="s">
        <v>28</v>
      </c>
      <c r="J21" s="141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44"/>
      <c r="C23" s="38"/>
      <c r="D23" s="139" t="s">
        <v>35</v>
      </c>
      <c r="E23" s="38"/>
      <c r="F23" s="38"/>
      <c r="G23" s="38"/>
      <c r="H23" s="38"/>
      <c r="I23" s="139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39" t="s">
        <v>28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44"/>
      <c r="C26" s="38"/>
      <c r="D26" s="139" t="s">
        <v>36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hidden="1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47"/>
      <c r="E29" s="147"/>
      <c r="F29" s="147"/>
      <c r="G29" s="147"/>
      <c r="H29" s="147"/>
      <c r="I29" s="147"/>
      <c r="J29" s="147"/>
      <c r="K29" s="147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44"/>
      <c r="C30" s="38"/>
      <c r="D30" s="148" t="s">
        <v>37</v>
      </c>
      <c r="E30" s="38"/>
      <c r="F30" s="38"/>
      <c r="G30" s="38"/>
      <c r="H30" s="38"/>
      <c r="I30" s="38"/>
      <c r="J30" s="149">
        <f>ROUND(J126,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47"/>
      <c r="E31" s="147"/>
      <c r="F31" s="147"/>
      <c r="G31" s="147"/>
      <c r="H31" s="147"/>
      <c r="I31" s="147"/>
      <c r="J31" s="147"/>
      <c r="K31" s="147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38"/>
      <c r="F32" s="150" t="s">
        <v>39</v>
      </c>
      <c r="G32" s="38"/>
      <c r="H32" s="38"/>
      <c r="I32" s="150" t="s">
        <v>38</v>
      </c>
      <c r="J32" s="150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151" t="s">
        <v>41</v>
      </c>
      <c r="E33" s="139" t="s">
        <v>42</v>
      </c>
      <c r="F33" s="152">
        <f>ROUND((SUM(BE126:BE235)),  2)</f>
        <v>0</v>
      </c>
      <c r="G33" s="38"/>
      <c r="H33" s="38"/>
      <c r="I33" s="153">
        <v>0.20999999999999999</v>
      </c>
      <c r="J33" s="152">
        <f>ROUND(((SUM(BE126:BE235))*I33),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9" t="s">
        <v>43</v>
      </c>
      <c r="F34" s="152">
        <f>ROUND((SUM(BF126:BF235)),  2)</f>
        <v>0</v>
      </c>
      <c r="G34" s="38"/>
      <c r="H34" s="38"/>
      <c r="I34" s="153">
        <v>0.14999999999999999</v>
      </c>
      <c r="J34" s="152">
        <f>ROUND(((SUM(BF126:BF235))*I34),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9" t="s">
        <v>44</v>
      </c>
      <c r="F35" s="152">
        <f>ROUND((SUM(BG126:BG235)),  2)</f>
        <v>0</v>
      </c>
      <c r="G35" s="38"/>
      <c r="H35" s="38"/>
      <c r="I35" s="153">
        <v>0.20999999999999999</v>
      </c>
      <c r="J35" s="152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9" t="s">
        <v>45</v>
      </c>
      <c r="F36" s="152">
        <f>ROUND((SUM(BH126:BH235)),  2)</f>
        <v>0</v>
      </c>
      <c r="G36" s="38"/>
      <c r="H36" s="38"/>
      <c r="I36" s="153">
        <v>0.14999999999999999</v>
      </c>
      <c r="J36" s="152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9" t="s">
        <v>46</v>
      </c>
      <c r="F37" s="152">
        <f>ROUND((SUM(BI126:BI235)),  2)</f>
        <v>0</v>
      </c>
      <c r="G37" s="38"/>
      <c r="H37" s="38"/>
      <c r="I37" s="153">
        <v>0</v>
      </c>
      <c r="J37" s="152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44"/>
      <c r="C39" s="154"/>
      <c r="D39" s="155" t="s">
        <v>47</v>
      </c>
      <c r="E39" s="156"/>
      <c r="F39" s="156"/>
      <c r="G39" s="157" t="s">
        <v>48</v>
      </c>
      <c r="H39" s="158" t="s">
        <v>49</v>
      </c>
      <c r="I39" s="156"/>
      <c r="J39" s="159">
        <f>SUM(J30:J37)</f>
        <v>0</v>
      </c>
      <c r="K39" s="160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3"/>
      <c r="D50" s="161" t="s">
        <v>50</v>
      </c>
      <c r="E50" s="162"/>
      <c r="F50" s="162"/>
      <c r="G50" s="161" t="s">
        <v>51</v>
      </c>
      <c r="H50" s="162"/>
      <c r="I50" s="162"/>
      <c r="J50" s="162"/>
      <c r="K50" s="162"/>
      <c r="L50" s="6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63" t="s">
        <v>52</v>
      </c>
      <c r="E61" s="164"/>
      <c r="F61" s="165" t="s">
        <v>53</v>
      </c>
      <c r="G61" s="163" t="s">
        <v>52</v>
      </c>
      <c r="H61" s="164"/>
      <c r="I61" s="164"/>
      <c r="J61" s="166" t="s">
        <v>53</v>
      </c>
      <c r="K61" s="164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61" t="s">
        <v>54</v>
      </c>
      <c r="E65" s="167"/>
      <c r="F65" s="167"/>
      <c r="G65" s="161" t="s">
        <v>55</v>
      </c>
      <c r="H65" s="167"/>
      <c r="I65" s="167"/>
      <c r="J65" s="167"/>
      <c r="K65" s="167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63" t="s">
        <v>52</v>
      </c>
      <c r="E76" s="164"/>
      <c r="F76" s="165" t="s">
        <v>53</v>
      </c>
      <c r="G76" s="163" t="s">
        <v>52</v>
      </c>
      <c r="H76" s="164"/>
      <c r="I76" s="164"/>
      <c r="J76" s="166" t="s">
        <v>53</v>
      </c>
      <c r="K76" s="164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hidden="1" s="2" customFormat="1" ht="6.96" customHeight="1">
      <c r="A81" s="38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241" t="str">
        <f>E7</f>
        <v>Oprava chodníků v Komenského ulici, Smečno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156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02 - Komenského ulice - chodník levá strana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>Smečno</v>
      </c>
      <c r="G89" s="40"/>
      <c r="H89" s="40"/>
      <c r="I89" s="32" t="s">
        <v>22</v>
      </c>
      <c r="J89" s="79" t="str">
        <f>IF(J12="","",J12)</f>
        <v>20. 1. 2021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Smečno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35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72" t="s">
        <v>93</v>
      </c>
      <c r="D94" s="173"/>
      <c r="E94" s="173"/>
      <c r="F94" s="173"/>
      <c r="G94" s="173"/>
      <c r="H94" s="173"/>
      <c r="I94" s="173"/>
      <c r="J94" s="174" t="s">
        <v>94</v>
      </c>
      <c r="K94" s="173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75" t="s">
        <v>95</v>
      </c>
      <c r="D96" s="40"/>
      <c r="E96" s="40"/>
      <c r="F96" s="40"/>
      <c r="G96" s="40"/>
      <c r="H96" s="40"/>
      <c r="I96" s="40"/>
      <c r="J96" s="110">
        <f>J126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96</v>
      </c>
    </row>
    <row r="97" hidden="1" s="9" customFormat="1" ht="24.96" customHeight="1">
      <c r="A97" s="9"/>
      <c r="B97" s="176"/>
      <c r="C97" s="177"/>
      <c r="D97" s="178" t="s">
        <v>158</v>
      </c>
      <c r="E97" s="179"/>
      <c r="F97" s="179"/>
      <c r="G97" s="179"/>
      <c r="H97" s="179"/>
      <c r="I97" s="179"/>
      <c r="J97" s="180">
        <f>J127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159</v>
      </c>
      <c r="E98" s="185"/>
      <c r="F98" s="185"/>
      <c r="G98" s="185"/>
      <c r="H98" s="185"/>
      <c r="I98" s="185"/>
      <c r="J98" s="186">
        <f>J128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2"/>
      <c r="C99" s="183"/>
      <c r="D99" s="184" t="s">
        <v>160</v>
      </c>
      <c r="E99" s="185"/>
      <c r="F99" s="185"/>
      <c r="G99" s="185"/>
      <c r="H99" s="185"/>
      <c r="I99" s="185"/>
      <c r="J99" s="186">
        <f>J148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2"/>
      <c r="C100" s="183"/>
      <c r="D100" s="184" t="s">
        <v>161</v>
      </c>
      <c r="E100" s="185"/>
      <c r="F100" s="185"/>
      <c r="G100" s="185"/>
      <c r="H100" s="185"/>
      <c r="I100" s="185"/>
      <c r="J100" s="186">
        <f>J184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2"/>
      <c r="C101" s="183"/>
      <c r="D101" s="184" t="s">
        <v>162</v>
      </c>
      <c r="E101" s="185"/>
      <c r="F101" s="185"/>
      <c r="G101" s="185"/>
      <c r="H101" s="185"/>
      <c r="I101" s="185"/>
      <c r="J101" s="186">
        <f>J188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2"/>
      <c r="C102" s="183"/>
      <c r="D102" s="184" t="s">
        <v>163</v>
      </c>
      <c r="E102" s="185"/>
      <c r="F102" s="185"/>
      <c r="G102" s="185"/>
      <c r="H102" s="185"/>
      <c r="I102" s="185"/>
      <c r="J102" s="186">
        <f>J205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2"/>
      <c r="C103" s="183"/>
      <c r="D103" s="184" t="s">
        <v>164</v>
      </c>
      <c r="E103" s="185"/>
      <c r="F103" s="185"/>
      <c r="G103" s="185"/>
      <c r="H103" s="185"/>
      <c r="I103" s="185"/>
      <c r="J103" s="186">
        <f>J226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76"/>
      <c r="C104" s="177"/>
      <c r="D104" s="178" t="s">
        <v>165</v>
      </c>
      <c r="E104" s="179"/>
      <c r="F104" s="179"/>
      <c r="G104" s="179"/>
      <c r="H104" s="179"/>
      <c r="I104" s="179"/>
      <c r="J104" s="180">
        <f>J228</f>
        <v>0</v>
      </c>
      <c r="K104" s="177"/>
      <c r="L104" s="18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10" customFormat="1" ht="19.92" customHeight="1">
      <c r="A105" s="10"/>
      <c r="B105" s="182"/>
      <c r="C105" s="183"/>
      <c r="D105" s="184" t="s">
        <v>166</v>
      </c>
      <c r="E105" s="185"/>
      <c r="F105" s="185"/>
      <c r="G105" s="185"/>
      <c r="H105" s="185"/>
      <c r="I105" s="185"/>
      <c r="J105" s="186">
        <f>J229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2"/>
      <c r="C106" s="183"/>
      <c r="D106" s="184" t="s">
        <v>167</v>
      </c>
      <c r="E106" s="185"/>
      <c r="F106" s="185"/>
      <c r="G106" s="185"/>
      <c r="H106" s="185"/>
      <c r="I106" s="185"/>
      <c r="J106" s="186">
        <f>J232</f>
        <v>0</v>
      </c>
      <c r="K106" s="183"/>
      <c r="L106" s="18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hidden="1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hidden="1"/>
    <row r="110" hidden="1"/>
    <row r="111" hidden="1"/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103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241" t="str">
        <f>E7</f>
        <v>Oprava chodníků v Komenského ulici, Smečno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156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E9</f>
        <v>02 - Komenského ulice - chodník levá strana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F12</f>
        <v>Smečno</v>
      </c>
      <c r="G120" s="40"/>
      <c r="H120" s="40"/>
      <c r="I120" s="32" t="s">
        <v>22</v>
      </c>
      <c r="J120" s="79" t="str">
        <f>IF(J12="","",J12)</f>
        <v>20. 1. 2021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E15</f>
        <v>Město Smečno</v>
      </c>
      <c r="G122" s="40"/>
      <c r="H122" s="40"/>
      <c r="I122" s="32" t="s">
        <v>32</v>
      </c>
      <c r="J122" s="36" t="str">
        <f>E21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30</v>
      </c>
      <c r="D123" s="40"/>
      <c r="E123" s="40"/>
      <c r="F123" s="27" t="str">
        <f>IF(E18="","",E18)</f>
        <v>Vyplň údaj</v>
      </c>
      <c r="G123" s="40"/>
      <c r="H123" s="40"/>
      <c r="I123" s="32" t="s">
        <v>35</v>
      </c>
      <c r="J123" s="36" t="str">
        <f>E24</f>
        <v xml:space="preserve"> 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88"/>
      <c r="B125" s="189"/>
      <c r="C125" s="190" t="s">
        <v>104</v>
      </c>
      <c r="D125" s="191" t="s">
        <v>62</v>
      </c>
      <c r="E125" s="191" t="s">
        <v>58</v>
      </c>
      <c r="F125" s="191" t="s">
        <v>59</v>
      </c>
      <c r="G125" s="191" t="s">
        <v>105</v>
      </c>
      <c r="H125" s="191" t="s">
        <v>106</v>
      </c>
      <c r="I125" s="191" t="s">
        <v>107</v>
      </c>
      <c r="J125" s="192" t="s">
        <v>94</v>
      </c>
      <c r="K125" s="193" t="s">
        <v>108</v>
      </c>
      <c r="L125" s="194"/>
      <c r="M125" s="100" t="s">
        <v>1</v>
      </c>
      <c r="N125" s="101" t="s">
        <v>41</v>
      </c>
      <c r="O125" s="101" t="s">
        <v>109</v>
      </c>
      <c r="P125" s="101" t="s">
        <v>110</v>
      </c>
      <c r="Q125" s="101" t="s">
        <v>111</v>
      </c>
      <c r="R125" s="101" t="s">
        <v>112</v>
      </c>
      <c r="S125" s="101" t="s">
        <v>113</v>
      </c>
      <c r="T125" s="102" t="s">
        <v>114</v>
      </c>
      <c r="U125" s="188"/>
      <c r="V125" s="188"/>
      <c r="W125" s="188"/>
      <c r="X125" s="188"/>
      <c r="Y125" s="188"/>
      <c r="Z125" s="188"/>
      <c r="AA125" s="188"/>
      <c r="AB125" s="188"/>
      <c r="AC125" s="188"/>
      <c r="AD125" s="188"/>
      <c r="AE125" s="188"/>
    </row>
    <row r="126" s="2" customFormat="1" ht="22.8" customHeight="1">
      <c r="A126" s="38"/>
      <c r="B126" s="39"/>
      <c r="C126" s="107" t="s">
        <v>115</v>
      </c>
      <c r="D126" s="40"/>
      <c r="E126" s="40"/>
      <c r="F126" s="40"/>
      <c r="G126" s="40"/>
      <c r="H126" s="40"/>
      <c r="I126" s="40"/>
      <c r="J126" s="195">
        <f>BK126</f>
        <v>0</v>
      </c>
      <c r="K126" s="40"/>
      <c r="L126" s="44"/>
      <c r="M126" s="103"/>
      <c r="N126" s="196"/>
      <c r="O126" s="104"/>
      <c r="P126" s="197">
        <f>P127+P228</f>
        <v>0</v>
      </c>
      <c r="Q126" s="104"/>
      <c r="R126" s="197">
        <f>R127+R228</f>
        <v>67.818375000000003</v>
      </c>
      <c r="S126" s="104"/>
      <c r="T126" s="198">
        <f>T127+T228</f>
        <v>132.5025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76</v>
      </c>
      <c r="AU126" s="17" t="s">
        <v>96</v>
      </c>
      <c r="BK126" s="199">
        <f>BK127+BK228</f>
        <v>0</v>
      </c>
    </row>
    <row r="127" s="12" customFormat="1" ht="25.92" customHeight="1">
      <c r="A127" s="12"/>
      <c r="B127" s="200"/>
      <c r="C127" s="201"/>
      <c r="D127" s="202" t="s">
        <v>76</v>
      </c>
      <c r="E127" s="203" t="s">
        <v>168</v>
      </c>
      <c r="F127" s="203" t="s">
        <v>169</v>
      </c>
      <c r="G127" s="201"/>
      <c r="H127" s="201"/>
      <c r="I127" s="204"/>
      <c r="J127" s="205">
        <f>BK127</f>
        <v>0</v>
      </c>
      <c r="K127" s="201"/>
      <c r="L127" s="206"/>
      <c r="M127" s="207"/>
      <c r="N127" s="208"/>
      <c r="O127" s="208"/>
      <c r="P127" s="209">
        <f>P128+P148+P184+P188+P205+P226</f>
        <v>0</v>
      </c>
      <c r="Q127" s="208"/>
      <c r="R127" s="209">
        <f>R128+R148+R184+R188+R205+R226</f>
        <v>67.808345000000003</v>
      </c>
      <c r="S127" s="208"/>
      <c r="T127" s="210">
        <f>T128+T148+T184+T188+T205+T226</f>
        <v>132.5025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1" t="s">
        <v>82</v>
      </c>
      <c r="AT127" s="212" t="s">
        <v>76</v>
      </c>
      <c r="AU127" s="212" t="s">
        <v>77</v>
      </c>
      <c r="AY127" s="211" t="s">
        <v>119</v>
      </c>
      <c r="BK127" s="213">
        <f>BK128+BK148+BK184+BK188+BK205+BK226</f>
        <v>0</v>
      </c>
    </row>
    <row r="128" s="12" customFormat="1" ht="22.8" customHeight="1">
      <c r="A128" s="12"/>
      <c r="B128" s="200"/>
      <c r="C128" s="201"/>
      <c r="D128" s="202" t="s">
        <v>76</v>
      </c>
      <c r="E128" s="214" t="s">
        <v>82</v>
      </c>
      <c r="F128" s="214" t="s">
        <v>170</v>
      </c>
      <c r="G128" s="201"/>
      <c r="H128" s="201"/>
      <c r="I128" s="204"/>
      <c r="J128" s="215">
        <f>BK128</f>
        <v>0</v>
      </c>
      <c r="K128" s="201"/>
      <c r="L128" s="206"/>
      <c r="M128" s="207"/>
      <c r="N128" s="208"/>
      <c r="O128" s="208"/>
      <c r="P128" s="209">
        <f>SUM(P129:P147)</f>
        <v>0</v>
      </c>
      <c r="Q128" s="208"/>
      <c r="R128" s="209">
        <f>SUM(R129:R147)</f>
        <v>0</v>
      </c>
      <c r="S128" s="208"/>
      <c r="T128" s="210">
        <f>SUM(T129:T147)</f>
        <v>132.5025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1" t="s">
        <v>82</v>
      </c>
      <c r="AT128" s="212" t="s">
        <v>76</v>
      </c>
      <c r="AU128" s="212" t="s">
        <v>82</v>
      </c>
      <c r="AY128" s="211" t="s">
        <v>119</v>
      </c>
      <c r="BK128" s="213">
        <f>SUM(BK129:BK147)</f>
        <v>0</v>
      </c>
    </row>
    <row r="129" s="2" customFormat="1" ht="21.75" customHeight="1">
      <c r="A129" s="38"/>
      <c r="B129" s="39"/>
      <c r="C129" s="216" t="s">
        <v>82</v>
      </c>
      <c r="D129" s="216" t="s">
        <v>122</v>
      </c>
      <c r="E129" s="217" t="s">
        <v>171</v>
      </c>
      <c r="F129" s="218" t="s">
        <v>172</v>
      </c>
      <c r="G129" s="219" t="s">
        <v>173</v>
      </c>
      <c r="H129" s="220">
        <v>175.5</v>
      </c>
      <c r="I129" s="221"/>
      <c r="J129" s="222">
        <f>ROUND(I129*H129,2)</f>
        <v>0</v>
      </c>
      <c r="K129" s="223"/>
      <c r="L129" s="44"/>
      <c r="M129" s="224" t="s">
        <v>1</v>
      </c>
      <c r="N129" s="225" t="s">
        <v>42</v>
      </c>
      <c r="O129" s="91"/>
      <c r="P129" s="226">
        <f>O129*H129</f>
        <v>0</v>
      </c>
      <c r="Q129" s="226">
        <v>0</v>
      </c>
      <c r="R129" s="226">
        <f>Q129*H129</f>
        <v>0</v>
      </c>
      <c r="S129" s="226">
        <v>0.255</v>
      </c>
      <c r="T129" s="227">
        <f>S129*H129</f>
        <v>44.752499999999998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8" t="s">
        <v>140</v>
      </c>
      <c r="AT129" s="228" t="s">
        <v>122</v>
      </c>
      <c r="AU129" s="228" t="s">
        <v>87</v>
      </c>
      <c r="AY129" s="17" t="s">
        <v>119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7" t="s">
        <v>82</v>
      </c>
      <c r="BK129" s="229">
        <f>ROUND(I129*H129,2)</f>
        <v>0</v>
      </c>
      <c r="BL129" s="17" t="s">
        <v>140</v>
      </c>
      <c r="BM129" s="228" t="s">
        <v>174</v>
      </c>
    </row>
    <row r="130" s="13" customFormat="1">
      <c r="A130" s="13"/>
      <c r="B130" s="242"/>
      <c r="C130" s="243"/>
      <c r="D130" s="230" t="s">
        <v>175</v>
      </c>
      <c r="E130" s="244" t="s">
        <v>1</v>
      </c>
      <c r="F130" s="245" t="s">
        <v>404</v>
      </c>
      <c r="G130" s="243"/>
      <c r="H130" s="246">
        <v>175.5</v>
      </c>
      <c r="I130" s="247"/>
      <c r="J130" s="243"/>
      <c r="K130" s="243"/>
      <c r="L130" s="248"/>
      <c r="M130" s="249"/>
      <c r="N130" s="250"/>
      <c r="O130" s="250"/>
      <c r="P130" s="250"/>
      <c r="Q130" s="250"/>
      <c r="R130" s="250"/>
      <c r="S130" s="250"/>
      <c r="T130" s="25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2" t="s">
        <v>175</v>
      </c>
      <c r="AU130" s="252" t="s">
        <v>87</v>
      </c>
      <c r="AV130" s="13" t="s">
        <v>87</v>
      </c>
      <c r="AW130" s="13" t="s">
        <v>34</v>
      </c>
      <c r="AX130" s="13" t="s">
        <v>82</v>
      </c>
      <c r="AY130" s="252" t="s">
        <v>119</v>
      </c>
    </row>
    <row r="131" s="2" customFormat="1" ht="21.75" customHeight="1">
      <c r="A131" s="38"/>
      <c r="B131" s="39"/>
      <c r="C131" s="216" t="s">
        <v>185</v>
      </c>
      <c r="D131" s="216" t="s">
        <v>122</v>
      </c>
      <c r="E131" s="217" t="s">
        <v>186</v>
      </c>
      <c r="F131" s="218" t="s">
        <v>187</v>
      </c>
      <c r="G131" s="219" t="s">
        <v>173</v>
      </c>
      <c r="H131" s="220">
        <v>175.5</v>
      </c>
      <c r="I131" s="221"/>
      <c r="J131" s="222">
        <f>ROUND(I131*H131,2)</f>
        <v>0</v>
      </c>
      <c r="K131" s="223"/>
      <c r="L131" s="44"/>
      <c r="M131" s="224" t="s">
        <v>1</v>
      </c>
      <c r="N131" s="225" t="s">
        <v>42</v>
      </c>
      <c r="O131" s="91"/>
      <c r="P131" s="226">
        <f>O131*H131</f>
        <v>0</v>
      </c>
      <c r="Q131" s="226">
        <v>0</v>
      </c>
      <c r="R131" s="226">
        <f>Q131*H131</f>
        <v>0</v>
      </c>
      <c r="S131" s="226">
        <v>0.28999999999999998</v>
      </c>
      <c r="T131" s="227">
        <f>S131*H131</f>
        <v>50.894999999999996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8" t="s">
        <v>140</v>
      </c>
      <c r="AT131" s="228" t="s">
        <v>122</v>
      </c>
      <c r="AU131" s="228" t="s">
        <v>87</v>
      </c>
      <c r="AY131" s="17" t="s">
        <v>119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7" t="s">
        <v>82</v>
      </c>
      <c r="BK131" s="229">
        <f>ROUND(I131*H131,2)</f>
        <v>0</v>
      </c>
      <c r="BL131" s="17" t="s">
        <v>140</v>
      </c>
      <c r="BM131" s="228" t="s">
        <v>188</v>
      </c>
    </row>
    <row r="132" s="13" customFormat="1">
      <c r="A132" s="13"/>
      <c r="B132" s="242"/>
      <c r="C132" s="243"/>
      <c r="D132" s="230" t="s">
        <v>175</v>
      </c>
      <c r="E132" s="244" t="s">
        <v>1</v>
      </c>
      <c r="F132" s="245" t="s">
        <v>405</v>
      </c>
      <c r="G132" s="243"/>
      <c r="H132" s="246">
        <v>175.5</v>
      </c>
      <c r="I132" s="247"/>
      <c r="J132" s="243"/>
      <c r="K132" s="243"/>
      <c r="L132" s="248"/>
      <c r="M132" s="249"/>
      <c r="N132" s="250"/>
      <c r="O132" s="250"/>
      <c r="P132" s="250"/>
      <c r="Q132" s="250"/>
      <c r="R132" s="250"/>
      <c r="S132" s="250"/>
      <c r="T132" s="25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2" t="s">
        <v>175</v>
      </c>
      <c r="AU132" s="252" t="s">
        <v>87</v>
      </c>
      <c r="AV132" s="13" t="s">
        <v>87</v>
      </c>
      <c r="AW132" s="13" t="s">
        <v>34</v>
      </c>
      <c r="AX132" s="13" t="s">
        <v>82</v>
      </c>
      <c r="AY132" s="252" t="s">
        <v>119</v>
      </c>
    </row>
    <row r="133" s="2" customFormat="1" ht="21.75" customHeight="1">
      <c r="A133" s="38"/>
      <c r="B133" s="39"/>
      <c r="C133" s="216" t="s">
        <v>336</v>
      </c>
      <c r="D133" s="216" t="s">
        <v>122</v>
      </c>
      <c r="E133" s="217" t="s">
        <v>191</v>
      </c>
      <c r="F133" s="218" t="s">
        <v>192</v>
      </c>
      <c r="G133" s="219" t="s">
        <v>173</v>
      </c>
      <c r="H133" s="220">
        <v>58.5</v>
      </c>
      <c r="I133" s="221"/>
      <c r="J133" s="222">
        <f>ROUND(I133*H133,2)</f>
        <v>0</v>
      </c>
      <c r="K133" s="223"/>
      <c r="L133" s="44"/>
      <c r="M133" s="224" t="s">
        <v>1</v>
      </c>
      <c r="N133" s="225" t="s">
        <v>42</v>
      </c>
      <c r="O133" s="91"/>
      <c r="P133" s="226">
        <f>O133*H133</f>
        <v>0</v>
      </c>
      <c r="Q133" s="226">
        <v>0</v>
      </c>
      <c r="R133" s="226">
        <f>Q133*H133</f>
        <v>0</v>
      </c>
      <c r="S133" s="226">
        <v>0.22</v>
      </c>
      <c r="T133" s="227">
        <f>S133*H133</f>
        <v>12.869999999999999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8" t="s">
        <v>140</v>
      </c>
      <c r="AT133" s="228" t="s">
        <v>122</v>
      </c>
      <c r="AU133" s="228" t="s">
        <v>87</v>
      </c>
      <c r="AY133" s="17" t="s">
        <v>119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7" t="s">
        <v>82</v>
      </c>
      <c r="BK133" s="229">
        <f>ROUND(I133*H133,2)</f>
        <v>0</v>
      </c>
      <c r="BL133" s="17" t="s">
        <v>140</v>
      </c>
      <c r="BM133" s="228" t="s">
        <v>406</v>
      </c>
    </row>
    <row r="134" s="13" customFormat="1">
      <c r="A134" s="13"/>
      <c r="B134" s="242"/>
      <c r="C134" s="243"/>
      <c r="D134" s="230" t="s">
        <v>175</v>
      </c>
      <c r="E134" s="244" t="s">
        <v>1</v>
      </c>
      <c r="F134" s="245" t="s">
        <v>407</v>
      </c>
      <c r="G134" s="243"/>
      <c r="H134" s="246">
        <v>58.5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2" t="s">
        <v>175</v>
      </c>
      <c r="AU134" s="252" t="s">
        <v>87</v>
      </c>
      <c r="AV134" s="13" t="s">
        <v>87</v>
      </c>
      <c r="AW134" s="13" t="s">
        <v>34</v>
      </c>
      <c r="AX134" s="13" t="s">
        <v>82</v>
      </c>
      <c r="AY134" s="252" t="s">
        <v>119</v>
      </c>
    </row>
    <row r="135" s="2" customFormat="1" ht="16.5" customHeight="1">
      <c r="A135" s="38"/>
      <c r="B135" s="39"/>
      <c r="C135" s="216" t="s">
        <v>135</v>
      </c>
      <c r="D135" s="216" t="s">
        <v>122</v>
      </c>
      <c r="E135" s="217" t="s">
        <v>195</v>
      </c>
      <c r="F135" s="218" t="s">
        <v>196</v>
      </c>
      <c r="G135" s="219" t="s">
        <v>197</v>
      </c>
      <c r="H135" s="220">
        <v>117</v>
      </c>
      <c r="I135" s="221"/>
      <c r="J135" s="222">
        <f>ROUND(I135*H135,2)</f>
        <v>0</v>
      </c>
      <c r="K135" s="223"/>
      <c r="L135" s="44"/>
      <c r="M135" s="224" t="s">
        <v>1</v>
      </c>
      <c r="N135" s="225" t="s">
        <v>42</v>
      </c>
      <c r="O135" s="91"/>
      <c r="P135" s="226">
        <f>O135*H135</f>
        <v>0</v>
      </c>
      <c r="Q135" s="226">
        <v>0</v>
      </c>
      <c r="R135" s="226">
        <f>Q135*H135</f>
        <v>0</v>
      </c>
      <c r="S135" s="226">
        <v>0.20499999999999999</v>
      </c>
      <c r="T135" s="227">
        <f>S135*H135</f>
        <v>23.984999999999999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8" t="s">
        <v>140</v>
      </c>
      <c r="AT135" s="228" t="s">
        <v>122</v>
      </c>
      <c r="AU135" s="228" t="s">
        <v>87</v>
      </c>
      <c r="AY135" s="17" t="s">
        <v>119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7" t="s">
        <v>82</v>
      </c>
      <c r="BK135" s="229">
        <f>ROUND(I135*H135,2)</f>
        <v>0</v>
      </c>
      <c r="BL135" s="17" t="s">
        <v>140</v>
      </c>
      <c r="BM135" s="228" t="s">
        <v>198</v>
      </c>
    </row>
    <row r="136" s="13" customFormat="1">
      <c r="A136" s="13"/>
      <c r="B136" s="242"/>
      <c r="C136" s="243"/>
      <c r="D136" s="230" t="s">
        <v>175</v>
      </c>
      <c r="E136" s="244" t="s">
        <v>1</v>
      </c>
      <c r="F136" s="245" t="s">
        <v>408</v>
      </c>
      <c r="G136" s="243"/>
      <c r="H136" s="246">
        <v>117</v>
      </c>
      <c r="I136" s="247"/>
      <c r="J136" s="243"/>
      <c r="K136" s="243"/>
      <c r="L136" s="248"/>
      <c r="M136" s="249"/>
      <c r="N136" s="250"/>
      <c r="O136" s="250"/>
      <c r="P136" s="250"/>
      <c r="Q136" s="250"/>
      <c r="R136" s="250"/>
      <c r="S136" s="250"/>
      <c r="T136" s="25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2" t="s">
        <v>175</v>
      </c>
      <c r="AU136" s="252" t="s">
        <v>87</v>
      </c>
      <c r="AV136" s="13" t="s">
        <v>87</v>
      </c>
      <c r="AW136" s="13" t="s">
        <v>34</v>
      </c>
      <c r="AX136" s="13" t="s">
        <v>82</v>
      </c>
      <c r="AY136" s="252" t="s">
        <v>119</v>
      </c>
    </row>
    <row r="137" s="2" customFormat="1" ht="33" customHeight="1">
      <c r="A137" s="38"/>
      <c r="B137" s="39"/>
      <c r="C137" s="216" t="s">
        <v>200</v>
      </c>
      <c r="D137" s="216" t="s">
        <v>122</v>
      </c>
      <c r="E137" s="217" t="s">
        <v>201</v>
      </c>
      <c r="F137" s="218" t="s">
        <v>202</v>
      </c>
      <c r="G137" s="219" t="s">
        <v>203</v>
      </c>
      <c r="H137" s="220">
        <v>14.4</v>
      </c>
      <c r="I137" s="221"/>
      <c r="J137" s="222">
        <f>ROUND(I137*H137,2)</f>
        <v>0</v>
      </c>
      <c r="K137" s="223"/>
      <c r="L137" s="44"/>
      <c r="M137" s="224" t="s">
        <v>1</v>
      </c>
      <c r="N137" s="225" t="s">
        <v>42</v>
      </c>
      <c r="O137" s="91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8" t="s">
        <v>140</v>
      </c>
      <c r="AT137" s="228" t="s">
        <v>122</v>
      </c>
      <c r="AU137" s="228" t="s">
        <v>87</v>
      </c>
      <c r="AY137" s="17" t="s">
        <v>119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7" t="s">
        <v>82</v>
      </c>
      <c r="BK137" s="229">
        <f>ROUND(I137*H137,2)</f>
        <v>0</v>
      </c>
      <c r="BL137" s="17" t="s">
        <v>140</v>
      </c>
      <c r="BM137" s="228" t="s">
        <v>204</v>
      </c>
    </row>
    <row r="138" s="13" customFormat="1">
      <c r="A138" s="13"/>
      <c r="B138" s="242"/>
      <c r="C138" s="243"/>
      <c r="D138" s="230" t="s">
        <v>175</v>
      </c>
      <c r="E138" s="244" t="s">
        <v>1</v>
      </c>
      <c r="F138" s="245" t="s">
        <v>409</v>
      </c>
      <c r="G138" s="243"/>
      <c r="H138" s="246">
        <v>5.625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2" t="s">
        <v>175</v>
      </c>
      <c r="AU138" s="252" t="s">
        <v>87</v>
      </c>
      <c r="AV138" s="13" t="s">
        <v>87</v>
      </c>
      <c r="AW138" s="13" t="s">
        <v>34</v>
      </c>
      <c r="AX138" s="13" t="s">
        <v>77</v>
      </c>
      <c r="AY138" s="252" t="s">
        <v>119</v>
      </c>
    </row>
    <row r="139" s="13" customFormat="1">
      <c r="A139" s="13"/>
      <c r="B139" s="242"/>
      <c r="C139" s="243"/>
      <c r="D139" s="230" t="s">
        <v>175</v>
      </c>
      <c r="E139" s="244" t="s">
        <v>1</v>
      </c>
      <c r="F139" s="245" t="s">
        <v>410</v>
      </c>
      <c r="G139" s="243"/>
      <c r="H139" s="246">
        <v>8.7750000000000004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2" t="s">
        <v>175</v>
      </c>
      <c r="AU139" s="252" t="s">
        <v>87</v>
      </c>
      <c r="AV139" s="13" t="s">
        <v>87</v>
      </c>
      <c r="AW139" s="13" t="s">
        <v>34</v>
      </c>
      <c r="AX139" s="13" t="s">
        <v>77</v>
      </c>
      <c r="AY139" s="252" t="s">
        <v>119</v>
      </c>
    </row>
    <row r="140" s="14" customFormat="1">
      <c r="A140" s="14"/>
      <c r="B140" s="253"/>
      <c r="C140" s="254"/>
      <c r="D140" s="230" t="s">
        <v>175</v>
      </c>
      <c r="E140" s="255" t="s">
        <v>1</v>
      </c>
      <c r="F140" s="256" t="s">
        <v>179</v>
      </c>
      <c r="G140" s="254"/>
      <c r="H140" s="257">
        <v>14.4</v>
      </c>
      <c r="I140" s="258"/>
      <c r="J140" s="254"/>
      <c r="K140" s="254"/>
      <c r="L140" s="259"/>
      <c r="M140" s="260"/>
      <c r="N140" s="261"/>
      <c r="O140" s="261"/>
      <c r="P140" s="261"/>
      <c r="Q140" s="261"/>
      <c r="R140" s="261"/>
      <c r="S140" s="261"/>
      <c r="T140" s="26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3" t="s">
        <v>175</v>
      </c>
      <c r="AU140" s="263" t="s">
        <v>87</v>
      </c>
      <c r="AV140" s="14" t="s">
        <v>140</v>
      </c>
      <c r="AW140" s="14" t="s">
        <v>34</v>
      </c>
      <c r="AX140" s="14" t="s">
        <v>82</v>
      </c>
      <c r="AY140" s="263" t="s">
        <v>119</v>
      </c>
    </row>
    <row r="141" s="2" customFormat="1" ht="33" customHeight="1">
      <c r="A141" s="38"/>
      <c r="B141" s="39"/>
      <c r="C141" s="216" t="s">
        <v>207</v>
      </c>
      <c r="D141" s="216" t="s">
        <v>122</v>
      </c>
      <c r="E141" s="217" t="s">
        <v>208</v>
      </c>
      <c r="F141" s="218" t="s">
        <v>209</v>
      </c>
      <c r="G141" s="219" t="s">
        <v>203</v>
      </c>
      <c r="H141" s="220">
        <v>5.8499999999999996</v>
      </c>
      <c r="I141" s="221"/>
      <c r="J141" s="222">
        <f>ROUND(I141*H141,2)</f>
        <v>0</v>
      </c>
      <c r="K141" s="223"/>
      <c r="L141" s="44"/>
      <c r="M141" s="224" t="s">
        <v>1</v>
      </c>
      <c r="N141" s="225" t="s">
        <v>42</v>
      </c>
      <c r="O141" s="91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8" t="s">
        <v>140</v>
      </c>
      <c r="AT141" s="228" t="s">
        <v>122</v>
      </c>
      <c r="AU141" s="228" t="s">
        <v>87</v>
      </c>
      <c r="AY141" s="17" t="s">
        <v>119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7" t="s">
        <v>82</v>
      </c>
      <c r="BK141" s="229">
        <f>ROUND(I141*H141,2)</f>
        <v>0</v>
      </c>
      <c r="BL141" s="17" t="s">
        <v>140</v>
      </c>
      <c r="BM141" s="228" t="s">
        <v>210</v>
      </c>
    </row>
    <row r="142" s="13" customFormat="1">
      <c r="A142" s="13"/>
      <c r="B142" s="242"/>
      <c r="C142" s="243"/>
      <c r="D142" s="230" t="s">
        <v>175</v>
      </c>
      <c r="E142" s="244" t="s">
        <v>1</v>
      </c>
      <c r="F142" s="245" t="s">
        <v>411</v>
      </c>
      <c r="G142" s="243"/>
      <c r="H142" s="246">
        <v>5.8499999999999996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2" t="s">
        <v>175</v>
      </c>
      <c r="AU142" s="252" t="s">
        <v>87</v>
      </c>
      <c r="AV142" s="13" t="s">
        <v>87</v>
      </c>
      <c r="AW142" s="13" t="s">
        <v>34</v>
      </c>
      <c r="AX142" s="13" t="s">
        <v>82</v>
      </c>
      <c r="AY142" s="252" t="s">
        <v>119</v>
      </c>
    </row>
    <row r="143" s="2" customFormat="1" ht="33" customHeight="1">
      <c r="A143" s="38"/>
      <c r="B143" s="39"/>
      <c r="C143" s="216" t="s">
        <v>212</v>
      </c>
      <c r="D143" s="216" t="s">
        <v>122</v>
      </c>
      <c r="E143" s="217" t="s">
        <v>213</v>
      </c>
      <c r="F143" s="218" t="s">
        <v>214</v>
      </c>
      <c r="G143" s="219" t="s">
        <v>203</v>
      </c>
      <c r="H143" s="220">
        <v>20.25</v>
      </c>
      <c r="I143" s="221"/>
      <c r="J143" s="222">
        <f>ROUND(I143*H143,2)</f>
        <v>0</v>
      </c>
      <c r="K143" s="223"/>
      <c r="L143" s="44"/>
      <c r="M143" s="224" t="s">
        <v>1</v>
      </c>
      <c r="N143" s="225" t="s">
        <v>42</v>
      </c>
      <c r="O143" s="91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8" t="s">
        <v>140</v>
      </c>
      <c r="AT143" s="228" t="s">
        <v>122</v>
      </c>
      <c r="AU143" s="228" t="s">
        <v>87</v>
      </c>
      <c r="AY143" s="17" t="s">
        <v>119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7" t="s">
        <v>82</v>
      </c>
      <c r="BK143" s="229">
        <f>ROUND(I143*H143,2)</f>
        <v>0</v>
      </c>
      <c r="BL143" s="17" t="s">
        <v>140</v>
      </c>
      <c r="BM143" s="228" t="s">
        <v>215</v>
      </c>
    </row>
    <row r="144" s="15" customFormat="1">
      <c r="A144" s="15"/>
      <c r="B144" s="264"/>
      <c r="C144" s="265"/>
      <c r="D144" s="230" t="s">
        <v>175</v>
      </c>
      <c r="E144" s="266" t="s">
        <v>1</v>
      </c>
      <c r="F144" s="267" t="s">
        <v>216</v>
      </c>
      <c r="G144" s="265"/>
      <c r="H144" s="266" t="s">
        <v>1</v>
      </c>
      <c r="I144" s="268"/>
      <c r="J144" s="265"/>
      <c r="K144" s="265"/>
      <c r="L144" s="269"/>
      <c r="M144" s="270"/>
      <c r="N144" s="271"/>
      <c r="O144" s="271"/>
      <c r="P144" s="271"/>
      <c r="Q144" s="271"/>
      <c r="R144" s="271"/>
      <c r="S144" s="271"/>
      <c r="T144" s="272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73" t="s">
        <v>175</v>
      </c>
      <c r="AU144" s="273" t="s">
        <v>87</v>
      </c>
      <c r="AV144" s="15" t="s">
        <v>82</v>
      </c>
      <c r="AW144" s="15" t="s">
        <v>34</v>
      </c>
      <c r="AX144" s="15" t="s">
        <v>77</v>
      </c>
      <c r="AY144" s="273" t="s">
        <v>119</v>
      </c>
    </row>
    <row r="145" s="13" customFormat="1">
      <c r="A145" s="13"/>
      <c r="B145" s="242"/>
      <c r="C145" s="243"/>
      <c r="D145" s="230" t="s">
        <v>175</v>
      </c>
      <c r="E145" s="244" t="s">
        <v>1</v>
      </c>
      <c r="F145" s="245" t="s">
        <v>412</v>
      </c>
      <c r="G145" s="243"/>
      <c r="H145" s="246">
        <v>20.25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2" t="s">
        <v>175</v>
      </c>
      <c r="AU145" s="252" t="s">
        <v>87</v>
      </c>
      <c r="AV145" s="13" t="s">
        <v>87</v>
      </c>
      <c r="AW145" s="13" t="s">
        <v>34</v>
      </c>
      <c r="AX145" s="13" t="s">
        <v>82</v>
      </c>
      <c r="AY145" s="252" t="s">
        <v>119</v>
      </c>
    </row>
    <row r="146" s="2" customFormat="1" ht="21.75" customHeight="1">
      <c r="A146" s="38"/>
      <c r="B146" s="39"/>
      <c r="C146" s="216" t="s">
        <v>218</v>
      </c>
      <c r="D146" s="216" t="s">
        <v>122</v>
      </c>
      <c r="E146" s="217" t="s">
        <v>219</v>
      </c>
      <c r="F146" s="218" t="s">
        <v>220</v>
      </c>
      <c r="G146" s="219" t="s">
        <v>173</v>
      </c>
      <c r="H146" s="220">
        <v>175.5</v>
      </c>
      <c r="I146" s="221"/>
      <c r="J146" s="222">
        <f>ROUND(I146*H146,2)</f>
        <v>0</v>
      </c>
      <c r="K146" s="223"/>
      <c r="L146" s="44"/>
      <c r="M146" s="224" t="s">
        <v>1</v>
      </c>
      <c r="N146" s="225" t="s">
        <v>42</v>
      </c>
      <c r="O146" s="91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8" t="s">
        <v>140</v>
      </c>
      <c r="AT146" s="228" t="s">
        <v>122</v>
      </c>
      <c r="AU146" s="228" t="s">
        <v>87</v>
      </c>
      <c r="AY146" s="17" t="s">
        <v>119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7" t="s">
        <v>82</v>
      </c>
      <c r="BK146" s="229">
        <f>ROUND(I146*H146,2)</f>
        <v>0</v>
      </c>
      <c r="BL146" s="17" t="s">
        <v>140</v>
      </c>
      <c r="BM146" s="228" t="s">
        <v>221</v>
      </c>
    </row>
    <row r="147" s="13" customFormat="1">
      <c r="A147" s="13"/>
      <c r="B147" s="242"/>
      <c r="C147" s="243"/>
      <c r="D147" s="230" t="s">
        <v>175</v>
      </c>
      <c r="E147" s="244" t="s">
        <v>1</v>
      </c>
      <c r="F147" s="245" t="s">
        <v>413</v>
      </c>
      <c r="G147" s="243"/>
      <c r="H147" s="246">
        <v>175.5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2" t="s">
        <v>175</v>
      </c>
      <c r="AU147" s="252" t="s">
        <v>87</v>
      </c>
      <c r="AV147" s="13" t="s">
        <v>87</v>
      </c>
      <c r="AW147" s="13" t="s">
        <v>34</v>
      </c>
      <c r="AX147" s="13" t="s">
        <v>82</v>
      </c>
      <c r="AY147" s="252" t="s">
        <v>119</v>
      </c>
    </row>
    <row r="148" s="12" customFormat="1" ht="22.8" customHeight="1">
      <c r="A148" s="12"/>
      <c r="B148" s="200"/>
      <c r="C148" s="201"/>
      <c r="D148" s="202" t="s">
        <v>76</v>
      </c>
      <c r="E148" s="214" t="s">
        <v>118</v>
      </c>
      <c r="F148" s="214" t="s">
        <v>223</v>
      </c>
      <c r="G148" s="201"/>
      <c r="H148" s="201"/>
      <c r="I148" s="204"/>
      <c r="J148" s="215">
        <f>BK148</f>
        <v>0</v>
      </c>
      <c r="K148" s="201"/>
      <c r="L148" s="206"/>
      <c r="M148" s="207"/>
      <c r="N148" s="208"/>
      <c r="O148" s="208"/>
      <c r="P148" s="209">
        <f>SUM(P149:P183)</f>
        <v>0</v>
      </c>
      <c r="Q148" s="208"/>
      <c r="R148" s="209">
        <f>SUM(R149:R183)</f>
        <v>40.672775000000001</v>
      </c>
      <c r="S148" s="208"/>
      <c r="T148" s="210">
        <f>SUM(T149:T183)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1" t="s">
        <v>82</v>
      </c>
      <c r="AT148" s="212" t="s">
        <v>76</v>
      </c>
      <c r="AU148" s="212" t="s">
        <v>82</v>
      </c>
      <c r="AY148" s="211" t="s">
        <v>119</v>
      </c>
      <c r="BK148" s="213">
        <f>SUM(BK149:BK183)</f>
        <v>0</v>
      </c>
    </row>
    <row r="149" s="2" customFormat="1" ht="16.5" customHeight="1">
      <c r="A149" s="38"/>
      <c r="B149" s="39"/>
      <c r="C149" s="216" t="s">
        <v>224</v>
      </c>
      <c r="D149" s="216" t="s">
        <v>122</v>
      </c>
      <c r="E149" s="217" t="s">
        <v>225</v>
      </c>
      <c r="F149" s="218" t="s">
        <v>226</v>
      </c>
      <c r="G149" s="219" t="s">
        <v>173</v>
      </c>
      <c r="H149" s="220">
        <v>180.59999999999999</v>
      </c>
      <c r="I149" s="221"/>
      <c r="J149" s="222">
        <f>ROUND(I149*H149,2)</f>
        <v>0</v>
      </c>
      <c r="K149" s="223"/>
      <c r="L149" s="44"/>
      <c r="M149" s="224" t="s">
        <v>1</v>
      </c>
      <c r="N149" s="225" t="s">
        <v>42</v>
      </c>
      <c r="O149" s="91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8" t="s">
        <v>140</v>
      </c>
      <c r="AT149" s="228" t="s">
        <v>122</v>
      </c>
      <c r="AU149" s="228" t="s">
        <v>87</v>
      </c>
      <c r="AY149" s="17" t="s">
        <v>119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7" t="s">
        <v>82</v>
      </c>
      <c r="BK149" s="229">
        <f>ROUND(I149*H149,2)</f>
        <v>0</v>
      </c>
      <c r="BL149" s="17" t="s">
        <v>140</v>
      </c>
      <c r="BM149" s="228" t="s">
        <v>227</v>
      </c>
    </row>
    <row r="150" s="13" customFormat="1">
      <c r="A150" s="13"/>
      <c r="B150" s="242"/>
      <c r="C150" s="243"/>
      <c r="D150" s="230" t="s">
        <v>175</v>
      </c>
      <c r="E150" s="244" t="s">
        <v>1</v>
      </c>
      <c r="F150" s="245" t="s">
        <v>414</v>
      </c>
      <c r="G150" s="243"/>
      <c r="H150" s="246">
        <v>175.5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2" t="s">
        <v>175</v>
      </c>
      <c r="AU150" s="252" t="s">
        <v>87</v>
      </c>
      <c r="AV150" s="13" t="s">
        <v>87</v>
      </c>
      <c r="AW150" s="13" t="s">
        <v>34</v>
      </c>
      <c r="AX150" s="13" t="s">
        <v>77</v>
      </c>
      <c r="AY150" s="252" t="s">
        <v>119</v>
      </c>
    </row>
    <row r="151" s="13" customFormat="1">
      <c r="A151" s="13"/>
      <c r="B151" s="242"/>
      <c r="C151" s="243"/>
      <c r="D151" s="230" t="s">
        <v>175</v>
      </c>
      <c r="E151" s="244" t="s">
        <v>1</v>
      </c>
      <c r="F151" s="245" t="s">
        <v>415</v>
      </c>
      <c r="G151" s="243"/>
      <c r="H151" s="246">
        <v>-30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2" t="s">
        <v>175</v>
      </c>
      <c r="AU151" s="252" t="s">
        <v>87</v>
      </c>
      <c r="AV151" s="13" t="s">
        <v>87</v>
      </c>
      <c r="AW151" s="13" t="s">
        <v>34</v>
      </c>
      <c r="AX151" s="13" t="s">
        <v>77</v>
      </c>
      <c r="AY151" s="252" t="s">
        <v>119</v>
      </c>
    </row>
    <row r="152" s="13" customFormat="1">
      <c r="A152" s="13"/>
      <c r="B152" s="242"/>
      <c r="C152" s="243"/>
      <c r="D152" s="230" t="s">
        <v>175</v>
      </c>
      <c r="E152" s="244" t="s">
        <v>1</v>
      </c>
      <c r="F152" s="245" t="s">
        <v>416</v>
      </c>
      <c r="G152" s="243"/>
      <c r="H152" s="246">
        <v>35.100000000000001</v>
      </c>
      <c r="I152" s="247"/>
      <c r="J152" s="243"/>
      <c r="K152" s="243"/>
      <c r="L152" s="248"/>
      <c r="M152" s="249"/>
      <c r="N152" s="250"/>
      <c r="O152" s="250"/>
      <c r="P152" s="250"/>
      <c r="Q152" s="250"/>
      <c r="R152" s="250"/>
      <c r="S152" s="250"/>
      <c r="T152" s="25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2" t="s">
        <v>175</v>
      </c>
      <c r="AU152" s="252" t="s">
        <v>87</v>
      </c>
      <c r="AV152" s="13" t="s">
        <v>87</v>
      </c>
      <c r="AW152" s="13" t="s">
        <v>34</v>
      </c>
      <c r="AX152" s="13" t="s">
        <v>77</v>
      </c>
      <c r="AY152" s="252" t="s">
        <v>119</v>
      </c>
    </row>
    <row r="153" s="14" customFormat="1">
      <c r="A153" s="14"/>
      <c r="B153" s="253"/>
      <c r="C153" s="254"/>
      <c r="D153" s="230" t="s">
        <v>175</v>
      </c>
      <c r="E153" s="255" t="s">
        <v>1</v>
      </c>
      <c r="F153" s="256" t="s">
        <v>179</v>
      </c>
      <c r="G153" s="254"/>
      <c r="H153" s="257">
        <v>180.59999999999999</v>
      </c>
      <c r="I153" s="258"/>
      <c r="J153" s="254"/>
      <c r="K153" s="254"/>
      <c r="L153" s="259"/>
      <c r="M153" s="260"/>
      <c r="N153" s="261"/>
      <c r="O153" s="261"/>
      <c r="P153" s="261"/>
      <c r="Q153" s="261"/>
      <c r="R153" s="261"/>
      <c r="S153" s="261"/>
      <c r="T153" s="26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3" t="s">
        <v>175</v>
      </c>
      <c r="AU153" s="263" t="s">
        <v>87</v>
      </c>
      <c r="AV153" s="14" t="s">
        <v>140</v>
      </c>
      <c r="AW153" s="14" t="s">
        <v>34</v>
      </c>
      <c r="AX153" s="14" t="s">
        <v>82</v>
      </c>
      <c r="AY153" s="263" t="s">
        <v>119</v>
      </c>
    </row>
    <row r="154" s="2" customFormat="1" ht="16.5" customHeight="1">
      <c r="A154" s="38"/>
      <c r="B154" s="39"/>
      <c r="C154" s="216" t="s">
        <v>231</v>
      </c>
      <c r="D154" s="216" t="s">
        <v>122</v>
      </c>
      <c r="E154" s="217" t="s">
        <v>232</v>
      </c>
      <c r="F154" s="218" t="s">
        <v>233</v>
      </c>
      <c r="G154" s="219" t="s">
        <v>173</v>
      </c>
      <c r="H154" s="220">
        <v>30</v>
      </c>
      <c r="I154" s="221"/>
      <c r="J154" s="222">
        <f>ROUND(I154*H154,2)</f>
        <v>0</v>
      </c>
      <c r="K154" s="223"/>
      <c r="L154" s="44"/>
      <c r="M154" s="224" t="s">
        <v>1</v>
      </c>
      <c r="N154" s="225" t="s">
        <v>42</v>
      </c>
      <c r="O154" s="91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8" t="s">
        <v>140</v>
      </c>
      <c r="AT154" s="228" t="s">
        <v>122</v>
      </c>
      <c r="AU154" s="228" t="s">
        <v>87</v>
      </c>
      <c r="AY154" s="17" t="s">
        <v>119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7" t="s">
        <v>82</v>
      </c>
      <c r="BK154" s="229">
        <f>ROUND(I154*H154,2)</f>
        <v>0</v>
      </c>
      <c r="BL154" s="17" t="s">
        <v>140</v>
      </c>
      <c r="BM154" s="228" t="s">
        <v>234</v>
      </c>
    </row>
    <row r="155" s="13" customFormat="1">
      <c r="A155" s="13"/>
      <c r="B155" s="242"/>
      <c r="C155" s="243"/>
      <c r="D155" s="230" t="s">
        <v>175</v>
      </c>
      <c r="E155" s="244" t="s">
        <v>1</v>
      </c>
      <c r="F155" s="245" t="s">
        <v>417</v>
      </c>
      <c r="G155" s="243"/>
      <c r="H155" s="246">
        <v>30</v>
      </c>
      <c r="I155" s="247"/>
      <c r="J155" s="243"/>
      <c r="K155" s="243"/>
      <c r="L155" s="248"/>
      <c r="M155" s="249"/>
      <c r="N155" s="250"/>
      <c r="O155" s="250"/>
      <c r="P155" s="250"/>
      <c r="Q155" s="250"/>
      <c r="R155" s="250"/>
      <c r="S155" s="250"/>
      <c r="T155" s="25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2" t="s">
        <v>175</v>
      </c>
      <c r="AU155" s="252" t="s">
        <v>87</v>
      </c>
      <c r="AV155" s="13" t="s">
        <v>87</v>
      </c>
      <c r="AW155" s="13" t="s">
        <v>34</v>
      </c>
      <c r="AX155" s="13" t="s">
        <v>82</v>
      </c>
      <c r="AY155" s="252" t="s">
        <v>119</v>
      </c>
    </row>
    <row r="156" s="13" customFormat="1">
      <c r="A156" s="13"/>
      <c r="B156" s="242"/>
      <c r="C156" s="243"/>
      <c r="D156" s="230" t="s">
        <v>175</v>
      </c>
      <c r="E156" s="244" t="s">
        <v>1</v>
      </c>
      <c r="F156" s="245" t="s">
        <v>418</v>
      </c>
      <c r="G156" s="243"/>
      <c r="H156" s="246">
        <v>33</v>
      </c>
      <c r="I156" s="247"/>
      <c r="J156" s="243"/>
      <c r="K156" s="243"/>
      <c r="L156" s="248"/>
      <c r="M156" s="249"/>
      <c r="N156" s="250"/>
      <c r="O156" s="250"/>
      <c r="P156" s="250"/>
      <c r="Q156" s="250"/>
      <c r="R156" s="250"/>
      <c r="S156" s="250"/>
      <c r="T156" s="25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2" t="s">
        <v>175</v>
      </c>
      <c r="AU156" s="252" t="s">
        <v>87</v>
      </c>
      <c r="AV156" s="13" t="s">
        <v>87</v>
      </c>
      <c r="AW156" s="13" t="s">
        <v>34</v>
      </c>
      <c r="AX156" s="13" t="s">
        <v>77</v>
      </c>
      <c r="AY156" s="252" t="s">
        <v>119</v>
      </c>
    </row>
    <row r="157" s="2" customFormat="1" ht="21.75" customHeight="1">
      <c r="A157" s="38"/>
      <c r="B157" s="39"/>
      <c r="C157" s="216" t="s">
        <v>237</v>
      </c>
      <c r="D157" s="216" t="s">
        <v>122</v>
      </c>
      <c r="E157" s="217" t="s">
        <v>238</v>
      </c>
      <c r="F157" s="218" t="s">
        <v>239</v>
      </c>
      <c r="G157" s="219" t="s">
        <v>173</v>
      </c>
      <c r="H157" s="220">
        <v>58.5</v>
      </c>
      <c r="I157" s="221"/>
      <c r="J157" s="222">
        <f>ROUND(I157*H157,2)</f>
        <v>0</v>
      </c>
      <c r="K157" s="223"/>
      <c r="L157" s="44"/>
      <c r="M157" s="224" t="s">
        <v>1</v>
      </c>
      <c r="N157" s="225" t="s">
        <v>42</v>
      </c>
      <c r="O157" s="91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8" t="s">
        <v>140</v>
      </c>
      <c r="AT157" s="228" t="s">
        <v>122</v>
      </c>
      <c r="AU157" s="228" t="s">
        <v>87</v>
      </c>
      <c r="AY157" s="17" t="s">
        <v>119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7" t="s">
        <v>82</v>
      </c>
      <c r="BK157" s="229">
        <f>ROUND(I157*H157,2)</f>
        <v>0</v>
      </c>
      <c r="BL157" s="17" t="s">
        <v>140</v>
      </c>
      <c r="BM157" s="228" t="s">
        <v>419</v>
      </c>
    </row>
    <row r="158" s="13" customFormat="1">
      <c r="A158" s="13"/>
      <c r="B158" s="242"/>
      <c r="C158" s="243"/>
      <c r="D158" s="230" t="s">
        <v>175</v>
      </c>
      <c r="E158" s="244" t="s">
        <v>1</v>
      </c>
      <c r="F158" s="245" t="s">
        <v>420</v>
      </c>
      <c r="G158" s="243"/>
      <c r="H158" s="246">
        <v>58.5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2" t="s">
        <v>175</v>
      </c>
      <c r="AU158" s="252" t="s">
        <v>87</v>
      </c>
      <c r="AV158" s="13" t="s">
        <v>87</v>
      </c>
      <c r="AW158" s="13" t="s">
        <v>34</v>
      </c>
      <c r="AX158" s="13" t="s">
        <v>82</v>
      </c>
      <c r="AY158" s="252" t="s">
        <v>119</v>
      </c>
    </row>
    <row r="159" s="2" customFormat="1" ht="21.75" customHeight="1">
      <c r="A159" s="38"/>
      <c r="B159" s="39"/>
      <c r="C159" s="216" t="s">
        <v>242</v>
      </c>
      <c r="D159" s="216" t="s">
        <v>122</v>
      </c>
      <c r="E159" s="217" t="s">
        <v>243</v>
      </c>
      <c r="F159" s="218" t="s">
        <v>244</v>
      </c>
      <c r="G159" s="219" t="s">
        <v>173</v>
      </c>
      <c r="H159" s="220">
        <v>58.5</v>
      </c>
      <c r="I159" s="221"/>
      <c r="J159" s="222">
        <f>ROUND(I159*H159,2)</f>
        <v>0</v>
      </c>
      <c r="K159" s="223"/>
      <c r="L159" s="44"/>
      <c r="M159" s="224" t="s">
        <v>1</v>
      </c>
      <c r="N159" s="225" t="s">
        <v>42</v>
      </c>
      <c r="O159" s="91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8" t="s">
        <v>140</v>
      </c>
      <c r="AT159" s="228" t="s">
        <v>122</v>
      </c>
      <c r="AU159" s="228" t="s">
        <v>87</v>
      </c>
      <c r="AY159" s="17" t="s">
        <v>119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7" t="s">
        <v>82</v>
      </c>
      <c r="BK159" s="229">
        <f>ROUND(I159*H159,2)</f>
        <v>0</v>
      </c>
      <c r="BL159" s="17" t="s">
        <v>140</v>
      </c>
      <c r="BM159" s="228" t="s">
        <v>245</v>
      </c>
    </row>
    <row r="160" s="2" customFormat="1" ht="33" customHeight="1">
      <c r="A160" s="38"/>
      <c r="B160" s="39"/>
      <c r="C160" s="216" t="s">
        <v>246</v>
      </c>
      <c r="D160" s="216" t="s">
        <v>122</v>
      </c>
      <c r="E160" s="217" t="s">
        <v>247</v>
      </c>
      <c r="F160" s="218" t="s">
        <v>248</v>
      </c>
      <c r="G160" s="219" t="s">
        <v>173</v>
      </c>
      <c r="H160" s="220">
        <v>58.5</v>
      </c>
      <c r="I160" s="221"/>
      <c r="J160" s="222">
        <f>ROUND(I160*H160,2)</f>
        <v>0</v>
      </c>
      <c r="K160" s="223"/>
      <c r="L160" s="44"/>
      <c r="M160" s="224" t="s">
        <v>1</v>
      </c>
      <c r="N160" s="225" t="s">
        <v>42</v>
      </c>
      <c r="O160" s="91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8" t="s">
        <v>140</v>
      </c>
      <c r="AT160" s="228" t="s">
        <v>122</v>
      </c>
      <c r="AU160" s="228" t="s">
        <v>87</v>
      </c>
      <c r="AY160" s="17" t="s">
        <v>119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7" t="s">
        <v>82</v>
      </c>
      <c r="BK160" s="229">
        <f>ROUND(I160*H160,2)</f>
        <v>0</v>
      </c>
      <c r="BL160" s="17" t="s">
        <v>140</v>
      </c>
      <c r="BM160" s="228" t="s">
        <v>249</v>
      </c>
    </row>
    <row r="161" s="2" customFormat="1" ht="21.75" customHeight="1">
      <c r="A161" s="38"/>
      <c r="B161" s="39"/>
      <c r="C161" s="216" t="s">
        <v>250</v>
      </c>
      <c r="D161" s="216" t="s">
        <v>122</v>
      </c>
      <c r="E161" s="217" t="s">
        <v>251</v>
      </c>
      <c r="F161" s="218" t="s">
        <v>252</v>
      </c>
      <c r="G161" s="219" t="s">
        <v>173</v>
      </c>
      <c r="H161" s="220">
        <v>145.5</v>
      </c>
      <c r="I161" s="221"/>
      <c r="J161" s="222">
        <f>ROUND(I161*H161,2)</f>
        <v>0</v>
      </c>
      <c r="K161" s="223"/>
      <c r="L161" s="44"/>
      <c r="M161" s="224" t="s">
        <v>1</v>
      </c>
      <c r="N161" s="225" t="s">
        <v>42</v>
      </c>
      <c r="O161" s="91"/>
      <c r="P161" s="226">
        <f>O161*H161</f>
        <v>0</v>
      </c>
      <c r="Q161" s="226">
        <v>0.084250000000000005</v>
      </c>
      <c r="R161" s="226">
        <f>Q161*H161</f>
        <v>12.258375000000001</v>
      </c>
      <c r="S161" s="226">
        <v>0</v>
      </c>
      <c r="T161" s="22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8" t="s">
        <v>140</v>
      </c>
      <c r="AT161" s="228" t="s">
        <v>122</v>
      </c>
      <c r="AU161" s="228" t="s">
        <v>87</v>
      </c>
      <c r="AY161" s="17" t="s">
        <v>119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7" t="s">
        <v>82</v>
      </c>
      <c r="BK161" s="229">
        <f>ROUND(I161*H161,2)</f>
        <v>0</v>
      </c>
      <c r="BL161" s="17" t="s">
        <v>140</v>
      </c>
      <c r="BM161" s="228" t="s">
        <v>253</v>
      </c>
    </row>
    <row r="162" s="2" customFormat="1" ht="21.75" customHeight="1">
      <c r="A162" s="38"/>
      <c r="B162" s="39"/>
      <c r="C162" s="274" t="s">
        <v>254</v>
      </c>
      <c r="D162" s="274" t="s">
        <v>255</v>
      </c>
      <c r="E162" s="275" t="s">
        <v>256</v>
      </c>
      <c r="F162" s="276" t="s">
        <v>257</v>
      </c>
      <c r="G162" s="277" t="s">
        <v>173</v>
      </c>
      <c r="H162" s="278">
        <v>150.696</v>
      </c>
      <c r="I162" s="279"/>
      <c r="J162" s="280">
        <f>ROUND(I162*H162,2)</f>
        <v>0</v>
      </c>
      <c r="K162" s="281"/>
      <c r="L162" s="282"/>
      <c r="M162" s="283" t="s">
        <v>1</v>
      </c>
      <c r="N162" s="284" t="s">
        <v>42</v>
      </c>
      <c r="O162" s="91"/>
      <c r="P162" s="226">
        <f>O162*H162</f>
        <v>0</v>
      </c>
      <c r="Q162" s="226">
        <v>0.13100000000000001</v>
      </c>
      <c r="R162" s="226">
        <f>Q162*H162</f>
        <v>19.741175999999999</v>
      </c>
      <c r="S162" s="226">
        <v>0</v>
      </c>
      <c r="T162" s="22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8" t="s">
        <v>258</v>
      </c>
      <c r="AT162" s="228" t="s">
        <v>255</v>
      </c>
      <c r="AU162" s="228" t="s">
        <v>87</v>
      </c>
      <c r="AY162" s="17" t="s">
        <v>119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7" t="s">
        <v>82</v>
      </c>
      <c r="BK162" s="229">
        <f>ROUND(I162*H162,2)</f>
        <v>0</v>
      </c>
      <c r="BL162" s="17" t="s">
        <v>140</v>
      </c>
      <c r="BM162" s="228" t="s">
        <v>259</v>
      </c>
    </row>
    <row r="163" s="15" customFormat="1">
      <c r="A163" s="15"/>
      <c r="B163" s="264"/>
      <c r="C163" s="265"/>
      <c r="D163" s="230" t="s">
        <v>175</v>
      </c>
      <c r="E163" s="266" t="s">
        <v>1</v>
      </c>
      <c r="F163" s="267" t="s">
        <v>260</v>
      </c>
      <c r="G163" s="265"/>
      <c r="H163" s="266" t="s">
        <v>1</v>
      </c>
      <c r="I163" s="268"/>
      <c r="J163" s="265"/>
      <c r="K163" s="265"/>
      <c r="L163" s="269"/>
      <c r="M163" s="270"/>
      <c r="N163" s="271"/>
      <c r="O163" s="271"/>
      <c r="P163" s="271"/>
      <c r="Q163" s="271"/>
      <c r="R163" s="271"/>
      <c r="S163" s="271"/>
      <c r="T163" s="272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3" t="s">
        <v>175</v>
      </c>
      <c r="AU163" s="273" t="s">
        <v>87</v>
      </c>
      <c r="AV163" s="15" t="s">
        <v>82</v>
      </c>
      <c r="AW163" s="15" t="s">
        <v>34</v>
      </c>
      <c r="AX163" s="15" t="s">
        <v>77</v>
      </c>
      <c r="AY163" s="273" t="s">
        <v>119</v>
      </c>
    </row>
    <row r="164" s="13" customFormat="1">
      <c r="A164" s="13"/>
      <c r="B164" s="242"/>
      <c r="C164" s="243"/>
      <c r="D164" s="230" t="s">
        <v>175</v>
      </c>
      <c r="E164" s="244" t="s">
        <v>1</v>
      </c>
      <c r="F164" s="245" t="s">
        <v>413</v>
      </c>
      <c r="G164" s="243"/>
      <c r="H164" s="246">
        <v>175.5</v>
      </c>
      <c r="I164" s="247"/>
      <c r="J164" s="243"/>
      <c r="K164" s="243"/>
      <c r="L164" s="248"/>
      <c r="M164" s="249"/>
      <c r="N164" s="250"/>
      <c r="O164" s="250"/>
      <c r="P164" s="250"/>
      <c r="Q164" s="250"/>
      <c r="R164" s="250"/>
      <c r="S164" s="250"/>
      <c r="T164" s="25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2" t="s">
        <v>175</v>
      </c>
      <c r="AU164" s="252" t="s">
        <v>87</v>
      </c>
      <c r="AV164" s="13" t="s">
        <v>87</v>
      </c>
      <c r="AW164" s="13" t="s">
        <v>34</v>
      </c>
      <c r="AX164" s="13" t="s">
        <v>77</v>
      </c>
      <c r="AY164" s="252" t="s">
        <v>119</v>
      </c>
    </row>
    <row r="165" s="15" customFormat="1">
      <c r="A165" s="15"/>
      <c r="B165" s="264"/>
      <c r="C165" s="265"/>
      <c r="D165" s="230" t="s">
        <v>175</v>
      </c>
      <c r="E165" s="266" t="s">
        <v>1</v>
      </c>
      <c r="F165" s="267" t="s">
        <v>421</v>
      </c>
      <c r="G165" s="265"/>
      <c r="H165" s="266" t="s">
        <v>1</v>
      </c>
      <c r="I165" s="268"/>
      <c r="J165" s="265"/>
      <c r="K165" s="265"/>
      <c r="L165" s="269"/>
      <c r="M165" s="270"/>
      <c r="N165" s="271"/>
      <c r="O165" s="271"/>
      <c r="P165" s="271"/>
      <c r="Q165" s="271"/>
      <c r="R165" s="271"/>
      <c r="S165" s="271"/>
      <c r="T165" s="272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3" t="s">
        <v>175</v>
      </c>
      <c r="AU165" s="273" t="s">
        <v>87</v>
      </c>
      <c r="AV165" s="15" t="s">
        <v>82</v>
      </c>
      <c r="AW165" s="15" t="s">
        <v>34</v>
      </c>
      <c r="AX165" s="15" t="s">
        <v>77</v>
      </c>
      <c r="AY165" s="273" t="s">
        <v>119</v>
      </c>
    </row>
    <row r="166" s="13" customFormat="1">
      <c r="A166" s="13"/>
      <c r="B166" s="242"/>
      <c r="C166" s="243"/>
      <c r="D166" s="230" t="s">
        <v>175</v>
      </c>
      <c r="E166" s="244" t="s">
        <v>1</v>
      </c>
      <c r="F166" s="245" t="s">
        <v>422</v>
      </c>
      <c r="G166" s="243"/>
      <c r="H166" s="246">
        <v>-30.600000000000001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2" t="s">
        <v>175</v>
      </c>
      <c r="AU166" s="252" t="s">
        <v>87</v>
      </c>
      <c r="AV166" s="13" t="s">
        <v>87</v>
      </c>
      <c r="AW166" s="13" t="s">
        <v>34</v>
      </c>
      <c r="AX166" s="13" t="s">
        <v>77</v>
      </c>
      <c r="AY166" s="252" t="s">
        <v>119</v>
      </c>
    </row>
    <row r="167" s="14" customFormat="1">
      <c r="A167" s="14"/>
      <c r="B167" s="253"/>
      <c r="C167" s="254"/>
      <c r="D167" s="230" t="s">
        <v>175</v>
      </c>
      <c r="E167" s="255" t="s">
        <v>1</v>
      </c>
      <c r="F167" s="256" t="s">
        <v>179</v>
      </c>
      <c r="G167" s="254"/>
      <c r="H167" s="257">
        <v>144.90000000000001</v>
      </c>
      <c r="I167" s="258"/>
      <c r="J167" s="254"/>
      <c r="K167" s="254"/>
      <c r="L167" s="259"/>
      <c r="M167" s="260"/>
      <c r="N167" s="261"/>
      <c r="O167" s="261"/>
      <c r="P167" s="261"/>
      <c r="Q167" s="261"/>
      <c r="R167" s="261"/>
      <c r="S167" s="261"/>
      <c r="T167" s="26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3" t="s">
        <v>175</v>
      </c>
      <c r="AU167" s="263" t="s">
        <v>87</v>
      </c>
      <c r="AV167" s="14" t="s">
        <v>140</v>
      </c>
      <c r="AW167" s="14" t="s">
        <v>34</v>
      </c>
      <c r="AX167" s="14" t="s">
        <v>82</v>
      </c>
      <c r="AY167" s="263" t="s">
        <v>119</v>
      </c>
    </row>
    <row r="168" s="13" customFormat="1">
      <c r="A168" s="13"/>
      <c r="B168" s="242"/>
      <c r="C168" s="243"/>
      <c r="D168" s="230" t="s">
        <v>175</v>
      </c>
      <c r="E168" s="243"/>
      <c r="F168" s="245" t="s">
        <v>423</v>
      </c>
      <c r="G168" s="243"/>
      <c r="H168" s="246">
        <v>150.696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2" t="s">
        <v>175</v>
      </c>
      <c r="AU168" s="252" t="s">
        <v>87</v>
      </c>
      <c r="AV168" s="13" t="s">
        <v>87</v>
      </c>
      <c r="AW168" s="13" t="s">
        <v>4</v>
      </c>
      <c r="AX168" s="13" t="s">
        <v>82</v>
      </c>
      <c r="AY168" s="252" t="s">
        <v>119</v>
      </c>
    </row>
    <row r="169" s="2" customFormat="1" ht="21.75" customHeight="1">
      <c r="A169" s="38"/>
      <c r="B169" s="39"/>
      <c r="C169" s="274" t="s">
        <v>265</v>
      </c>
      <c r="D169" s="274" t="s">
        <v>255</v>
      </c>
      <c r="E169" s="275" t="s">
        <v>266</v>
      </c>
      <c r="F169" s="276" t="s">
        <v>267</v>
      </c>
      <c r="G169" s="277" t="s">
        <v>173</v>
      </c>
      <c r="H169" s="278">
        <v>0.624</v>
      </c>
      <c r="I169" s="279"/>
      <c r="J169" s="280">
        <f>ROUND(I169*H169,2)</f>
        <v>0</v>
      </c>
      <c r="K169" s="281"/>
      <c r="L169" s="282"/>
      <c r="M169" s="283" t="s">
        <v>1</v>
      </c>
      <c r="N169" s="284" t="s">
        <v>42</v>
      </c>
      <c r="O169" s="91"/>
      <c r="P169" s="226">
        <f>O169*H169</f>
        <v>0</v>
      </c>
      <c r="Q169" s="226">
        <v>0.13100000000000001</v>
      </c>
      <c r="R169" s="226">
        <f>Q169*H169</f>
        <v>0.081743999999999997</v>
      </c>
      <c r="S169" s="226">
        <v>0</v>
      </c>
      <c r="T169" s="227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8" t="s">
        <v>258</v>
      </c>
      <c r="AT169" s="228" t="s">
        <v>255</v>
      </c>
      <c r="AU169" s="228" t="s">
        <v>87</v>
      </c>
      <c r="AY169" s="17" t="s">
        <v>119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7" t="s">
        <v>82</v>
      </c>
      <c r="BK169" s="229">
        <f>ROUND(I169*H169,2)</f>
        <v>0</v>
      </c>
      <c r="BL169" s="17" t="s">
        <v>140</v>
      </c>
      <c r="BM169" s="228" t="s">
        <v>268</v>
      </c>
    </row>
    <row r="170" s="15" customFormat="1">
      <c r="A170" s="15"/>
      <c r="B170" s="264"/>
      <c r="C170" s="265"/>
      <c r="D170" s="230" t="s">
        <v>175</v>
      </c>
      <c r="E170" s="266" t="s">
        <v>1</v>
      </c>
      <c r="F170" s="267" t="s">
        <v>269</v>
      </c>
      <c r="G170" s="265"/>
      <c r="H170" s="266" t="s">
        <v>1</v>
      </c>
      <c r="I170" s="268"/>
      <c r="J170" s="265"/>
      <c r="K170" s="265"/>
      <c r="L170" s="269"/>
      <c r="M170" s="270"/>
      <c r="N170" s="271"/>
      <c r="O170" s="271"/>
      <c r="P170" s="271"/>
      <c r="Q170" s="271"/>
      <c r="R170" s="271"/>
      <c r="S170" s="271"/>
      <c r="T170" s="272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3" t="s">
        <v>175</v>
      </c>
      <c r="AU170" s="273" t="s">
        <v>87</v>
      </c>
      <c r="AV170" s="15" t="s">
        <v>82</v>
      </c>
      <c r="AW170" s="15" t="s">
        <v>34</v>
      </c>
      <c r="AX170" s="15" t="s">
        <v>77</v>
      </c>
      <c r="AY170" s="273" t="s">
        <v>119</v>
      </c>
    </row>
    <row r="171" s="13" customFormat="1">
      <c r="A171" s="13"/>
      <c r="B171" s="242"/>
      <c r="C171" s="243"/>
      <c r="D171" s="230" t="s">
        <v>175</v>
      </c>
      <c r="E171" s="244" t="s">
        <v>1</v>
      </c>
      <c r="F171" s="245" t="s">
        <v>424</v>
      </c>
      <c r="G171" s="243"/>
      <c r="H171" s="246">
        <v>0.59999999999999998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2" t="s">
        <v>175</v>
      </c>
      <c r="AU171" s="252" t="s">
        <v>87</v>
      </c>
      <c r="AV171" s="13" t="s">
        <v>87</v>
      </c>
      <c r="AW171" s="13" t="s">
        <v>34</v>
      </c>
      <c r="AX171" s="13" t="s">
        <v>82</v>
      </c>
      <c r="AY171" s="252" t="s">
        <v>119</v>
      </c>
    </row>
    <row r="172" s="13" customFormat="1">
      <c r="A172" s="13"/>
      <c r="B172" s="242"/>
      <c r="C172" s="243"/>
      <c r="D172" s="230" t="s">
        <v>175</v>
      </c>
      <c r="E172" s="243"/>
      <c r="F172" s="245" t="s">
        <v>425</v>
      </c>
      <c r="G172" s="243"/>
      <c r="H172" s="246">
        <v>0.624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2" t="s">
        <v>175</v>
      </c>
      <c r="AU172" s="252" t="s">
        <v>87</v>
      </c>
      <c r="AV172" s="13" t="s">
        <v>87</v>
      </c>
      <c r="AW172" s="13" t="s">
        <v>4</v>
      </c>
      <c r="AX172" s="13" t="s">
        <v>82</v>
      </c>
      <c r="AY172" s="252" t="s">
        <v>119</v>
      </c>
    </row>
    <row r="173" s="2" customFormat="1" ht="21.75" customHeight="1">
      <c r="A173" s="38"/>
      <c r="B173" s="39"/>
      <c r="C173" s="216" t="s">
        <v>272</v>
      </c>
      <c r="D173" s="216" t="s">
        <v>122</v>
      </c>
      <c r="E173" s="217" t="s">
        <v>273</v>
      </c>
      <c r="F173" s="218" t="s">
        <v>274</v>
      </c>
      <c r="G173" s="219" t="s">
        <v>173</v>
      </c>
      <c r="H173" s="220">
        <v>30</v>
      </c>
      <c r="I173" s="221"/>
      <c r="J173" s="222">
        <f>ROUND(I173*H173,2)</f>
        <v>0</v>
      </c>
      <c r="K173" s="223"/>
      <c r="L173" s="44"/>
      <c r="M173" s="224" t="s">
        <v>1</v>
      </c>
      <c r="N173" s="225" t="s">
        <v>42</v>
      </c>
      <c r="O173" s="91"/>
      <c r="P173" s="226">
        <f>O173*H173</f>
        <v>0</v>
      </c>
      <c r="Q173" s="226">
        <v>0.10362</v>
      </c>
      <c r="R173" s="226">
        <f>Q173*H173</f>
        <v>3.1086</v>
      </c>
      <c r="S173" s="226">
        <v>0</v>
      </c>
      <c r="T173" s="227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8" t="s">
        <v>140</v>
      </c>
      <c r="AT173" s="228" t="s">
        <v>122</v>
      </c>
      <c r="AU173" s="228" t="s">
        <v>87</v>
      </c>
      <c r="AY173" s="17" t="s">
        <v>119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7" t="s">
        <v>82</v>
      </c>
      <c r="BK173" s="229">
        <f>ROUND(I173*H173,2)</f>
        <v>0</v>
      </c>
      <c r="BL173" s="17" t="s">
        <v>140</v>
      </c>
      <c r="BM173" s="228" t="s">
        <v>275</v>
      </c>
    </row>
    <row r="174" s="2" customFormat="1" ht="21.75" customHeight="1">
      <c r="A174" s="38"/>
      <c r="B174" s="39"/>
      <c r="C174" s="274" t="s">
        <v>276</v>
      </c>
      <c r="D174" s="274" t="s">
        <v>255</v>
      </c>
      <c r="E174" s="275" t="s">
        <v>277</v>
      </c>
      <c r="F174" s="276" t="s">
        <v>278</v>
      </c>
      <c r="G174" s="277" t="s">
        <v>173</v>
      </c>
      <c r="H174" s="278">
        <v>22.879999999999999</v>
      </c>
      <c r="I174" s="279"/>
      <c r="J174" s="280">
        <f>ROUND(I174*H174,2)</f>
        <v>0</v>
      </c>
      <c r="K174" s="281"/>
      <c r="L174" s="282"/>
      <c r="M174" s="283" t="s">
        <v>1</v>
      </c>
      <c r="N174" s="284" t="s">
        <v>42</v>
      </c>
      <c r="O174" s="91"/>
      <c r="P174" s="226">
        <f>O174*H174</f>
        <v>0</v>
      </c>
      <c r="Q174" s="226">
        <v>0.17599999999999999</v>
      </c>
      <c r="R174" s="226">
        <f>Q174*H174</f>
        <v>4.0268799999999993</v>
      </c>
      <c r="S174" s="226">
        <v>0</v>
      </c>
      <c r="T174" s="227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8" t="s">
        <v>258</v>
      </c>
      <c r="AT174" s="228" t="s">
        <v>255</v>
      </c>
      <c r="AU174" s="228" t="s">
        <v>87</v>
      </c>
      <c r="AY174" s="17" t="s">
        <v>119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7" t="s">
        <v>82</v>
      </c>
      <c r="BK174" s="229">
        <f>ROUND(I174*H174,2)</f>
        <v>0</v>
      </c>
      <c r="BL174" s="17" t="s">
        <v>140</v>
      </c>
      <c r="BM174" s="228" t="s">
        <v>279</v>
      </c>
    </row>
    <row r="175" s="13" customFormat="1">
      <c r="A175" s="13"/>
      <c r="B175" s="242"/>
      <c r="C175" s="243"/>
      <c r="D175" s="230" t="s">
        <v>175</v>
      </c>
      <c r="E175" s="244" t="s">
        <v>1</v>
      </c>
      <c r="F175" s="245" t="s">
        <v>426</v>
      </c>
      <c r="G175" s="243"/>
      <c r="H175" s="246">
        <v>30</v>
      </c>
      <c r="I175" s="247"/>
      <c r="J175" s="243"/>
      <c r="K175" s="243"/>
      <c r="L175" s="248"/>
      <c r="M175" s="249"/>
      <c r="N175" s="250"/>
      <c r="O175" s="250"/>
      <c r="P175" s="250"/>
      <c r="Q175" s="250"/>
      <c r="R175" s="250"/>
      <c r="S175" s="250"/>
      <c r="T175" s="25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2" t="s">
        <v>175</v>
      </c>
      <c r="AU175" s="252" t="s">
        <v>87</v>
      </c>
      <c r="AV175" s="13" t="s">
        <v>87</v>
      </c>
      <c r="AW175" s="13" t="s">
        <v>34</v>
      </c>
      <c r="AX175" s="13" t="s">
        <v>77</v>
      </c>
      <c r="AY175" s="252" t="s">
        <v>119</v>
      </c>
    </row>
    <row r="176" s="15" customFormat="1">
      <c r="A176" s="15"/>
      <c r="B176" s="264"/>
      <c r="C176" s="265"/>
      <c r="D176" s="230" t="s">
        <v>175</v>
      </c>
      <c r="E176" s="266" t="s">
        <v>1</v>
      </c>
      <c r="F176" s="267" t="s">
        <v>281</v>
      </c>
      <c r="G176" s="265"/>
      <c r="H176" s="266" t="s">
        <v>1</v>
      </c>
      <c r="I176" s="268"/>
      <c r="J176" s="265"/>
      <c r="K176" s="265"/>
      <c r="L176" s="269"/>
      <c r="M176" s="270"/>
      <c r="N176" s="271"/>
      <c r="O176" s="271"/>
      <c r="P176" s="271"/>
      <c r="Q176" s="271"/>
      <c r="R176" s="271"/>
      <c r="S176" s="271"/>
      <c r="T176" s="272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3" t="s">
        <v>175</v>
      </c>
      <c r="AU176" s="273" t="s">
        <v>87</v>
      </c>
      <c r="AV176" s="15" t="s">
        <v>82</v>
      </c>
      <c r="AW176" s="15" t="s">
        <v>34</v>
      </c>
      <c r="AX176" s="15" t="s">
        <v>77</v>
      </c>
      <c r="AY176" s="273" t="s">
        <v>119</v>
      </c>
    </row>
    <row r="177" s="13" customFormat="1">
      <c r="A177" s="13"/>
      <c r="B177" s="242"/>
      <c r="C177" s="243"/>
      <c r="D177" s="230" t="s">
        <v>175</v>
      </c>
      <c r="E177" s="244" t="s">
        <v>1</v>
      </c>
      <c r="F177" s="245" t="s">
        <v>427</v>
      </c>
      <c r="G177" s="243"/>
      <c r="H177" s="246">
        <v>-8</v>
      </c>
      <c r="I177" s="247"/>
      <c r="J177" s="243"/>
      <c r="K177" s="243"/>
      <c r="L177" s="248"/>
      <c r="M177" s="249"/>
      <c r="N177" s="250"/>
      <c r="O177" s="250"/>
      <c r="P177" s="250"/>
      <c r="Q177" s="250"/>
      <c r="R177" s="250"/>
      <c r="S177" s="250"/>
      <c r="T177" s="25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2" t="s">
        <v>175</v>
      </c>
      <c r="AU177" s="252" t="s">
        <v>87</v>
      </c>
      <c r="AV177" s="13" t="s">
        <v>87</v>
      </c>
      <c r="AW177" s="13" t="s">
        <v>34</v>
      </c>
      <c r="AX177" s="13" t="s">
        <v>77</v>
      </c>
      <c r="AY177" s="252" t="s">
        <v>119</v>
      </c>
    </row>
    <row r="178" s="14" customFormat="1">
      <c r="A178" s="14"/>
      <c r="B178" s="253"/>
      <c r="C178" s="254"/>
      <c r="D178" s="230" t="s">
        <v>175</v>
      </c>
      <c r="E178" s="255" t="s">
        <v>1</v>
      </c>
      <c r="F178" s="256" t="s">
        <v>179</v>
      </c>
      <c r="G178" s="254"/>
      <c r="H178" s="257">
        <v>22</v>
      </c>
      <c r="I178" s="258"/>
      <c r="J178" s="254"/>
      <c r="K178" s="254"/>
      <c r="L178" s="259"/>
      <c r="M178" s="260"/>
      <c r="N178" s="261"/>
      <c r="O178" s="261"/>
      <c r="P178" s="261"/>
      <c r="Q178" s="261"/>
      <c r="R178" s="261"/>
      <c r="S178" s="261"/>
      <c r="T178" s="26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3" t="s">
        <v>175</v>
      </c>
      <c r="AU178" s="263" t="s">
        <v>87</v>
      </c>
      <c r="AV178" s="14" t="s">
        <v>140</v>
      </c>
      <c r="AW178" s="14" t="s">
        <v>34</v>
      </c>
      <c r="AX178" s="14" t="s">
        <v>82</v>
      </c>
      <c r="AY178" s="263" t="s">
        <v>119</v>
      </c>
    </row>
    <row r="179" s="13" customFormat="1">
      <c r="A179" s="13"/>
      <c r="B179" s="242"/>
      <c r="C179" s="243"/>
      <c r="D179" s="230" t="s">
        <v>175</v>
      </c>
      <c r="E179" s="243"/>
      <c r="F179" s="245" t="s">
        <v>428</v>
      </c>
      <c r="G179" s="243"/>
      <c r="H179" s="246">
        <v>22.879999999999999</v>
      </c>
      <c r="I179" s="247"/>
      <c r="J179" s="243"/>
      <c r="K179" s="243"/>
      <c r="L179" s="248"/>
      <c r="M179" s="249"/>
      <c r="N179" s="250"/>
      <c r="O179" s="250"/>
      <c r="P179" s="250"/>
      <c r="Q179" s="250"/>
      <c r="R179" s="250"/>
      <c r="S179" s="250"/>
      <c r="T179" s="25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2" t="s">
        <v>175</v>
      </c>
      <c r="AU179" s="252" t="s">
        <v>87</v>
      </c>
      <c r="AV179" s="13" t="s">
        <v>87</v>
      </c>
      <c r="AW179" s="13" t="s">
        <v>4</v>
      </c>
      <c r="AX179" s="13" t="s">
        <v>82</v>
      </c>
      <c r="AY179" s="252" t="s">
        <v>119</v>
      </c>
    </row>
    <row r="180" s="2" customFormat="1" ht="21.75" customHeight="1">
      <c r="A180" s="38"/>
      <c r="B180" s="39"/>
      <c r="C180" s="274" t="s">
        <v>284</v>
      </c>
      <c r="D180" s="274" t="s">
        <v>255</v>
      </c>
      <c r="E180" s="275" t="s">
        <v>285</v>
      </c>
      <c r="F180" s="276" t="s">
        <v>286</v>
      </c>
      <c r="G180" s="277" t="s">
        <v>173</v>
      </c>
      <c r="H180" s="278">
        <v>8.3200000000000003</v>
      </c>
      <c r="I180" s="279"/>
      <c r="J180" s="280">
        <f>ROUND(I180*H180,2)</f>
        <v>0</v>
      </c>
      <c r="K180" s="281"/>
      <c r="L180" s="282"/>
      <c r="M180" s="283" t="s">
        <v>1</v>
      </c>
      <c r="N180" s="284" t="s">
        <v>42</v>
      </c>
      <c r="O180" s="91"/>
      <c r="P180" s="226">
        <f>O180*H180</f>
        <v>0</v>
      </c>
      <c r="Q180" s="226">
        <v>0.17499999999999999</v>
      </c>
      <c r="R180" s="226">
        <f>Q180*H180</f>
        <v>1.456</v>
      </c>
      <c r="S180" s="226">
        <v>0</v>
      </c>
      <c r="T180" s="227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8" t="s">
        <v>258</v>
      </c>
      <c r="AT180" s="228" t="s">
        <v>255</v>
      </c>
      <c r="AU180" s="228" t="s">
        <v>87</v>
      </c>
      <c r="AY180" s="17" t="s">
        <v>119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7" t="s">
        <v>82</v>
      </c>
      <c r="BK180" s="229">
        <f>ROUND(I180*H180,2)</f>
        <v>0</v>
      </c>
      <c r="BL180" s="17" t="s">
        <v>140</v>
      </c>
      <c r="BM180" s="228" t="s">
        <v>287</v>
      </c>
    </row>
    <row r="181" s="15" customFormat="1">
      <c r="A181" s="15"/>
      <c r="B181" s="264"/>
      <c r="C181" s="265"/>
      <c r="D181" s="230" t="s">
        <v>175</v>
      </c>
      <c r="E181" s="266" t="s">
        <v>1</v>
      </c>
      <c r="F181" s="267" t="s">
        <v>288</v>
      </c>
      <c r="G181" s="265"/>
      <c r="H181" s="266" t="s">
        <v>1</v>
      </c>
      <c r="I181" s="268"/>
      <c r="J181" s="265"/>
      <c r="K181" s="265"/>
      <c r="L181" s="269"/>
      <c r="M181" s="270"/>
      <c r="N181" s="271"/>
      <c r="O181" s="271"/>
      <c r="P181" s="271"/>
      <c r="Q181" s="271"/>
      <c r="R181" s="271"/>
      <c r="S181" s="271"/>
      <c r="T181" s="272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3" t="s">
        <v>175</v>
      </c>
      <c r="AU181" s="273" t="s">
        <v>87</v>
      </c>
      <c r="AV181" s="15" t="s">
        <v>82</v>
      </c>
      <c r="AW181" s="15" t="s">
        <v>34</v>
      </c>
      <c r="AX181" s="15" t="s">
        <v>77</v>
      </c>
      <c r="AY181" s="273" t="s">
        <v>119</v>
      </c>
    </row>
    <row r="182" s="13" customFormat="1">
      <c r="A182" s="13"/>
      <c r="B182" s="242"/>
      <c r="C182" s="243"/>
      <c r="D182" s="230" t="s">
        <v>175</v>
      </c>
      <c r="E182" s="244" t="s">
        <v>1</v>
      </c>
      <c r="F182" s="245" t="s">
        <v>429</v>
      </c>
      <c r="G182" s="243"/>
      <c r="H182" s="246">
        <v>8</v>
      </c>
      <c r="I182" s="247"/>
      <c r="J182" s="243"/>
      <c r="K182" s="243"/>
      <c r="L182" s="248"/>
      <c r="M182" s="249"/>
      <c r="N182" s="250"/>
      <c r="O182" s="250"/>
      <c r="P182" s="250"/>
      <c r="Q182" s="250"/>
      <c r="R182" s="250"/>
      <c r="S182" s="250"/>
      <c r="T182" s="25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2" t="s">
        <v>175</v>
      </c>
      <c r="AU182" s="252" t="s">
        <v>87</v>
      </c>
      <c r="AV182" s="13" t="s">
        <v>87</v>
      </c>
      <c r="AW182" s="13" t="s">
        <v>34</v>
      </c>
      <c r="AX182" s="13" t="s">
        <v>82</v>
      </c>
      <c r="AY182" s="252" t="s">
        <v>119</v>
      </c>
    </row>
    <row r="183" s="13" customFormat="1">
      <c r="A183" s="13"/>
      <c r="B183" s="242"/>
      <c r="C183" s="243"/>
      <c r="D183" s="230" t="s">
        <v>175</v>
      </c>
      <c r="E183" s="243"/>
      <c r="F183" s="245" t="s">
        <v>430</v>
      </c>
      <c r="G183" s="243"/>
      <c r="H183" s="246">
        <v>8.3200000000000003</v>
      </c>
      <c r="I183" s="247"/>
      <c r="J183" s="243"/>
      <c r="K183" s="243"/>
      <c r="L183" s="248"/>
      <c r="M183" s="249"/>
      <c r="N183" s="250"/>
      <c r="O183" s="250"/>
      <c r="P183" s="250"/>
      <c r="Q183" s="250"/>
      <c r="R183" s="250"/>
      <c r="S183" s="250"/>
      <c r="T183" s="25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2" t="s">
        <v>175</v>
      </c>
      <c r="AU183" s="252" t="s">
        <v>87</v>
      </c>
      <c r="AV183" s="13" t="s">
        <v>87</v>
      </c>
      <c r="AW183" s="13" t="s">
        <v>4</v>
      </c>
      <c r="AX183" s="13" t="s">
        <v>82</v>
      </c>
      <c r="AY183" s="252" t="s">
        <v>119</v>
      </c>
    </row>
    <row r="184" s="12" customFormat="1" ht="22.8" customHeight="1">
      <c r="A184" s="12"/>
      <c r="B184" s="200"/>
      <c r="C184" s="201"/>
      <c r="D184" s="202" t="s">
        <v>76</v>
      </c>
      <c r="E184" s="214" t="s">
        <v>258</v>
      </c>
      <c r="F184" s="214" t="s">
        <v>291</v>
      </c>
      <c r="G184" s="201"/>
      <c r="H184" s="201"/>
      <c r="I184" s="204"/>
      <c r="J184" s="215">
        <f>BK184</f>
        <v>0</v>
      </c>
      <c r="K184" s="201"/>
      <c r="L184" s="206"/>
      <c r="M184" s="207"/>
      <c r="N184" s="208"/>
      <c r="O184" s="208"/>
      <c r="P184" s="209">
        <f>SUM(P185:P187)</f>
        <v>0</v>
      </c>
      <c r="Q184" s="208"/>
      <c r="R184" s="209">
        <f>SUM(R185:R187)</f>
        <v>0.0045000000000000005</v>
      </c>
      <c r="S184" s="208"/>
      <c r="T184" s="210">
        <f>SUM(T185:T187)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1" t="s">
        <v>82</v>
      </c>
      <c r="AT184" s="212" t="s">
        <v>76</v>
      </c>
      <c r="AU184" s="212" t="s">
        <v>82</v>
      </c>
      <c r="AY184" s="211" t="s">
        <v>119</v>
      </c>
      <c r="BK184" s="213">
        <f>SUM(BK185:BK187)</f>
        <v>0</v>
      </c>
    </row>
    <row r="185" s="2" customFormat="1" ht="21.75" customHeight="1">
      <c r="A185" s="38"/>
      <c r="B185" s="39"/>
      <c r="C185" s="216" t="s">
        <v>292</v>
      </c>
      <c r="D185" s="216" t="s">
        <v>122</v>
      </c>
      <c r="E185" s="217" t="s">
        <v>293</v>
      </c>
      <c r="F185" s="218" t="s">
        <v>294</v>
      </c>
      <c r="G185" s="219" t="s">
        <v>295</v>
      </c>
      <c r="H185" s="220">
        <v>3</v>
      </c>
      <c r="I185" s="221"/>
      <c r="J185" s="222">
        <f>ROUND(I185*H185,2)</f>
        <v>0</v>
      </c>
      <c r="K185" s="223"/>
      <c r="L185" s="44"/>
      <c r="M185" s="224" t="s">
        <v>1</v>
      </c>
      <c r="N185" s="225" t="s">
        <v>42</v>
      </c>
      <c r="O185" s="91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8" t="s">
        <v>140</v>
      </c>
      <c r="AT185" s="228" t="s">
        <v>122</v>
      </c>
      <c r="AU185" s="228" t="s">
        <v>87</v>
      </c>
      <c r="AY185" s="17" t="s">
        <v>119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7" t="s">
        <v>82</v>
      </c>
      <c r="BK185" s="229">
        <f>ROUND(I185*H185,2)</f>
        <v>0</v>
      </c>
      <c r="BL185" s="17" t="s">
        <v>140</v>
      </c>
      <c r="BM185" s="228" t="s">
        <v>296</v>
      </c>
    </row>
    <row r="186" s="2" customFormat="1" ht="16.5" customHeight="1">
      <c r="A186" s="38"/>
      <c r="B186" s="39"/>
      <c r="C186" s="274" t="s">
        <v>297</v>
      </c>
      <c r="D186" s="274" t="s">
        <v>255</v>
      </c>
      <c r="E186" s="275" t="s">
        <v>298</v>
      </c>
      <c r="F186" s="276" t="s">
        <v>299</v>
      </c>
      <c r="G186" s="277" t="s">
        <v>295</v>
      </c>
      <c r="H186" s="278">
        <v>3</v>
      </c>
      <c r="I186" s="279"/>
      <c r="J186" s="280">
        <f>ROUND(I186*H186,2)</f>
        <v>0</v>
      </c>
      <c r="K186" s="281"/>
      <c r="L186" s="282"/>
      <c r="M186" s="283" t="s">
        <v>1</v>
      </c>
      <c r="N186" s="284" t="s">
        <v>42</v>
      </c>
      <c r="O186" s="91"/>
      <c r="P186" s="226">
        <f>O186*H186</f>
        <v>0</v>
      </c>
      <c r="Q186" s="226">
        <v>0.0015</v>
      </c>
      <c r="R186" s="226">
        <f>Q186*H186</f>
        <v>0.0045000000000000005</v>
      </c>
      <c r="S186" s="226">
        <v>0</v>
      </c>
      <c r="T186" s="227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8" t="s">
        <v>258</v>
      </c>
      <c r="AT186" s="228" t="s">
        <v>255</v>
      </c>
      <c r="AU186" s="228" t="s">
        <v>87</v>
      </c>
      <c r="AY186" s="17" t="s">
        <v>119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7" t="s">
        <v>82</v>
      </c>
      <c r="BK186" s="229">
        <f>ROUND(I186*H186,2)</f>
        <v>0</v>
      </c>
      <c r="BL186" s="17" t="s">
        <v>140</v>
      </c>
      <c r="BM186" s="228" t="s">
        <v>300</v>
      </c>
    </row>
    <row r="187" s="2" customFormat="1" ht="21.75" customHeight="1">
      <c r="A187" s="38"/>
      <c r="B187" s="39"/>
      <c r="C187" s="216" t="s">
        <v>301</v>
      </c>
      <c r="D187" s="216" t="s">
        <v>122</v>
      </c>
      <c r="E187" s="217" t="s">
        <v>302</v>
      </c>
      <c r="F187" s="218" t="s">
        <v>303</v>
      </c>
      <c r="G187" s="219" t="s">
        <v>295</v>
      </c>
      <c r="H187" s="220">
        <v>3</v>
      </c>
      <c r="I187" s="221"/>
      <c r="J187" s="222">
        <f>ROUND(I187*H187,2)</f>
        <v>0</v>
      </c>
      <c r="K187" s="223"/>
      <c r="L187" s="44"/>
      <c r="M187" s="224" t="s">
        <v>1</v>
      </c>
      <c r="N187" s="225" t="s">
        <v>42</v>
      </c>
      <c r="O187" s="91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7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8" t="s">
        <v>140</v>
      </c>
      <c r="AT187" s="228" t="s">
        <v>122</v>
      </c>
      <c r="AU187" s="228" t="s">
        <v>87</v>
      </c>
      <c r="AY187" s="17" t="s">
        <v>119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7" t="s">
        <v>82</v>
      </c>
      <c r="BK187" s="229">
        <f>ROUND(I187*H187,2)</f>
        <v>0</v>
      </c>
      <c r="BL187" s="17" t="s">
        <v>140</v>
      </c>
      <c r="BM187" s="228" t="s">
        <v>304</v>
      </c>
    </row>
    <row r="188" s="12" customFormat="1" ht="22.8" customHeight="1">
      <c r="A188" s="12"/>
      <c r="B188" s="200"/>
      <c r="C188" s="201"/>
      <c r="D188" s="202" t="s">
        <v>76</v>
      </c>
      <c r="E188" s="214" t="s">
        <v>305</v>
      </c>
      <c r="F188" s="214" t="s">
        <v>306</v>
      </c>
      <c r="G188" s="201"/>
      <c r="H188" s="201"/>
      <c r="I188" s="204"/>
      <c r="J188" s="215">
        <f>BK188</f>
        <v>0</v>
      </c>
      <c r="K188" s="201"/>
      <c r="L188" s="206"/>
      <c r="M188" s="207"/>
      <c r="N188" s="208"/>
      <c r="O188" s="208"/>
      <c r="P188" s="209">
        <f>SUM(P189:P204)</f>
        <v>0</v>
      </c>
      <c r="Q188" s="208"/>
      <c r="R188" s="209">
        <f>SUM(R189:R204)</f>
        <v>27.131070000000001</v>
      </c>
      <c r="S188" s="208"/>
      <c r="T188" s="210">
        <f>SUM(T189:T204)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1" t="s">
        <v>82</v>
      </c>
      <c r="AT188" s="212" t="s">
        <v>76</v>
      </c>
      <c r="AU188" s="212" t="s">
        <v>82</v>
      </c>
      <c r="AY188" s="211" t="s">
        <v>119</v>
      </c>
      <c r="BK188" s="213">
        <f>SUM(BK189:BK204)</f>
        <v>0</v>
      </c>
    </row>
    <row r="189" s="2" customFormat="1" ht="33" customHeight="1">
      <c r="A189" s="38"/>
      <c r="B189" s="39"/>
      <c r="C189" s="216" t="s">
        <v>307</v>
      </c>
      <c r="D189" s="216" t="s">
        <v>122</v>
      </c>
      <c r="E189" s="217" t="s">
        <v>308</v>
      </c>
      <c r="F189" s="218" t="s">
        <v>309</v>
      </c>
      <c r="G189" s="219" t="s">
        <v>197</v>
      </c>
      <c r="H189" s="220">
        <v>117</v>
      </c>
      <c r="I189" s="221"/>
      <c r="J189" s="222">
        <f>ROUND(I189*H189,2)</f>
        <v>0</v>
      </c>
      <c r="K189" s="223"/>
      <c r="L189" s="44"/>
      <c r="M189" s="224" t="s">
        <v>1</v>
      </c>
      <c r="N189" s="225" t="s">
        <v>42</v>
      </c>
      <c r="O189" s="91"/>
      <c r="P189" s="226">
        <f>O189*H189</f>
        <v>0</v>
      </c>
      <c r="Q189" s="226">
        <v>0.15540000000000001</v>
      </c>
      <c r="R189" s="226">
        <f>Q189*H189</f>
        <v>18.181800000000003</v>
      </c>
      <c r="S189" s="226">
        <v>0</v>
      </c>
      <c r="T189" s="227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8" t="s">
        <v>140</v>
      </c>
      <c r="AT189" s="228" t="s">
        <v>122</v>
      </c>
      <c r="AU189" s="228" t="s">
        <v>87</v>
      </c>
      <c r="AY189" s="17" t="s">
        <v>119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7" t="s">
        <v>82</v>
      </c>
      <c r="BK189" s="229">
        <f>ROUND(I189*H189,2)</f>
        <v>0</v>
      </c>
      <c r="BL189" s="17" t="s">
        <v>140</v>
      </c>
      <c r="BM189" s="228" t="s">
        <v>310</v>
      </c>
    </row>
    <row r="190" s="2" customFormat="1" ht="16.5" customHeight="1">
      <c r="A190" s="38"/>
      <c r="B190" s="39"/>
      <c r="C190" s="274" t="s">
        <v>311</v>
      </c>
      <c r="D190" s="274" t="s">
        <v>255</v>
      </c>
      <c r="E190" s="275" t="s">
        <v>312</v>
      </c>
      <c r="F190" s="276" t="s">
        <v>313</v>
      </c>
      <c r="G190" s="277" t="s">
        <v>197</v>
      </c>
      <c r="H190" s="278">
        <v>20.399999999999999</v>
      </c>
      <c r="I190" s="279"/>
      <c r="J190" s="280">
        <f>ROUND(I190*H190,2)</f>
        <v>0</v>
      </c>
      <c r="K190" s="281"/>
      <c r="L190" s="282"/>
      <c r="M190" s="283" t="s">
        <v>1</v>
      </c>
      <c r="N190" s="284" t="s">
        <v>42</v>
      </c>
      <c r="O190" s="91"/>
      <c r="P190" s="226">
        <f>O190*H190</f>
        <v>0</v>
      </c>
      <c r="Q190" s="226">
        <v>0.055</v>
      </c>
      <c r="R190" s="226">
        <f>Q190*H190</f>
        <v>1.1219999999999999</v>
      </c>
      <c r="S190" s="226">
        <v>0</v>
      </c>
      <c r="T190" s="227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8" t="s">
        <v>258</v>
      </c>
      <c r="AT190" s="228" t="s">
        <v>255</v>
      </c>
      <c r="AU190" s="228" t="s">
        <v>87</v>
      </c>
      <c r="AY190" s="17" t="s">
        <v>119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7" t="s">
        <v>82</v>
      </c>
      <c r="BK190" s="229">
        <f>ROUND(I190*H190,2)</f>
        <v>0</v>
      </c>
      <c r="BL190" s="17" t="s">
        <v>140</v>
      </c>
      <c r="BM190" s="228" t="s">
        <v>314</v>
      </c>
    </row>
    <row r="191" s="15" customFormat="1">
      <c r="A191" s="15"/>
      <c r="B191" s="264"/>
      <c r="C191" s="265"/>
      <c r="D191" s="230" t="s">
        <v>175</v>
      </c>
      <c r="E191" s="266" t="s">
        <v>1</v>
      </c>
      <c r="F191" s="267" t="s">
        <v>431</v>
      </c>
      <c r="G191" s="265"/>
      <c r="H191" s="266" t="s">
        <v>1</v>
      </c>
      <c r="I191" s="268"/>
      <c r="J191" s="265"/>
      <c r="K191" s="265"/>
      <c r="L191" s="269"/>
      <c r="M191" s="270"/>
      <c r="N191" s="271"/>
      <c r="O191" s="271"/>
      <c r="P191" s="271"/>
      <c r="Q191" s="271"/>
      <c r="R191" s="271"/>
      <c r="S191" s="271"/>
      <c r="T191" s="272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3" t="s">
        <v>175</v>
      </c>
      <c r="AU191" s="273" t="s">
        <v>87</v>
      </c>
      <c r="AV191" s="15" t="s">
        <v>82</v>
      </c>
      <c r="AW191" s="15" t="s">
        <v>34</v>
      </c>
      <c r="AX191" s="15" t="s">
        <v>77</v>
      </c>
      <c r="AY191" s="273" t="s">
        <v>119</v>
      </c>
    </row>
    <row r="192" s="13" customFormat="1">
      <c r="A192" s="13"/>
      <c r="B192" s="242"/>
      <c r="C192" s="243"/>
      <c r="D192" s="230" t="s">
        <v>175</v>
      </c>
      <c r="E192" s="244" t="s">
        <v>1</v>
      </c>
      <c r="F192" s="245" t="s">
        <v>391</v>
      </c>
      <c r="G192" s="243"/>
      <c r="H192" s="246">
        <v>20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2" t="s">
        <v>175</v>
      </c>
      <c r="AU192" s="252" t="s">
        <v>87</v>
      </c>
      <c r="AV192" s="13" t="s">
        <v>87</v>
      </c>
      <c r="AW192" s="13" t="s">
        <v>34</v>
      </c>
      <c r="AX192" s="13" t="s">
        <v>82</v>
      </c>
      <c r="AY192" s="252" t="s">
        <v>119</v>
      </c>
    </row>
    <row r="193" s="13" customFormat="1">
      <c r="A193" s="13"/>
      <c r="B193" s="242"/>
      <c r="C193" s="243"/>
      <c r="D193" s="230" t="s">
        <v>175</v>
      </c>
      <c r="E193" s="243"/>
      <c r="F193" s="245" t="s">
        <v>432</v>
      </c>
      <c r="G193" s="243"/>
      <c r="H193" s="246">
        <v>20.399999999999999</v>
      </c>
      <c r="I193" s="247"/>
      <c r="J193" s="243"/>
      <c r="K193" s="243"/>
      <c r="L193" s="248"/>
      <c r="M193" s="249"/>
      <c r="N193" s="250"/>
      <c r="O193" s="250"/>
      <c r="P193" s="250"/>
      <c r="Q193" s="250"/>
      <c r="R193" s="250"/>
      <c r="S193" s="250"/>
      <c r="T193" s="25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2" t="s">
        <v>175</v>
      </c>
      <c r="AU193" s="252" t="s">
        <v>87</v>
      </c>
      <c r="AV193" s="13" t="s">
        <v>87</v>
      </c>
      <c r="AW193" s="13" t="s">
        <v>4</v>
      </c>
      <c r="AX193" s="13" t="s">
        <v>82</v>
      </c>
      <c r="AY193" s="252" t="s">
        <v>119</v>
      </c>
    </row>
    <row r="194" s="2" customFormat="1" ht="16.5" customHeight="1">
      <c r="A194" s="38"/>
      <c r="B194" s="39"/>
      <c r="C194" s="274" t="s">
        <v>318</v>
      </c>
      <c r="D194" s="274" t="s">
        <v>255</v>
      </c>
      <c r="E194" s="275" t="s">
        <v>319</v>
      </c>
      <c r="F194" s="276" t="s">
        <v>320</v>
      </c>
      <c r="G194" s="277" t="s">
        <v>197</v>
      </c>
      <c r="H194" s="278">
        <v>88.739999999999995</v>
      </c>
      <c r="I194" s="279"/>
      <c r="J194" s="280">
        <f>ROUND(I194*H194,2)</f>
        <v>0</v>
      </c>
      <c r="K194" s="281"/>
      <c r="L194" s="282"/>
      <c r="M194" s="283" t="s">
        <v>1</v>
      </c>
      <c r="N194" s="284" t="s">
        <v>42</v>
      </c>
      <c r="O194" s="91"/>
      <c r="P194" s="226">
        <f>O194*H194</f>
        <v>0</v>
      </c>
      <c r="Q194" s="226">
        <v>0.080000000000000002</v>
      </c>
      <c r="R194" s="226">
        <f>Q194*H194</f>
        <v>7.0991999999999997</v>
      </c>
      <c r="S194" s="226">
        <v>0</v>
      </c>
      <c r="T194" s="227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8" t="s">
        <v>258</v>
      </c>
      <c r="AT194" s="228" t="s">
        <v>255</v>
      </c>
      <c r="AU194" s="228" t="s">
        <v>87</v>
      </c>
      <c r="AY194" s="17" t="s">
        <v>119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7" t="s">
        <v>82</v>
      </c>
      <c r="BK194" s="229">
        <f>ROUND(I194*H194,2)</f>
        <v>0</v>
      </c>
      <c r="BL194" s="17" t="s">
        <v>140</v>
      </c>
      <c r="BM194" s="228" t="s">
        <v>321</v>
      </c>
    </row>
    <row r="195" s="15" customFormat="1">
      <c r="A195" s="15"/>
      <c r="B195" s="264"/>
      <c r="C195" s="265"/>
      <c r="D195" s="230" t="s">
        <v>175</v>
      </c>
      <c r="E195" s="266" t="s">
        <v>1</v>
      </c>
      <c r="F195" s="267" t="s">
        <v>322</v>
      </c>
      <c r="G195" s="265"/>
      <c r="H195" s="266" t="s">
        <v>1</v>
      </c>
      <c r="I195" s="268"/>
      <c r="J195" s="265"/>
      <c r="K195" s="265"/>
      <c r="L195" s="269"/>
      <c r="M195" s="270"/>
      <c r="N195" s="271"/>
      <c r="O195" s="271"/>
      <c r="P195" s="271"/>
      <c r="Q195" s="271"/>
      <c r="R195" s="271"/>
      <c r="S195" s="271"/>
      <c r="T195" s="272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73" t="s">
        <v>175</v>
      </c>
      <c r="AU195" s="273" t="s">
        <v>87</v>
      </c>
      <c r="AV195" s="15" t="s">
        <v>82</v>
      </c>
      <c r="AW195" s="15" t="s">
        <v>34</v>
      </c>
      <c r="AX195" s="15" t="s">
        <v>77</v>
      </c>
      <c r="AY195" s="273" t="s">
        <v>119</v>
      </c>
    </row>
    <row r="196" s="13" customFormat="1">
      <c r="A196" s="13"/>
      <c r="B196" s="242"/>
      <c r="C196" s="243"/>
      <c r="D196" s="230" t="s">
        <v>175</v>
      </c>
      <c r="E196" s="244" t="s">
        <v>1</v>
      </c>
      <c r="F196" s="245" t="s">
        <v>433</v>
      </c>
      <c r="G196" s="243"/>
      <c r="H196" s="246">
        <v>87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2" t="s">
        <v>175</v>
      </c>
      <c r="AU196" s="252" t="s">
        <v>87</v>
      </c>
      <c r="AV196" s="13" t="s">
        <v>87</v>
      </c>
      <c r="AW196" s="13" t="s">
        <v>34</v>
      </c>
      <c r="AX196" s="13" t="s">
        <v>82</v>
      </c>
      <c r="AY196" s="252" t="s">
        <v>119</v>
      </c>
    </row>
    <row r="197" s="13" customFormat="1">
      <c r="A197" s="13"/>
      <c r="B197" s="242"/>
      <c r="C197" s="243"/>
      <c r="D197" s="230" t="s">
        <v>175</v>
      </c>
      <c r="E197" s="243"/>
      <c r="F197" s="245" t="s">
        <v>434</v>
      </c>
      <c r="G197" s="243"/>
      <c r="H197" s="246">
        <v>88.739999999999995</v>
      </c>
      <c r="I197" s="247"/>
      <c r="J197" s="243"/>
      <c r="K197" s="243"/>
      <c r="L197" s="248"/>
      <c r="M197" s="249"/>
      <c r="N197" s="250"/>
      <c r="O197" s="250"/>
      <c r="P197" s="250"/>
      <c r="Q197" s="250"/>
      <c r="R197" s="250"/>
      <c r="S197" s="250"/>
      <c r="T197" s="25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2" t="s">
        <v>175</v>
      </c>
      <c r="AU197" s="252" t="s">
        <v>87</v>
      </c>
      <c r="AV197" s="13" t="s">
        <v>87</v>
      </c>
      <c r="AW197" s="13" t="s">
        <v>4</v>
      </c>
      <c r="AX197" s="13" t="s">
        <v>82</v>
      </c>
      <c r="AY197" s="252" t="s">
        <v>119</v>
      </c>
    </row>
    <row r="198" s="2" customFormat="1" ht="21.75" customHeight="1">
      <c r="A198" s="38"/>
      <c r="B198" s="39"/>
      <c r="C198" s="274" t="s">
        <v>325</v>
      </c>
      <c r="D198" s="274" t="s">
        <v>255</v>
      </c>
      <c r="E198" s="275" t="s">
        <v>326</v>
      </c>
      <c r="F198" s="276" t="s">
        <v>327</v>
      </c>
      <c r="G198" s="277" t="s">
        <v>197</v>
      </c>
      <c r="H198" s="278">
        <v>10</v>
      </c>
      <c r="I198" s="279"/>
      <c r="J198" s="280">
        <f>ROUND(I198*H198,2)</f>
        <v>0</v>
      </c>
      <c r="K198" s="281"/>
      <c r="L198" s="282"/>
      <c r="M198" s="283" t="s">
        <v>1</v>
      </c>
      <c r="N198" s="284" t="s">
        <v>42</v>
      </c>
      <c r="O198" s="91"/>
      <c r="P198" s="226">
        <f>O198*H198</f>
        <v>0</v>
      </c>
      <c r="Q198" s="226">
        <v>0.065670000000000006</v>
      </c>
      <c r="R198" s="226">
        <f>Q198*H198</f>
        <v>0.65670000000000006</v>
      </c>
      <c r="S198" s="226">
        <v>0</v>
      </c>
      <c r="T198" s="227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8" t="s">
        <v>258</v>
      </c>
      <c r="AT198" s="228" t="s">
        <v>255</v>
      </c>
      <c r="AU198" s="228" t="s">
        <v>87</v>
      </c>
      <c r="AY198" s="17" t="s">
        <v>119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7" t="s">
        <v>82</v>
      </c>
      <c r="BK198" s="229">
        <f>ROUND(I198*H198,2)</f>
        <v>0</v>
      </c>
      <c r="BL198" s="17" t="s">
        <v>140</v>
      </c>
      <c r="BM198" s="228" t="s">
        <v>328</v>
      </c>
    </row>
    <row r="199" s="13" customFormat="1">
      <c r="A199" s="13"/>
      <c r="B199" s="242"/>
      <c r="C199" s="243"/>
      <c r="D199" s="230" t="s">
        <v>175</v>
      </c>
      <c r="E199" s="244" t="s">
        <v>1</v>
      </c>
      <c r="F199" s="245" t="s">
        <v>329</v>
      </c>
      <c r="G199" s="243"/>
      <c r="H199" s="246">
        <v>10</v>
      </c>
      <c r="I199" s="247"/>
      <c r="J199" s="243"/>
      <c r="K199" s="243"/>
      <c r="L199" s="248"/>
      <c r="M199" s="249"/>
      <c r="N199" s="250"/>
      <c r="O199" s="250"/>
      <c r="P199" s="250"/>
      <c r="Q199" s="250"/>
      <c r="R199" s="250"/>
      <c r="S199" s="250"/>
      <c r="T199" s="25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2" t="s">
        <v>175</v>
      </c>
      <c r="AU199" s="252" t="s">
        <v>87</v>
      </c>
      <c r="AV199" s="13" t="s">
        <v>87</v>
      </c>
      <c r="AW199" s="13" t="s">
        <v>34</v>
      </c>
      <c r="AX199" s="13" t="s">
        <v>82</v>
      </c>
      <c r="AY199" s="252" t="s">
        <v>119</v>
      </c>
    </row>
    <row r="200" s="2" customFormat="1" ht="33" customHeight="1">
      <c r="A200" s="38"/>
      <c r="B200" s="39"/>
      <c r="C200" s="216" t="s">
        <v>330</v>
      </c>
      <c r="D200" s="216" t="s">
        <v>122</v>
      </c>
      <c r="E200" s="217" t="s">
        <v>331</v>
      </c>
      <c r="F200" s="218" t="s">
        <v>332</v>
      </c>
      <c r="G200" s="219" t="s">
        <v>197</v>
      </c>
      <c r="H200" s="220">
        <v>117</v>
      </c>
      <c r="I200" s="221"/>
      <c r="J200" s="222">
        <f>ROUND(I200*H200,2)</f>
        <v>0</v>
      </c>
      <c r="K200" s="223"/>
      <c r="L200" s="44"/>
      <c r="M200" s="224" t="s">
        <v>1</v>
      </c>
      <c r="N200" s="225" t="s">
        <v>42</v>
      </c>
      <c r="O200" s="91"/>
      <c r="P200" s="226">
        <f>O200*H200</f>
        <v>0</v>
      </c>
      <c r="Q200" s="226">
        <v>0.00060999999999999997</v>
      </c>
      <c r="R200" s="226">
        <f>Q200*H200</f>
        <v>0.071370000000000003</v>
      </c>
      <c r="S200" s="226">
        <v>0</v>
      </c>
      <c r="T200" s="227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8" t="s">
        <v>140</v>
      </c>
      <c r="AT200" s="228" t="s">
        <v>122</v>
      </c>
      <c r="AU200" s="228" t="s">
        <v>87</v>
      </c>
      <c r="AY200" s="17" t="s">
        <v>119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7" t="s">
        <v>82</v>
      </c>
      <c r="BK200" s="229">
        <f>ROUND(I200*H200,2)</f>
        <v>0</v>
      </c>
      <c r="BL200" s="17" t="s">
        <v>140</v>
      </c>
      <c r="BM200" s="228" t="s">
        <v>333</v>
      </c>
    </row>
    <row r="201" s="2" customFormat="1">
      <c r="A201" s="38"/>
      <c r="B201" s="39"/>
      <c r="C201" s="40"/>
      <c r="D201" s="230" t="s">
        <v>128</v>
      </c>
      <c r="E201" s="40"/>
      <c r="F201" s="231" t="s">
        <v>334</v>
      </c>
      <c r="G201" s="40"/>
      <c r="H201" s="40"/>
      <c r="I201" s="232"/>
      <c r="J201" s="40"/>
      <c r="K201" s="40"/>
      <c r="L201" s="44"/>
      <c r="M201" s="233"/>
      <c r="N201" s="234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128</v>
      </c>
      <c r="AU201" s="17" t="s">
        <v>87</v>
      </c>
    </row>
    <row r="202" s="13" customFormat="1">
      <c r="A202" s="13"/>
      <c r="B202" s="242"/>
      <c r="C202" s="243"/>
      <c r="D202" s="230" t="s">
        <v>175</v>
      </c>
      <c r="E202" s="244" t="s">
        <v>1</v>
      </c>
      <c r="F202" s="245" t="s">
        <v>408</v>
      </c>
      <c r="G202" s="243"/>
      <c r="H202" s="246">
        <v>117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2" t="s">
        <v>175</v>
      </c>
      <c r="AU202" s="252" t="s">
        <v>87</v>
      </c>
      <c r="AV202" s="13" t="s">
        <v>87</v>
      </c>
      <c r="AW202" s="13" t="s">
        <v>34</v>
      </c>
      <c r="AX202" s="13" t="s">
        <v>82</v>
      </c>
      <c r="AY202" s="252" t="s">
        <v>119</v>
      </c>
    </row>
    <row r="203" s="2" customFormat="1" ht="21.75" customHeight="1">
      <c r="A203" s="38"/>
      <c r="B203" s="39"/>
      <c r="C203" s="216" t="s">
        <v>190</v>
      </c>
      <c r="D203" s="216" t="s">
        <v>122</v>
      </c>
      <c r="E203" s="217" t="s">
        <v>337</v>
      </c>
      <c r="F203" s="218" t="s">
        <v>338</v>
      </c>
      <c r="G203" s="219" t="s">
        <v>197</v>
      </c>
      <c r="H203" s="220">
        <v>117</v>
      </c>
      <c r="I203" s="221"/>
      <c r="J203" s="222">
        <f>ROUND(I203*H203,2)</f>
        <v>0</v>
      </c>
      <c r="K203" s="223"/>
      <c r="L203" s="44"/>
      <c r="M203" s="224" t="s">
        <v>1</v>
      </c>
      <c r="N203" s="225" t="s">
        <v>42</v>
      </c>
      <c r="O203" s="91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8" t="s">
        <v>140</v>
      </c>
      <c r="AT203" s="228" t="s">
        <v>122</v>
      </c>
      <c r="AU203" s="228" t="s">
        <v>87</v>
      </c>
      <c r="AY203" s="17" t="s">
        <v>119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7" t="s">
        <v>82</v>
      </c>
      <c r="BK203" s="229">
        <f>ROUND(I203*H203,2)</f>
        <v>0</v>
      </c>
      <c r="BL203" s="17" t="s">
        <v>140</v>
      </c>
      <c r="BM203" s="228" t="s">
        <v>435</v>
      </c>
    </row>
    <row r="204" s="13" customFormat="1">
      <c r="A204" s="13"/>
      <c r="B204" s="242"/>
      <c r="C204" s="243"/>
      <c r="D204" s="230" t="s">
        <v>175</v>
      </c>
      <c r="E204" s="244" t="s">
        <v>1</v>
      </c>
      <c r="F204" s="245" t="s">
        <v>408</v>
      </c>
      <c r="G204" s="243"/>
      <c r="H204" s="246">
        <v>117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2" t="s">
        <v>175</v>
      </c>
      <c r="AU204" s="252" t="s">
        <v>87</v>
      </c>
      <c r="AV204" s="13" t="s">
        <v>87</v>
      </c>
      <c r="AW204" s="13" t="s">
        <v>34</v>
      </c>
      <c r="AX204" s="13" t="s">
        <v>82</v>
      </c>
      <c r="AY204" s="252" t="s">
        <v>119</v>
      </c>
    </row>
    <row r="205" s="12" customFormat="1" ht="22.8" customHeight="1">
      <c r="A205" s="12"/>
      <c r="B205" s="200"/>
      <c r="C205" s="201"/>
      <c r="D205" s="202" t="s">
        <v>76</v>
      </c>
      <c r="E205" s="214" t="s">
        <v>341</v>
      </c>
      <c r="F205" s="214" t="s">
        <v>342</v>
      </c>
      <c r="G205" s="201"/>
      <c r="H205" s="201"/>
      <c r="I205" s="204"/>
      <c r="J205" s="215">
        <f>BK205</f>
        <v>0</v>
      </c>
      <c r="K205" s="201"/>
      <c r="L205" s="206"/>
      <c r="M205" s="207"/>
      <c r="N205" s="208"/>
      <c r="O205" s="208"/>
      <c r="P205" s="209">
        <f>SUM(P206:P225)</f>
        <v>0</v>
      </c>
      <c r="Q205" s="208"/>
      <c r="R205" s="209">
        <f>SUM(R206:R225)</f>
        <v>0</v>
      </c>
      <c r="S205" s="208"/>
      <c r="T205" s="210">
        <f>SUM(T206:T225)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1" t="s">
        <v>82</v>
      </c>
      <c r="AT205" s="212" t="s">
        <v>76</v>
      </c>
      <c r="AU205" s="212" t="s">
        <v>82</v>
      </c>
      <c r="AY205" s="211" t="s">
        <v>119</v>
      </c>
      <c r="BK205" s="213">
        <f>SUM(BK206:BK225)</f>
        <v>0</v>
      </c>
    </row>
    <row r="206" s="2" customFormat="1" ht="21.75" customHeight="1">
      <c r="A206" s="38"/>
      <c r="B206" s="39"/>
      <c r="C206" s="216" t="s">
        <v>343</v>
      </c>
      <c r="D206" s="216" t="s">
        <v>122</v>
      </c>
      <c r="E206" s="217" t="s">
        <v>344</v>
      </c>
      <c r="F206" s="218" t="s">
        <v>345</v>
      </c>
      <c r="G206" s="219" t="s">
        <v>346</v>
      </c>
      <c r="H206" s="220">
        <v>47.384999999999998</v>
      </c>
      <c r="I206" s="221"/>
      <c r="J206" s="222">
        <f>ROUND(I206*H206,2)</f>
        <v>0</v>
      </c>
      <c r="K206" s="223"/>
      <c r="L206" s="44"/>
      <c r="M206" s="224" t="s">
        <v>1</v>
      </c>
      <c r="N206" s="225" t="s">
        <v>42</v>
      </c>
      <c r="O206" s="91"/>
      <c r="P206" s="226">
        <f>O206*H206</f>
        <v>0</v>
      </c>
      <c r="Q206" s="226">
        <v>0</v>
      </c>
      <c r="R206" s="226">
        <f>Q206*H206</f>
        <v>0</v>
      </c>
      <c r="S206" s="226">
        <v>0</v>
      </c>
      <c r="T206" s="227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8" t="s">
        <v>140</v>
      </c>
      <c r="AT206" s="228" t="s">
        <v>122</v>
      </c>
      <c r="AU206" s="228" t="s">
        <v>87</v>
      </c>
      <c r="AY206" s="17" t="s">
        <v>119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7" t="s">
        <v>82</v>
      </c>
      <c r="BK206" s="229">
        <f>ROUND(I206*H206,2)</f>
        <v>0</v>
      </c>
      <c r="BL206" s="17" t="s">
        <v>140</v>
      </c>
      <c r="BM206" s="228" t="s">
        <v>347</v>
      </c>
    </row>
    <row r="207" s="15" customFormat="1">
      <c r="A207" s="15"/>
      <c r="B207" s="264"/>
      <c r="C207" s="265"/>
      <c r="D207" s="230" t="s">
        <v>175</v>
      </c>
      <c r="E207" s="266" t="s">
        <v>1</v>
      </c>
      <c r="F207" s="267" t="s">
        <v>348</v>
      </c>
      <c r="G207" s="265"/>
      <c r="H207" s="266" t="s">
        <v>1</v>
      </c>
      <c r="I207" s="268"/>
      <c r="J207" s="265"/>
      <c r="K207" s="265"/>
      <c r="L207" s="269"/>
      <c r="M207" s="270"/>
      <c r="N207" s="271"/>
      <c r="O207" s="271"/>
      <c r="P207" s="271"/>
      <c r="Q207" s="271"/>
      <c r="R207" s="271"/>
      <c r="S207" s="271"/>
      <c r="T207" s="272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73" t="s">
        <v>175</v>
      </c>
      <c r="AU207" s="273" t="s">
        <v>87</v>
      </c>
      <c r="AV207" s="15" t="s">
        <v>82</v>
      </c>
      <c r="AW207" s="15" t="s">
        <v>34</v>
      </c>
      <c r="AX207" s="15" t="s">
        <v>77</v>
      </c>
      <c r="AY207" s="273" t="s">
        <v>119</v>
      </c>
    </row>
    <row r="208" s="13" customFormat="1">
      <c r="A208" s="13"/>
      <c r="B208" s="242"/>
      <c r="C208" s="243"/>
      <c r="D208" s="230" t="s">
        <v>175</v>
      </c>
      <c r="E208" s="244" t="s">
        <v>1</v>
      </c>
      <c r="F208" s="245" t="s">
        <v>436</v>
      </c>
      <c r="G208" s="243"/>
      <c r="H208" s="246">
        <v>47.384999999999998</v>
      </c>
      <c r="I208" s="247"/>
      <c r="J208" s="243"/>
      <c r="K208" s="243"/>
      <c r="L208" s="248"/>
      <c r="M208" s="249"/>
      <c r="N208" s="250"/>
      <c r="O208" s="250"/>
      <c r="P208" s="250"/>
      <c r="Q208" s="250"/>
      <c r="R208" s="250"/>
      <c r="S208" s="250"/>
      <c r="T208" s="25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2" t="s">
        <v>175</v>
      </c>
      <c r="AU208" s="252" t="s">
        <v>87</v>
      </c>
      <c r="AV208" s="13" t="s">
        <v>87</v>
      </c>
      <c r="AW208" s="13" t="s">
        <v>34</v>
      </c>
      <c r="AX208" s="13" t="s">
        <v>82</v>
      </c>
      <c r="AY208" s="252" t="s">
        <v>119</v>
      </c>
    </row>
    <row r="209" s="2" customFormat="1" ht="21.75" customHeight="1">
      <c r="A209" s="38"/>
      <c r="B209" s="39"/>
      <c r="C209" s="216" t="s">
        <v>258</v>
      </c>
      <c r="D209" s="216" t="s">
        <v>122</v>
      </c>
      <c r="E209" s="217" t="s">
        <v>350</v>
      </c>
      <c r="F209" s="218" t="s">
        <v>351</v>
      </c>
      <c r="G209" s="219" t="s">
        <v>346</v>
      </c>
      <c r="H209" s="220">
        <v>426.46499999999998</v>
      </c>
      <c r="I209" s="221"/>
      <c r="J209" s="222">
        <f>ROUND(I209*H209,2)</f>
        <v>0</v>
      </c>
      <c r="K209" s="223"/>
      <c r="L209" s="44"/>
      <c r="M209" s="224" t="s">
        <v>1</v>
      </c>
      <c r="N209" s="225" t="s">
        <v>42</v>
      </c>
      <c r="O209" s="91"/>
      <c r="P209" s="226">
        <f>O209*H209</f>
        <v>0</v>
      </c>
      <c r="Q209" s="226">
        <v>0</v>
      </c>
      <c r="R209" s="226">
        <f>Q209*H209</f>
        <v>0</v>
      </c>
      <c r="S209" s="226">
        <v>0</v>
      </c>
      <c r="T209" s="227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8" t="s">
        <v>140</v>
      </c>
      <c r="AT209" s="228" t="s">
        <v>122</v>
      </c>
      <c r="AU209" s="228" t="s">
        <v>87</v>
      </c>
      <c r="AY209" s="17" t="s">
        <v>119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17" t="s">
        <v>82</v>
      </c>
      <c r="BK209" s="229">
        <f>ROUND(I209*H209,2)</f>
        <v>0</v>
      </c>
      <c r="BL209" s="17" t="s">
        <v>140</v>
      </c>
      <c r="BM209" s="228" t="s">
        <v>352</v>
      </c>
    </row>
    <row r="210" s="15" customFormat="1">
      <c r="A210" s="15"/>
      <c r="B210" s="264"/>
      <c r="C210" s="265"/>
      <c r="D210" s="230" t="s">
        <v>175</v>
      </c>
      <c r="E210" s="266" t="s">
        <v>1</v>
      </c>
      <c r="F210" s="267" t="s">
        <v>348</v>
      </c>
      <c r="G210" s="265"/>
      <c r="H210" s="266" t="s">
        <v>1</v>
      </c>
      <c r="I210" s="268"/>
      <c r="J210" s="265"/>
      <c r="K210" s="265"/>
      <c r="L210" s="269"/>
      <c r="M210" s="270"/>
      <c r="N210" s="271"/>
      <c r="O210" s="271"/>
      <c r="P210" s="271"/>
      <c r="Q210" s="271"/>
      <c r="R210" s="271"/>
      <c r="S210" s="271"/>
      <c r="T210" s="272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73" t="s">
        <v>175</v>
      </c>
      <c r="AU210" s="273" t="s">
        <v>87</v>
      </c>
      <c r="AV210" s="15" t="s">
        <v>82</v>
      </c>
      <c r="AW210" s="15" t="s">
        <v>34</v>
      </c>
      <c r="AX210" s="15" t="s">
        <v>77</v>
      </c>
      <c r="AY210" s="273" t="s">
        <v>119</v>
      </c>
    </row>
    <row r="211" s="13" customFormat="1">
      <c r="A211" s="13"/>
      <c r="B211" s="242"/>
      <c r="C211" s="243"/>
      <c r="D211" s="230" t="s">
        <v>175</v>
      </c>
      <c r="E211" s="244" t="s">
        <v>1</v>
      </c>
      <c r="F211" s="245" t="s">
        <v>437</v>
      </c>
      <c r="G211" s="243"/>
      <c r="H211" s="246">
        <v>426.46499999999998</v>
      </c>
      <c r="I211" s="247"/>
      <c r="J211" s="243"/>
      <c r="K211" s="243"/>
      <c r="L211" s="248"/>
      <c r="M211" s="249"/>
      <c r="N211" s="250"/>
      <c r="O211" s="250"/>
      <c r="P211" s="250"/>
      <c r="Q211" s="250"/>
      <c r="R211" s="250"/>
      <c r="S211" s="250"/>
      <c r="T211" s="25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2" t="s">
        <v>175</v>
      </c>
      <c r="AU211" s="252" t="s">
        <v>87</v>
      </c>
      <c r="AV211" s="13" t="s">
        <v>87</v>
      </c>
      <c r="AW211" s="13" t="s">
        <v>34</v>
      </c>
      <c r="AX211" s="13" t="s">
        <v>82</v>
      </c>
      <c r="AY211" s="252" t="s">
        <v>119</v>
      </c>
    </row>
    <row r="212" s="2" customFormat="1" ht="21.75" customHeight="1">
      <c r="A212" s="38"/>
      <c r="B212" s="39"/>
      <c r="C212" s="216" t="s">
        <v>305</v>
      </c>
      <c r="D212" s="216" t="s">
        <v>122</v>
      </c>
      <c r="E212" s="217" t="s">
        <v>354</v>
      </c>
      <c r="F212" s="218" t="s">
        <v>355</v>
      </c>
      <c r="G212" s="219" t="s">
        <v>346</v>
      </c>
      <c r="H212" s="220">
        <v>87.224000000000004</v>
      </c>
      <c r="I212" s="221"/>
      <c r="J212" s="222">
        <f>ROUND(I212*H212,2)</f>
        <v>0</v>
      </c>
      <c r="K212" s="223"/>
      <c r="L212" s="44"/>
      <c r="M212" s="224" t="s">
        <v>1</v>
      </c>
      <c r="N212" s="225" t="s">
        <v>42</v>
      </c>
      <c r="O212" s="91"/>
      <c r="P212" s="226">
        <f>O212*H212</f>
        <v>0</v>
      </c>
      <c r="Q212" s="226">
        <v>0</v>
      </c>
      <c r="R212" s="226">
        <f>Q212*H212</f>
        <v>0</v>
      </c>
      <c r="S212" s="226">
        <v>0</v>
      </c>
      <c r="T212" s="227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8" t="s">
        <v>140</v>
      </c>
      <c r="AT212" s="228" t="s">
        <v>122</v>
      </c>
      <c r="AU212" s="228" t="s">
        <v>87</v>
      </c>
      <c r="AY212" s="17" t="s">
        <v>119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7" t="s">
        <v>82</v>
      </c>
      <c r="BK212" s="229">
        <f>ROUND(I212*H212,2)</f>
        <v>0</v>
      </c>
      <c r="BL212" s="17" t="s">
        <v>140</v>
      </c>
      <c r="BM212" s="228" t="s">
        <v>356</v>
      </c>
    </row>
    <row r="213" s="15" customFormat="1">
      <c r="A213" s="15"/>
      <c r="B213" s="264"/>
      <c r="C213" s="265"/>
      <c r="D213" s="230" t="s">
        <v>175</v>
      </c>
      <c r="E213" s="266" t="s">
        <v>1</v>
      </c>
      <c r="F213" s="267" t="s">
        <v>348</v>
      </c>
      <c r="G213" s="265"/>
      <c r="H213" s="266" t="s">
        <v>1</v>
      </c>
      <c r="I213" s="268"/>
      <c r="J213" s="265"/>
      <c r="K213" s="265"/>
      <c r="L213" s="269"/>
      <c r="M213" s="270"/>
      <c r="N213" s="271"/>
      <c r="O213" s="271"/>
      <c r="P213" s="271"/>
      <c r="Q213" s="271"/>
      <c r="R213" s="271"/>
      <c r="S213" s="271"/>
      <c r="T213" s="272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73" t="s">
        <v>175</v>
      </c>
      <c r="AU213" s="273" t="s">
        <v>87</v>
      </c>
      <c r="AV213" s="15" t="s">
        <v>82</v>
      </c>
      <c r="AW213" s="15" t="s">
        <v>34</v>
      </c>
      <c r="AX213" s="15" t="s">
        <v>77</v>
      </c>
      <c r="AY213" s="273" t="s">
        <v>119</v>
      </c>
    </row>
    <row r="214" s="13" customFormat="1">
      <c r="A214" s="13"/>
      <c r="B214" s="242"/>
      <c r="C214" s="243"/>
      <c r="D214" s="230" t="s">
        <v>175</v>
      </c>
      <c r="E214" s="244" t="s">
        <v>1</v>
      </c>
      <c r="F214" s="245" t="s">
        <v>438</v>
      </c>
      <c r="G214" s="243"/>
      <c r="H214" s="246">
        <v>87.224000000000004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2" t="s">
        <v>175</v>
      </c>
      <c r="AU214" s="252" t="s">
        <v>87</v>
      </c>
      <c r="AV214" s="13" t="s">
        <v>87</v>
      </c>
      <c r="AW214" s="13" t="s">
        <v>34</v>
      </c>
      <c r="AX214" s="13" t="s">
        <v>82</v>
      </c>
      <c r="AY214" s="252" t="s">
        <v>119</v>
      </c>
    </row>
    <row r="215" s="2" customFormat="1" ht="21.75" customHeight="1">
      <c r="A215" s="38"/>
      <c r="B215" s="39"/>
      <c r="C215" s="216" t="s">
        <v>329</v>
      </c>
      <c r="D215" s="216" t="s">
        <v>122</v>
      </c>
      <c r="E215" s="217" t="s">
        <v>358</v>
      </c>
      <c r="F215" s="218" t="s">
        <v>359</v>
      </c>
      <c r="G215" s="219" t="s">
        <v>346</v>
      </c>
      <c r="H215" s="220">
        <v>785.01599999999996</v>
      </c>
      <c r="I215" s="221"/>
      <c r="J215" s="222">
        <f>ROUND(I215*H215,2)</f>
        <v>0</v>
      </c>
      <c r="K215" s="223"/>
      <c r="L215" s="44"/>
      <c r="M215" s="224" t="s">
        <v>1</v>
      </c>
      <c r="N215" s="225" t="s">
        <v>42</v>
      </c>
      <c r="O215" s="91"/>
      <c r="P215" s="226">
        <f>O215*H215</f>
        <v>0</v>
      </c>
      <c r="Q215" s="226">
        <v>0</v>
      </c>
      <c r="R215" s="226">
        <f>Q215*H215</f>
        <v>0</v>
      </c>
      <c r="S215" s="226">
        <v>0</v>
      </c>
      <c r="T215" s="227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8" t="s">
        <v>140</v>
      </c>
      <c r="AT215" s="228" t="s">
        <v>122</v>
      </c>
      <c r="AU215" s="228" t="s">
        <v>87</v>
      </c>
      <c r="AY215" s="17" t="s">
        <v>119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7" t="s">
        <v>82</v>
      </c>
      <c r="BK215" s="229">
        <f>ROUND(I215*H215,2)</f>
        <v>0</v>
      </c>
      <c r="BL215" s="17" t="s">
        <v>140</v>
      </c>
      <c r="BM215" s="228" t="s">
        <v>360</v>
      </c>
    </row>
    <row r="216" s="15" customFormat="1">
      <c r="A216" s="15"/>
      <c r="B216" s="264"/>
      <c r="C216" s="265"/>
      <c r="D216" s="230" t="s">
        <v>175</v>
      </c>
      <c r="E216" s="266" t="s">
        <v>1</v>
      </c>
      <c r="F216" s="267" t="s">
        <v>348</v>
      </c>
      <c r="G216" s="265"/>
      <c r="H216" s="266" t="s">
        <v>1</v>
      </c>
      <c r="I216" s="268"/>
      <c r="J216" s="265"/>
      <c r="K216" s="265"/>
      <c r="L216" s="269"/>
      <c r="M216" s="270"/>
      <c r="N216" s="271"/>
      <c r="O216" s="271"/>
      <c r="P216" s="271"/>
      <c r="Q216" s="271"/>
      <c r="R216" s="271"/>
      <c r="S216" s="271"/>
      <c r="T216" s="272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73" t="s">
        <v>175</v>
      </c>
      <c r="AU216" s="273" t="s">
        <v>87</v>
      </c>
      <c r="AV216" s="15" t="s">
        <v>82</v>
      </c>
      <c r="AW216" s="15" t="s">
        <v>34</v>
      </c>
      <c r="AX216" s="15" t="s">
        <v>77</v>
      </c>
      <c r="AY216" s="273" t="s">
        <v>119</v>
      </c>
    </row>
    <row r="217" s="13" customFormat="1">
      <c r="A217" s="13"/>
      <c r="B217" s="242"/>
      <c r="C217" s="243"/>
      <c r="D217" s="230" t="s">
        <v>175</v>
      </c>
      <c r="E217" s="244" t="s">
        <v>1</v>
      </c>
      <c r="F217" s="245" t="s">
        <v>439</v>
      </c>
      <c r="G217" s="243"/>
      <c r="H217" s="246">
        <v>785.01599999999996</v>
      </c>
      <c r="I217" s="247"/>
      <c r="J217" s="243"/>
      <c r="K217" s="243"/>
      <c r="L217" s="248"/>
      <c r="M217" s="249"/>
      <c r="N217" s="250"/>
      <c r="O217" s="250"/>
      <c r="P217" s="250"/>
      <c r="Q217" s="250"/>
      <c r="R217" s="250"/>
      <c r="S217" s="250"/>
      <c r="T217" s="25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2" t="s">
        <v>175</v>
      </c>
      <c r="AU217" s="252" t="s">
        <v>87</v>
      </c>
      <c r="AV217" s="13" t="s">
        <v>87</v>
      </c>
      <c r="AW217" s="13" t="s">
        <v>34</v>
      </c>
      <c r="AX217" s="13" t="s">
        <v>82</v>
      </c>
      <c r="AY217" s="252" t="s">
        <v>119</v>
      </c>
    </row>
    <row r="218" s="2" customFormat="1" ht="21.75" customHeight="1">
      <c r="A218" s="38"/>
      <c r="B218" s="39"/>
      <c r="C218" s="216" t="s">
        <v>362</v>
      </c>
      <c r="D218" s="216" t="s">
        <v>122</v>
      </c>
      <c r="E218" s="217" t="s">
        <v>363</v>
      </c>
      <c r="F218" s="218" t="s">
        <v>364</v>
      </c>
      <c r="G218" s="219" t="s">
        <v>346</v>
      </c>
      <c r="H218" s="220">
        <v>87.224000000000004</v>
      </c>
      <c r="I218" s="221"/>
      <c r="J218" s="222">
        <f>ROUND(I218*H218,2)</f>
        <v>0</v>
      </c>
      <c r="K218" s="223"/>
      <c r="L218" s="44"/>
      <c r="M218" s="224" t="s">
        <v>1</v>
      </c>
      <c r="N218" s="225" t="s">
        <v>42</v>
      </c>
      <c r="O218" s="91"/>
      <c r="P218" s="226">
        <f>O218*H218</f>
        <v>0</v>
      </c>
      <c r="Q218" s="226">
        <v>0</v>
      </c>
      <c r="R218" s="226">
        <f>Q218*H218</f>
        <v>0</v>
      </c>
      <c r="S218" s="226">
        <v>0</v>
      </c>
      <c r="T218" s="227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8" t="s">
        <v>140</v>
      </c>
      <c r="AT218" s="228" t="s">
        <v>122</v>
      </c>
      <c r="AU218" s="228" t="s">
        <v>87</v>
      </c>
      <c r="AY218" s="17" t="s">
        <v>119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7" t="s">
        <v>82</v>
      </c>
      <c r="BK218" s="229">
        <f>ROUND(I218*H218,2)</f>
        <v>0</v>
      </c>
      <c r="BL218" s="17" t="s">
        <v>140</v>
      </c>
      <c r="BM218" s="228" t="s">
        <v>365</v>
      </c>
    </row>
    <row r="219" s="13" customFormat="1">
      <c r="A219" s="13"/>
      <c r="B219" s="242"/>
      <c r="C219" s="243"/>
      <c r="D219" s="230" t="s">
        <v>175</v>
      </c>
      <c r="E219" s="244" t="s">
        <v>1</v>
      </c>
      <c r="F219" s="245" t="s">
        <v>440</v>
      </c>
      <c r="G219" s="243"/>
      <c r="H219" s="246">
        <v>87.224000000000004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2" t="s">
        <v>175</v>
      </c>
      <c r="AU219" s="252" t="s">
        <v>87</v>
      </c>
      <c r="AV219" s="13" t="s">
        <v>87</v>
      </c>
      <c r="AW219" s="13" t="s">
        <v>34</v>
      </c>
      <c r="AX219" s="13" t="s">
        <v>82</v>
      </c>
      <c r="AY219" s="252" t="s">
        <v>119</v>
      </c>
    </row>
    <row r="220" s="2" customFormat="1" ht="33" customHeight="1">
      <c r="A220" s="38"/>
      <c r="B220" s="39"/>
      <c r="C220" s="216" t="s">
        <v>367</v>
      </c>
      <c r="D220" s="216" t="s">
        <v>122</v>
      </c>
      <c r="E220" s="217" t="s">
        <v>368</v>
      </c>
      <c r="F220" s="218" t="s">
        <v>369</v>
      </c>
      <c r="G220" s="219" t="s">
        <v>346</v>
      </c>
      <c r="H220" s="220">
        <v>68.738</v>
      </c>
      <c r="I220" s="221"/>
      <c r="J220" s="222">
        <f>ROUND(I220*H220,2)</f>
        <v>0</v>
      </c>
      <c r="K220" s="223"/>
      <c r="L220" s="44"/>
      <c r="M220" s="224" t="s">
        <v>1</v>
      </c>
      <c r="N220" s="225" t="s">
        <v>42</v>
      </c>
      <c r="O220" s="91"/>
      <c r="P220" s="226">
        <f>O220*H220</f>
        <v>0</v>
      </c>
      <c r="Q220" s="226">
        <v>0</v>
      </c>
      <c r="R220" s="226">
        <f>Q220*H220</f>
        <v>0</v>
      </c>
      <c r="S220" s="226">
        <v>0</v>
      </c>
      <c r="T220" s="227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8" t="s">
        <v>140</v>
      </c>
      <c r="AT220" s="228" t="s">
        <v>122</v>
      </c>
      <c r="AU220" s="228" t="s">
        <v>87</v>
      </c>
      <c r="AY220" s="17" t="s">
        <v>119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17" t="s">
        <v>82</v>
      </c>
      <c r="BK220" s="229">
        <f>ROUND(I220*H220,2)</f>
        <v>0</v>
      </c>
      <c r="BL220" s="17" t="s">
        <v>140</v>
      </c>
      <c r="BM220" s="228" t="s">
        <v>370</v>
      </c>
    </row>
    <row r="221" s="13" customFormat="1">
      <c r="A221" s="13"/>
      <c r="B221" s="242"/>
      <c r="C221" s="243"/>
      <c r="D221" s="230" t="s">
        <v>175</v>
      </c>
      <c r="E221" s="244" t="s">
        <v>1</v>
      </c>
      <c r="F221" s="245" t="s">
        <v>441</v>
      </c>
      <c r="G221" s="243"/>
      <c r="H221" s="246">
        <v>68.738</v>
      </c>
      <c r="I221" s="247"/>
      <c r="J221" s="243"/>
      <c r="K221" s="243"/>
      <c r="L221" s="248"/>
      <c r="M221" s="249"/>
      <c r="N221" s="250"/>
      <c r="O221" s="250"/>
      <c r="P221" s="250"/>
      <c r="Q221" s="250"/>
      <c r="R221" s="250"/>
      <c r="S221" s="250"/>
      <c r="T221" s="25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2" t="s">
        <v>175</v>
      </c>
      <c r="AU221" s="252" t="s">
        <v>87</v>
      </c>
      <c r="AV221" s="13" t="s">
        <v>87</v>
      </c>
      <c r="AW221" s="13" t="s">
        <v>34</v>
      </c>
      <c r="AX221" s="13" t="s">
        <v>82</v>
      </c>
      <c r="AY221" s="252" t="s">
        <v>119</v>
      </c>
    </row>
    <row r="222" s="2" customFormat="1" ht="33" customHeight="1">
      <c r="A222" s="38"/>
      <c r="B222" s="39"/>
      <c r="C222" s="216" t="s">
        <v>372</v>
      </c>
      <c r="D222" s="216" t="s">
        <v>122</v>
      </c>
      <c r="E222" s="217" t="s">
        <v>373</v>
      </c>
      <c r="F222" s="218" t="s">
        <v>374</v>
      </c>
      <c r="G222" s="219" t="s">
        <v>346</v>
      </c>
      <c r="H222" s="220">
        <v>18.486000000000001</v>
      </c>
      <c r="I222" s="221"/>
      <c r="J222" s="222">
        <f>ROUND(I222*H222,2)</f>
        <v>0</v>
      </c>
      <c r="K222" s="223"/>
      <c r="L222" s="44"/>
      <c r="M222" s="224" t="s">
        <v>1</v>
      </c>
      <c r="N222" s="225" t="s">
        <v>42</v>
      </c>
      <c r="O222" s="91"/>
      <c r="P222" s="226">
        <f>O222*H222</f>
        <v>0</v>
      </c>
      <c r="Q222" s="226">
        <v>0</v>
      </c>
      <c r="R222" s="226">
        <f>Q222*H222</f>
        <v>0</v>
      </c>
      <c r="S222" s="226">
        <v>0</v>
      </c>
      <c r="T222" s="227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8" t="s">
        <v>140</v>
      </c>
      <c r="AT222" s="228" t="s">
        <v>122</v>
      </c>
      <c r="AU222" s="228" t="s">
        <v>87</v>
      </c>
      <c r="AY222" s="17" t="s">
        <v>119</v>
      </c>
      <c r="BE222" s="229">
        <f>IF(N222="základní",J222,0)</f>
        <v>0</v>
      </c>
      <c r="BF222" s="229">
        <f>IF(N222="snížená",J222,0)</f>
        <v>0</v>
      </c>
      <c r="BG222" s="229">
        <f>IF(N222="zákl. přenesená",J222,0)</f>
        <v>0</v>
      </c>
      <c r="BH222" s="229">
        <f>IF(N222="sníž. přenesená",J222,0)</f>
        <v>0</v>
      </c>
      <c r="BI222" s="229">
        <f>IF(N222="nulová",J222,0)</f>
        <v>0</v>
      </c>
      <c r="BJ222" s="17" t="s">
        <v>82</v>
      </c>
      <c r="BK222" s="229">
        <f>ROUND(I222*H222,2)</f>
        <v>0</v>
      </c>
      <c r="BL222" s="17" t="s">
        <v>140</v>
      </c>
      <c r="BM222" s="228" t="s">
        <v>375</v>
      </c>
    </row>
    <row r="223" s="13" customFormat="1">
      <c r="A223" s="13"/>
      <c r="B223" s="242"/>
      <c r="C223" s="243"/>
      <c r="D223" s="230" t="s">
        <v>175</v>
      </c>
      <c r="E223" s="244" t="s">
        <v>1</v>
      </c>
      <c r="F223" s="245" t="s">
        <v>442</v>
      </c>
      <c r="G223" s="243"/>
      <c r="H223" s="246">
        <v>18.486000000000001</v>
      </c>
      <c r="I223" s="247"/>
      <c r="J223" s="243"/>
      <c r="K223" s="243"/>
      <c r="L223" s="248"/>
      <c r="M223" s="249"/>
      <c r="N223" s="250"/>
      <c r="O223" s="250"/>
      <c r="P223" s="250"/>
      <c r="Q223" s="250"/>
      <c r="R223" s="250"/>
      <c r="S223" s="250"/>
      <c r="T223" s="25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2" t="s">
        <v>175</v>
      </c>
      <c r="AU223" s="252" t="s">
        <v>87</v>
      </c>
      <c r="AV223" s="13" t="s">
        <v>87</v>
      </c>
      <c r="AW223" s="13" t="s">
        <v>34</v>
      </c>
      <c r="AX223" s="13" t="s">
        <v>82</v>
      </c>
      <c r="AY223" s="252" t="s">
        <v>119</v>
      </c>
    </row>
    <row r="224" s="2" customFormat="1" ht="21.75" customHeight="1">
      <c r="A224" s="38"/>
      <c r="B224" s="39"/>
      <c r="C224" s="216" t="s">
        <v>8</v>
      </c>
      <c r="D224" s="216" t="s">
        <v>122</v>
      </c>
      <c r="E224" s="217" t="s">
        <v>377</v>
      </c>
      <c r="F224" s="218" t="s">
        <v>378</v>
      </c>
      <c r="G224" s="219" t="s">
        <v>346</v>
      </c>
      <c r="H224" s="220">
        <v>83.834999999999994</v>
      </c>
      <c r="I224" s="221"/>
      <c r="J224" s="222">
        <f>ROUND(I224*H224,2)</f>
        <v>0</v>
      </c>
      <c r="K224" s="223"/>
      <c r="L224" s="44"/>
      <c r="M224" s="224" t="s">
        <v>1</v>
      </c>
      <c r="N224" s="225" t="s">
        <v>42</v>
      </c>
      <c r="O224" s="91"/>
      <c r="P224" s="226">
        <f>O224*H224</f>
        <v>0</v>
      </c>
      <c r="Q224" s="226">
        <v>0</v>
      </c>
      <c r="R224" s="226">
        <f>Q224*H224</f>
        <v>0</v>
      </c>
      <c r="S224" s="226">
        <v>0</v>
      </c>
      <c r="T224" s="227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8" t="s">
        <v>140</v>
      </c>
      <c r="AT224" s="228" t="s">
        <v>122</v>
      </c>
      <c r="AU224" s="228" t="s">
        <v>87</v>
      </c>
      <c r="AY224" s="17" t="s">
        <v>119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17" t="s">
        <v>82</v>
      </c>
      <c r="BK224" s="229">
        <f>ROUND(I224*H224,2)</f>
        <v>0</v>
      </c>
      <c r="BL224" s="17" t="s">
        <v>140</v>
      </c>
      <c r="BM224" s="228" t="s">
        <v>379</v>
      </c>
    </row>
    <row r="225" s="13" customFormat="1">
      <c r="A225" s="13"/>
      <c r="B225" s="242"/>
      <c r="C225" s="243"/>
      <c r="D225" s="230" t="s">
        <v>175</v>
      </c>
      <c r="E225" s="244" t="s">
        <v>1</v>
      </c>
      <c r="F225" s="245" t="s">
        <v>443</v>
      </c>
      <c r="G225" s="243"/>
      <c r="H225" s="246">
        <v>83.834999999999994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2" t="s">
        <v>175</v>
      </c>
      <c r="AU225" s="252" t="s">
        <v>87</v>
      </c>
      <c r="AV225" s="13" t="s">
        <v>87</v>
      </c>
      <c r="AW225" s="13" t="s">
        <v>34</v>
      </c>
      <c r="AX225" s="13" t="s">
        <v>82</v>
      </c>
      <c r="AY225" s="252" t="s">
        <v>119</v>
      </c>
    </row>
    <row r="226" s="12" customFormat="1" ht="22.8" customHeight="1">
      <c r="A226" s="12"/>
      <c r="B226" s="200"/>
      <c r="C226" s="201"/>
      <c r="D226" s="202" t="s">
        <v>76</v>
      </c>
      <c r="E226" s="214" t="s">
        <v>381</v>
      </c>
      <c r="F226" s="214" t="s">
        <v>382</v>
      </c>
      <c r="G226" s="201"/>
      <c r="H226" s="201"/>
      <c r="I226" s="204"/>
      <c r="J226" s="215">
        <f>BK226</f>
        <v>0</v>
      </c>
      <c r="K226" s="201"/>
      <c r="L226" s="206"/>
      <c r="M226" s="207"/>
      <c r="N226" s="208"/>
      <c r="O226" s="208"/>
      <c r="P226" s="209">
        <f>P227</f>
        <v>0</v>
      </c>
      <c r="Q226" s="208"/>
      <c r="R226" s="209">
        <f>R227</f>
        <v>0</v>
      </c>
      <c r="S226" s="208"/>
      <c r="T226" s="210">
        <f>T227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1" t="s">
        <v>82</v>
      </c>
      <c r="AT226" s="212" t="s">
        <v>76</v>
      </c>
      <c r="AU226" s="212" t="s">
        <v>82</v>
      </c>
      <c r="AY226" s="211" t="s">
        <v>119</v>
      </c>
      <c r="BK226" s="213">
        <f>BK227</f>
        <v>0</v>
      </c>
    </row>
    <row r="227" s="2" customFormat="1" ht="21.75" customHeight="1">
      <c r="A227" s="38"/>
      <c r="B227" s="39"/>
      <c r="C227" s="216" t="s">
        <v>383</v>
      </c>
      <c r="D227" s="216" t="s">
        <v>122</v>
      </c>
      <c r="E227" s="217" t="s">
        <v>384</v>
      </c>
      <c r="F227" s="218" t="s">
        <v>385</v>
      </c>
      <c r="G227" s="219" t="s">
        <v>346</v>
      </c>
      <c r="H227" s="220">
        <v>67.808000000000007</v>
      </c>
      <c r="I227" s="221"/>
      <c r="J227" s="222">
        <f>ROUND(I227*H227,2)</f>
        <v>0</v>
      </c>
      <c r="K227" s="223"/>
      <c r="L227" s="44"/>
      <c r="M227" s="224" t="s">
        <v>1</v>
      </c>
      <c r="N227" s="225" t="s">
        <v>42</v>
      </c>
      <c r="O227" s="91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7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8" t="s">
        <v>140</v>
      </c>
      <c r="AT227" s="228" t="s">
        <v>122</v>
      </c>
      <c r="AU227" s="228" t="s">
        <v>87</v>
      </c>
      <c r="AY227" s="17" t="s">
        <v>119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7" t="s">
        <v>82</v>
      </c>
      <c r="BK227" s="229">
        <f>ROUND(I227*H227,2)</f>
        <v>0</v>
      </c>
      <c r="BL227" s="17" t="s">
        <v>140</v>
      </c>
      <c r="BM227" s="228" t="s">
        <v>386</v>
      </c>
    </row>
    <row r="228" s="12" customFormat="1" ht="25.92" customHeight="1">
      <c r="A228" s="12"/>
      <c r="B228" s="200"/>
      <c r="C228" s="201"/>
      <c r="D228" s="202" t="s">
        <v>76</v>
      </c>
      <c r="E228" s="203" t="s">
        <v>387</v>
      </c>
      <c r="F228" s="203" t="s">
        <v>388</v>
      </c>
      <c r="G228" s="201"/>
      <c r="H228" s="201"/>
      <c r="I228" s="204"/>
      <c r="J228" s="205">
        <f>BK228</f>
        <v>0</v>
      </c>
      <c r="K228" s="201"/>
      <c r="L228" s="206"/>
      <c r="M228" s="207"/>
      <c r="N228" s="208"/>
      <c r="O228" s="208"/>
      <c r="P228" s="209">
        <f>P229+P232</f>
        <v>0</v>
      </c>
      <c r="Q228" s="208"/>
      <c r="R228" s="209">
        <f>R229+R232</f>
        <v>0.010030000000000001</v>
      </c>
      <c r="S228" s="208"/>
      <c r="T228" s="210">
        <f>T229+T232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1" t="s">
        <v>87</v>
      </c>
      <c r="AT228" s="212" t="s">
        <v>76</v>
      </c>
      <c r="AU228" s="212" t="s">
        <v>77</v>
      </c>
      <c r="AY228" s="211" t="s">
        <v>119</v>
      </c>
      <c r="BK228" s="213">
        <f>BK229+BK232</f>
        <v>0</v>
      </c>
    </row>
    <row r="229" s="12" customFormat="1" ht="22.8" customHeight="1">
      <c r="A229" s="12"/>
      <c r="B229" s="200"/>
      <c r="C229" s="201"/>
      <c r="D229" s="202" t="s">
        <v>76</v>
      </c>
      <c r="E229" s="214" t="s">
        <v>389</v>
      </c>
      <c r="F229" s="214" t="s">
        <v>390</v>
      </c>
      <c r="G229" s="201"/>
      <c r="H229" s="201"/>
      <c r="I229" s="204"/>
      <c r="J229" s="215">
        <f>BK229</f>
        <v>0</v>
      </c>
      <c r="K229" s="201"/>
      <c r="L229" s="206"/>
      <c r="M229" s="207"/>
      <c r="N229" s="208"/>
      <c r="O229" s="208"/>
      <c r="P229" s="209">
        <f>SUM(P230:P231)</f>
        <v>0</v>
      </c>
      <c r="Q229" s="208"/>
      <c r="R229" s="209">
        <f>SUM(R230:R231)</f>
        <v>0.010030000000000001</v>
      </c>
      <c r="S229" s="208"/>
      <c r="T229" s="210">
        <f>SUM(T230:T231)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1" t="s">
        <v>87</v>
      </c>
      <c r="AT229" s="212" t="s">
        <v>76</v>
      </c>
      <c r="AU229" s="212" t="s">
        <v>82</v>
      </c>
      <c r="AY229" s="211" t="s">
        <v>119</v>
      </c>
      <c r="BK229" s="213">
        <f>SUM(BK230:BK231)</f>
        <v>0</v>
      </c>
    </row>
    <row r="230" s="2" customFormat="1" ht="33" customHeight="1">
      <c r="A230" s="38"/>
      <c r="B230" s="39"/>
      <c r="C230" s="216" t="s">
        <v>391</v>
      </c>
      <c r="D230" s="216" t="s">
        <v>122</v>
      </c>
      <c r="E230" s="217" t="s">
        <v>392</v>
      </c>
      <c r="F230" s="218" t="s">
        <v>393</v>
      </c>
      <c r="G230" s="219" t="s">
        <v>173</v>
      </c>
      <c r="H230" s="220">
        <v>17</v>
      </c>
      <c r="I230" s="221"/>
      <c r="J230" s="222">
        <f>ROUND(I230*H230,2)</f>
        <v>0</v>
      </c>
      <c r="K230" s="223"/>
      <c r="L230" s="44"/>
      <c r="M230" s="224" t="s">
        <v>1</v>
      </c>
      <c r="N230" s="225" t="s">
        <v>42</v>
      </c>
      <c r="O230" s="91"/>
      <c r="P230" s="226">
        <f>O230*H230</f>
        <v>0</v>
      </c>
      <c r="Q230" s="226">
        <v>0.00059000000000000003</v>
      </c>
      <c r="R230" s="226">
        <f>Q230*H230</f>
        <v>0.010030000000000001</v>
      </c>
      <c r="S230" s="226">
        <v>0</v>
      </c>
      <c r="T230" s="227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8" t="s">
        <v>185</v>
      </c>
      <c r="AT230" s="228" t="s">
        <v>122</v>
      </c>
      <c r="AU230" s="228" t="s">
        <v>87</v>
      </c>
      <c r="AY230" s="17" t="s">
        <v>119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7" t="s">
        <v>82</v>
      </c>
      <c r="BK230" s="229">
        <f>ROUND(I230*H230,2)</f>
        <v>0</v>
      </c>
      <c r="BL230" s="17" t="s">
        <v>185</v>
      </c>
      <c r="BM230" s="228" t="s">
        <v>394</v>
      </c>
    </row>
    <row r="231" s="13" customFormat="1">
      <c r="A231" s="13"/>
      <c r="B231" s="242"/>
      <c r="C231" s="243"/>
      <c r="D231" s="230" t="s">
        <v>175</v>
      </c>
      <c r="E231" s="244" t="s">
        <v>1</v>
      </c>
      <c r="F231" s="245" t="s">
        <v>444</v>
      </c>
      <c r="G231" s="243"/>
      <c r="H231" s="246">
        <v>17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2" t="s">
        <v>175</v>
      </c>
      <c r="AU231" s="252" t="s">
        <v>87</v>
      </c>
      <c r="AV231" s="13" t="s">
        <v>87</v>
      </c>
      <c r="AW231" s="13" t="s">
        <v>34</v>
      </c>
      <c r="AX231" s="13" t="s">
        <v>82</v>
      </c>
      <c r="AY231" s="252" t="s">
        <v>119</v>
      </c>
    </row>
    <row r="232" s="12" customFormat="1" ht="22.8" customHeight="1">
      <c r="A232" s="12"/>
      <c r="B232" s="200"/>
      <c r="C232" s="201"/>
      <c r="D232" s="202" t="s">
        <v>76</v>
      </c>
      <c r="E232" s="214" t="s">
        <v>396</v>
      </c>
      <c r="F232" s="214" t="s">
        <v>397</v>
      </c>
      <c r="G232" s="201"/>
      <c r="H232" s="201"/>
      <c r="I232" s="204"/>
      <c r="J232" s="215">
        <f>BK232</f>
        <v>0</v>
      </c>
      <c r="K232" s="201"/>
      <c r="L232" s="206"/>
      <c r="M232" s="207"/>
      <c r="N232" s="208"/>
      <c r="O232" s="208"/>
      <c r="P232" s="209">
        <f>SUM(P233:P235)</f>
        <v>0</v>
      </c>
      <c r="Q232" s="208"/>
      <c r="R232" s="209">
        <f>SUM(R233:R235)</f>
        <v>0</v>
      </c>
      <c r="S232" s="208"/>
      <c r="T232" s="210">
        <f>SUM(T233:T235)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11" t="s">
        <v>87</v>
      </c>
      <c r="AT232" s="212" t="s">
        <v>76</v>
      </c>
      <c r="AU232" s="212" t="s">
        <v>82</v>
      </c>
      <c r="AY232" s="211" t="s">
        <v>119</v>
      </c>
      <c r="BK232" s="213">
        <f>SUM(BK233:BK235)</f>
        <v>0</v>
      </c>
    </row>
    <row r="233" s="2" customFormat="1" ht="33" customHeight="1">
      <c r="A233" s="38"/>
      <c r="B233" s="39"/>
      <c r="C233" s="216" t="s">
        <v>7</v>
      </c>
      <c r="D233" s="216" t="s">
        <v>122</v>
      </c>
      <c r="E233" s="217" t="s">
        <v>398</v>
      </c>
      <c r="F233" s="218" t="s">
        <v>399</v>
      </c>
      <c r="G233" s="219" t="s">
        <v>197</v>
      </c>
      <c r="H233" s="220">
        <v>25</v>
      </c>
      <c r="I233" s="221"/>
      <c r="J233" s="222">
        <f>ROUND(I233*H233,2)</f>
        <v>0</v>
      </c>
      <c r="K233" s="223"/>
      <c r="L233" s="44"/>
      <c r="M233" s="224" t="s">
        <v>1</v>
      </c>
      <c r="N233" s="225" t="s">
        <v>42</v>
      </c>
      <c r="O233" s="91"/>
      <c r="P233" s="226">
        <f>O233*H233</f>
        <v>0</v>
      </c>
      <c r="Q233" s="226">
        <v>0</v>
      </c>
      <c r="R233" s="226">
        <f>Q233*H233</f>
        <v>0</v>
      </c>
      <c r="S233" s="226">
        <v>0</v>
      </c>
      <c r="T233" s="227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8" t="s">
        <v>185</v>
      </c>
      <c r="AT233" s="228" t="s">
        <v>122</v>
      </c>
      <c r="AU233" s="228" t="s">
        <v>87</v>
      </c>
      <c r="AY233" s="17" t="s">
        <v>119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7" t="s">
        <v>82</v>
      </c>
      <c r="BK233" s="229">
        <f>ROUND(I233*H233,2)</f>
        <v>0</v>
      </c>
      <c r="BL233" s="17" t="s">
        <v>185</v>
      </c>
      <c r="BM233" s="228" t="s">
        <v>400</v>
      </c>
    </row>
    <row r="234" s="2" customFormat="1">
      <c r="A234" s="38"/>
      <c r="B234" s="39"/>
      <c r="C234" s="40"/>
      <c r="D234" s="230" t="s">
        <v>128</v>
      </c>
      <c r="E234" s="40"/>
      <c r="F234" s="231" t="s">
        <v>401</v>
      </c>
      <c r="G234" s="40"/>
      <c r="H234" s="40"/>
      <c r="I234" s="232"/>
      <c r="J234" s="40"/>
      <c r="K234" s="40"/>
      <c r="L234" s="44"/>
      <c r="M234" s="233"/>
      <c r="N234" s="234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128</v>
      </c>
      <c r="AU234" s="17" t="s">
        <v>87</v>
      </c>
    </row>
    <row r="235" s="13" customFormat="1">
      <c r="A235" s="13"/>
      <c r="B235" s="242"/>
      <c r="C235" s="243"/>
      <c r="D235" s="230" t="s">
        <v>175</v>
      </c>
      <c r="E235" s="244" t="s">
        <v>1</v>
      </c>
      <c r="F235" s="245" t="s">
        <v>402</v>
      </c>
      <c r="G235" s="243"/>
      <c r="H235" s="246">
        <v>25</v>
      </c>
      <c r="I235" s="247"/>
      <c r="J235" s="243"/>
      <c r="K235" s="243"/>
      <c r="L235" s="248"/>
      <c r="M235" s="285"/>
      <c r="N235" s="286"/>
      <c r="O235" s="286"/>
      <c r="P235" s="286"/>
      <c r="Q235" s="286"/>
      <c r="R235" s="286"/>
      <c r="S235" s="286"/>
      <c r="T235" s="28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2" t="s">
        <v>175</v>
      </c>
      <c r="AU235" s="252" t="s">
        <v>87</v>
      </c>
      <c r="AV235" s="13" t="s">
        <v>87</v>
      </c>
      <c r="AW235" s="13" t="s">
        <v>34</v>
      </c>
      <c r="AX235" s="13" t="s">
        <v>82</v>
      </c>
      <c r="AY235" s="252" t="s">
        <v>119</v>
      </c>
    </row>
    <row r="236" s="2" customFormat="1" ht="6.96" customHeight="1">
      <c r="A236" s="38"/>
      <c r="B236" s="66"/>
      <c r="C236" s="67"/>
      <c r="D236" s="67"/>
      <c r="E236" s="67"/>
      <c r="F236" s="67"/>
      <c r="G236" s="67"/>
      <c r="H236" s="67"/>
      <c r="I236" s="67"/>
      <c r="J236" s="67"/>
      <c r="K236" s="67"/>
      <c r="L236" s="44"/>
      <c r="M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</row>
  </sheetData>
  <sheetProtection sheet="1" autoFilter="0" formatColumns="0" formatRows="0" objects="1" scenarios="1" spinCount="100000" saltValue="5nEMI7JLyvOEJ2k+TBF1Zi4xMbN8ZqVAfGrBAiisi7s7BLH1tuo/zDGm9aJWaG578E7URwa4+4xVBAE4tpVi1w==" hashValue="S+m8dqgAjABwtzzg4ImiSvOYXcf34YFzqt6Q4HqqJrFbTEnvSB1QtA7uIn7Xwu+XrWWl9AKTBVEVw4WpA1/5MQ==" algorithmName="SHA-512" password="CC35"/>
  <autoFilter ref="C125:K235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T-X230\Petr</dc:creator>
  <cp:lastModifiedBy>T-X230\Petr</cp:lastModifiedBy>
  <dcterms:created xsi:type="dcterms:W3CDTF">2021-03-16T05:35:23Z</dcterms:created>
  <dcterms:modified xsi:type="dcterms:W3CDTF">2021-03-16T05:35:28Z</dcterms:modified>
</cp:coreProperties>
</file>